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05" windowWidth="18780" windowHeight="11385"/>
  </bookViews>
  <sheets>
    <sheet name="Extract CP7 (2)" sheetId="1" r:id="rId1"/>
  </sheets>
  <externalReferences>
    <externalReference r:id="rId2"/>
    <externalReference r:id="rId3"/>
  </externalReferences>
  <definedNames>
    <definedName name="Motif_scrap">OFFSET([1]Extraction!$M$2,0,0,COUNTA([1]Extraction!$M:$M)-1,1)</definedName>
    <definedName name="Nom_machine">OFFSET([1]Extraction!$P$2,0,0,COUNTA([1]Extraction!$J:$J)-1,1)</definedName>
    <definedName name="Poids_prod">OFFSET([1]Extraction!$L$2,0,0,COUNTA([1]Extraction!$J:$J)-1,1)</definedName>
  </definedNames>
  <calcPr calcId="145621"/>
</workbook>
</file>

<file path=xl/calcChain.xml><?xml version="1.0" encoding="utf-8"?>
<calcChain xmlns="http://schemas.openxmlformats.org/spreadsheetml/2006/main">
  <c r="AR4" i="1" l="1"/>
  <c r="AR5" i="1"/>
  <c r="AR6" i="1"/>
  <c r="AR7" i="1"/>
  <c r="AR8" i="1"/>
  <c r="AR9" i="1"/>
  <c r="AR10" i="1"/>
  <c r="AR11" i="1"/>
  <c r="AR12" i="1"/>
  <c r="AR13" i="1"/>
  <c r="AR14" i="1"/>
  <c r="AR15" i="1"/>
  <c r="AR16" i="1"/>
  <c r="AR17" i="1"/>
  <c r="AR18" i="1"/>
  <c r="AR19" i="1"/>
  <c r="AR20" i="1"/>
  <c r="AR21" i="1"/>
  <c r="AR22" i="1"/>
  <c r="AR23" i="1"/>
  <c r="AR24" i="1"/>
  <c r="AR25" i="1"/>
  <c r="AR26" i="1"/>
  <c r="AR27" i="1"/>
  <c r="AR28" i="1"/>
  <c r="AR29" i="1"/>
  <c r="AR30" i="1"/>
  <c r="AR31" i="1"/>
  <c r="AR32" i="1"/>
  <c r="AR33" i="1"/>
  <c r="AR34" i="1"/>
  <c r="AR35" i="1"/>
  <c r="AR36" i="1"/>
  <c r="AR37" i="1"/>
  <c r="AR38" i="1"/>
  <c r="AR39" i="1"/>
  <c r="AR40" i="1"/>
  <c r="AR41" i="1"/>
  <c r="AR42" i="1"/>
  <c r="AR43" i="1"/>
  <c r="AR44" i="1"/>
  <c r="AR45" i="1"/>
  <c r="AR46" i="1"/>
  <c r="AR47" i="1"/>
  <c r="AR48" i="1"/>
  <c r="AR49" i="1"/>
  <c r="AQ4" i="1"/>
  <c r="AQ5" i="1"/>
  <c r="AQ6" i="1"/>
  <c r="AQ7" i="1"/>
  <c r="AQ8" i="1"/>
  <c r="AQ9" i="1"/>
  <c r="AQ10" i="1"/>
  <c r="AQ11" i="1"/>
  <c r="AQ12" i="1"/>
  <c r="AQ13" i="1"/>
  <c r="AQ14" i="1"/>
  <c r="AQ15" i="1"/>
  <c r="AQ16" i="1"/>
  <c r="AQ17" i="1"/>
  <c r="AQ18" i="1"/>
  <c r="AQ19" i="1"/>
  <c r="AQ20" i="1"/>
  <c r="AQ21" i="1"/>
  <c r="AQ22" i="1"/>
  <c r="AQ23" i="1"/>
  <c r="AQ24" i="1"/>
  <c r="AQ25" i="1"/>
  <c r="AQ26" i="1"/>
  <c r="AQ27" i="1"/>
  <c r="AQ28" i="1"/>
  <c r="AQ29" i="1"/>
  <c r="AQ30" i="1"/>
  <c r="AQ31" i="1"/>
  <c r="AQ32" i="1"/>
  <c r="AQ33" i="1"/>
  <c r="AQ34" i="1"/>
  <c r="AQ35" i="1"/>
  <c r="AQ36" i="1"/>
  <c r="AQ37" i="1"/>
  <c r="AQ38" i="1"/>
  <c r="AQ39" i="1"/>
  <c r="AQ40" i="1"/>
  <c r="AQ41" i="1"/>
  <c r="AQ42" i="1"/>
  <c r="AQ43" i="1"/>
  <c r="AQ44" i="1"/>
  <c r="AQ45" i="1"/>
  <c r="AQ46" i="1"/>
  <c r="AQ47" i="1"/>
  <c r="AQ48" i="1"/>
  <c r="AQ49" i="1"/>
  <c r="AP4" i="1"/>
  <c r="AP5" i="1"/>
  <c r="AP6" i="1"/>
  <c r="AP7" i="1"/>
  <c r="AP8" i="1"/>
  <c r="AP9" i="1"/>
  <c r="AP10" i="1"/>
  <c r="AP11" i="1"/>
  <c r="AP12" i="1"/>
  <c r="AP13" i="1"/>
  <c r="AP14" i="1"/>
  <c r="AP15" i="1"/>
  <c r="AP16" i="1"/>
  <c r="AP17" i="1"/>
  <c r="AP18" i="1"/>
  <c r="AP19" i="1"/>
  <c r="AP20" i="1"/>
  <c r="AP21" i="1"/>
  <c r="AP22" i="1"/>
  <c r="AP23" i="1"/>
  <c r="AP24" i="1"/>
  <c r="AP25" i="1"/>
  <c r="AP26" i="1"/>
  <c r="AP27" i="1"/>
  <c r="AP28" i="1"/>
  <c r="AP29" i="1"/>
  <c r="AP30" i="1"/>
  <c r="AP31" i="1"/>
  <c r="AP32" i="1"/>
  <c r="AP33" i="1"/>
  <c r="AP34" i="1"/>
  <c r="AP35" i="1"/>
  <c r="AP36" i="1"/>
  <c r="AP37" i="1"/>
  <c r="AP38" i="1"/>
  <c r="AP39" i="1"/>
  <c r="AP40" i="1"/>
  <c r="AP41" i="1"/>
  <c r="AP42" i="1"/>
  <c r="AP43" i="1"/>
  <c r="AP44" i="1"/>
  <c r="AP45" i="1"/>
  <c r="AP46" i="1"/>
  <c r="AP47" i="1"/>
  <c r="AP48" i="1"/>
  <c r="AP49" i="1"/>
  <c r="AL4" i="1"/>
  <c r="AN4" i="1" s="1"/>
  <c r="AL5" i="1"/>
  <c r="AN5" i="1" s="1"/>
  <c r="AL6" i="1"/>
  <c r="AN6" i="1" s="1"/>
  <c r="AL7" i="1"/>
  <c r="AN7" i="1" s="1"/>
  <c r="AL8" i="1"/>
  <c r="AN8" i="1" s="1"/>
  <c r="AL9" i="1"/>
  <c r="AN9" i="1" s="1"/>
  <c r="AL10" i="1"/>
  <c r="AN10" i="1" s="1"/>
  <c r="AL11" i="1"/>
  <c r="AN11" i="1" s="1"/>
  <c r="AL12" i="1"/>
  <c r="AN12" i="1" s="1"/>
  <c r="AL13" i="1"/>
  <c r="AN13" i="1" s="1"/>
  <c r="AL14" i="1"/>
  <c r="AN14" i="1" s="1"/>
  <c r="AL15" i="1"/>
  <c r="AN15" i="1" s="1"/>
  <c r="AL16" i="1"/>
  <c r="AN16" i="1" s="1"/>
  <c r="AL17" i="1"/>
  <c r="AN17" i="1" s="1"/>
  <c r="AL18" i="1"/>
  <c r="AN18" i="1" s="1"/>
  <c r="AL19" i="1"/>
  <c r="AN19" i="1" s="1"/>
  <c r="AL20" i="1"/>
  <c r="AN20" i="1" s="1"/>
  <c r="AL21" i="1"/>
  <c r="AN21" i="1" s="1"/>
  <c r="AL22" i="1"/>
  <c r="AN22" i="1" s="1"/>
  <c r="AL23" i="1"/>
  <c r="AN23" i="1" s="1"/>
  <c r="AL24" i="1"/>
  <c r="AN24" i="1" s="1"/>
  <c r="AL25" i="1"/>
  <c r="AN25" i="1" s="1"/>
  <c r="AL26" i="1"/>
  <c r="AN26" i="1" s="1"/>
  <c r="AL27" i="1"/>
  <c r="AN27" i="1" s="1"/>
  <c r="AL28" i="1"/>
  <c r="AN28" i="1" s="1"/>
  <c r="AL29" i="1"/>
  <c r="AN29" i="1" s="1"/>
  <c r="AL30" i="1"/>
  <c r="AN30" i="1" s="1"/>
  <c r="AL31" i="1"/>
  <c r="AN31" i="1" s="1"/>
  <c r="AL32" i="1"/>
  <c r="AN32" i="1" s="1"/>
  <c r="AL33" i="1"/>
  <c r="AN33" i="1" s="1"/>
  <c r="AL34" i="1"/>
  <c r="AN34" i="1" s="1"/>
  <c r="AL35" i="1"/>
  <c r="AN35" i="1" s="1"/>
  <c r="AL36" i="1"/>
  <c r="AN36" i="1" s="1"/>
  <c r="AL37" i="1"/>
  <c r="AN37" i="1" s="1"/>
  <c r="AL38" i="1"/>
  <c r="AN38" i="1" s="1"/>
  <c r="AL39" i="1"/>
  <c r="AN39" i="1" s="1"/>
  <c r="AL40" i="1"/>
  <c r="AN40" i="1" s="1"/>
  <c r="AL41" i="1"/>
  <c r="AN41" i="1" s="1"/>
  <c r="AL42" i="1"/>
  <c r="AN42" i="1" s="1"/>
  <c r="AL43" i="1"/>
  <c r="AN43" i="1" s="1"/>
  <c r="AL44" i="1"/>
  <c r="AN44" i="1" s="1"/>
  <c r="AL45" i="1"/>
  <c r="AN45" i="1" s="1"/>
  <c r="AL46" i="1"/>
  <c r="AN46" i="1" s="1"/>
  <c r="AL47" i="1"/>
  <c r="AN47" i="1" s="1"/>
  <c r="AL48" i="1"/>
  <c r="AN48" i="1" s="1"/>
  <c r="AL49" i="1"/>
  <c r="AN49" i="1" s="1"/>
  <c r="AK4" i="1"/>
  <c r="AM4" i="1" s="1"/>
  <c r="AK5" i="1"/>
  <c r="AM5" i="1" s="1"/>
  <c r="AK6" i="1"/>
  <c r="AM6" i="1" s="1"/>
  <c r="AK7" i="1"/>
  <c r="AM7" i="1" s="1"/>
  <c r="AK8" i="1"/>
  <c r="AM8" i="1" s="1"/>
  <c r="AK9" i="1"/>
  <c r="AM9" i="1" s="1"/>
  <c r="AK10" i="1"/>
  <c r="AM10" i="1" s="1"/>
  <c r="AK11" i="1"/>
  <c r="AM11" i="1" s="1"/>
  <c r="AK12" i="1"/>
  <c r="AM12" i="1" s="1"/>
  <c r="AK13" i="1"/>
  <c r="AM13" i="1" s="1"/>
  <c r="AK14" i="1"/>
  <c r="AM14" i="1" s="1"/>
  <c r="AK15" i="1"/>
  <c r="AM15" i="1" s="1"/>
  <c r="AK16" i="1"/>
  <c r="AM16" i="1" s="1"/>
  <c r="AK17" i="1"/>
  <c r="AM17" i="1" s="1"/>
  <c r="AK18" i="1"/>
  <c r="AM18" i="1" s="1"/>
  <c r="AK19" i="1"/>
  <c r="AM19" i="1" s="1"/>
  <c r="AK20" i="1"/>
  <c r="AM20" i="1" s="1"/>
  <c r="AK21" i="1"/>
  <c r="AM21" i="1" s="1"/>
  <c r="AK22" i="1"/>
  <c r="AM22" i="1" s="1"/>
  <c r="AK23" i="1"/>
  <c r="AM23" i="1" s="1"/>
  <c r="AK24" i="1"/>
  <c r="AM24" i="1" s="1"/>
  <c r="AK25" i="1"/>
  <c r="AM25" i="1" s="1"/>
  <c r="AK26" i="1"/>
  <c r="AM26" i="1" s="1"/>
  <c r="AK27" i="1"/>
  <c r="AM27" i="1" s="1"/>
  <c r="AK28" i="1"/>
  <c r="AM28" i="1" s="1"/>
  <c r="AK29" i="1"/>
  <c r="AM29" i="1" s="1"/>
  <c r="AK30" i="1"/>
  <c r="AM30" i="1" s="1"/>
  <c r="AK31" i="1"/>
  <c r="AM31" i="1" s="1"/>
  <c r="AK32" i="1"/>
  <c r="AM32" i="1" s="1"/>
  <c r="AK33" i="1"/>
  <c r="AM33" i="1" s="1"/>
  <c r="AK34" i="1"/>
  <c r="AM34" i="1" s="1"/>
  <c r="AK35" i="1"/>
  <c r="AM35" i="1" s="1"/>
  <c r="AK36" i="1"/>
  <c r="AM36" i="1" s="1"/>
  <c r="AK37" i="1"/>
  <c r="AM37" i="1" s="1"/>
  <c r="AK38" i="1"/>
  <c r="AM38" i="1" s="1"/>
  <c r="AK39" i="1"/>
  <c r="AM39" i="1" s="1"/>
  <c r="AK40" i="1"/>
  <c r="AM40" i="1" s="1"/>
  <c r="AK41" i="1"/>
  <c r="AM41" i="1" s="1"/>
  <c r="AK42" i="1"/>
  <c r="AM42" i="1" s="1"/>
  <c r="AK43" i="1"/>
  <c r="AM43" i="1" s="1"/>
  <c r="AK44" i="1"/>
  <c r="AM44" i="1" s="1"/>
  <c r="AK45" i="1"/>
  <c r="AM45" i="1" s="1"/>
  <c r="AK46" i="1"/>
  <c r="AM46" i="1" s="1"/>
  <c r="AK47" i="1"/>
  <c r="AM47" i="1" s="1"/>
  <c r="AK48" i="1"/>
  <c r="AM48" i="1" s="1"/>
  <c r="AK49" i="1"/>
  <c r="AM49" i="1" s="1"/>
  <c r="AI4" i="1"/>
  <c r="AO4" i="1" s="1"/>
  <c r="AI5" i="1"/>
  <c r="AO5" i="1" s="1"/>
  <c r="AI6" i="1"/>
  <c r="AO6" i="1" s="1"/>
  <c r="AI7" i="1"/>
  <c r="AO7" i="1" s="1"/>
  <c r="AI8" i="1"/>
  <c r="AO8" i="1" s="1"/>
  <c r="AI9" i="1"/>
  <c r="AO9" i="1" s="1"/>
  <c r="AI10" i="1"/>
  <c r="AO10" i="1" s="1"/>
  <c r="AI11" i="1"/>
  <c r="AO11" i="1" s="1"/>
  <c r="AI12" i="1"/>
  <c r="AO12" i="1" s="1"/>
  <c r="AI13" i="1"/>
  <c r="AO13" i="1" s="1"/>
  <c r="AI14" i="1"/>
  <c r="AO14" i="1" s="1"/>
  <c r="AI15" i="1"/>
  <c r="AO15" i="1" s="1"/>
  <c r="AI16" i="1"/>
  <c r="AO16" i="1" s="1"/>
  <c r="AI17" i="1"/>
  <c r="AO17" i="1" s="1"/>
  <c r="AI18" i="1"/>
  <c r="AO18" i="1" s="1"/>
  <c r="AI19" i="1"/>
  <c r="AO19" i="1" s="1"/>
  <c r="AI20" i="1"/>
  <c r="AO20" i="1" s="1"/>
  <c r="AI21" i="1"/>
  <c r="AO21" i="1" s="1"/>
  <c r="AI22" i="1"/>
  <c r="AO22" i="1" s="1"/>
  <c r="AI23" i="1"/>
  <c r="AO23" i="1" s="1"/>
  <c r="AI24" i="1"/>
  <c r="AO24" i="1" s="1"/>
  <c r="AI25" i="1"/>
  <c r="AO25" i="1" s="1"/>
  <c r="AI26" i="1"/>
  <c r="AO26" i="1" s="1"/>
  <c r="AI27" i="1"/>
  <c r="AO27" i="1" s="1"/>
  <c r="AI28" i="1"/>
  <c r="AO28" i="1" s="1"/>
  <c r="AI29" i="1"/>
  <c r="AO29" i="1" s="1"/>
  <c r="AI30" i="1"/>
  <c r="AO30" i="1" s="1"/>
  <c r="AI31" i="1"/>
  <c r="AO31" i="1" s="1"/>
  <c r="AI32" i="1"/>
  <c r="AO32" i="1" s="1"/>
  <c r="AI33" i="1"/>
  <c r="AO33" i="1" s="1"/>
  <c r="AI34" i="1"/>
  <c r="AO34" i="1" s="1"/>
  <c r="AI35" i="1"/>
  <c r="AO35" i="1" s="1"/>
  <c r="AI36" i="1"/>
  <c r="AO36" i="1" s="1"/>
  <c r="AI37" i="1"/>
  <c r="AO37" i="1" s="1"/>
  <c r="AI38" i="1"/>
  <c r="AO38" i="1" s="1"/>
  <c r="AI39" i="1"/>
  <c r="AO39" i="1" s="1"/>
  <c r="AI40" i="1"/>
  <c r="AO40" i="1" s="1"/>
  <c r="AI41" i="1"/>
  <c r="AO41" i="1" s="1"/>
  <c r="AI42" i="1"/>
  <c r="AO42" i="1" s="1"/>
  <c r="AI43" i="1"/>
  <c r="AO43" i="1" s="1"/>
  <c r="AI44" i="1"/>
  <c r="AO44" i="1" s="1"/>
  <c r="AI45" i="1"/>
  <c r="AO45" i="1" s="1"/>
  <c r="AI46" i="1"/>
  <c r="AO46" i="1" s="1"/>
  <c r="AI47" i="1"/>
  <c r="AO47" i="1" s="1"/>
  <c r="AI48" i="1"/>
  <c r="AO48" i="1" s="1"/>
  <c r="AI49" i="1"/>
  <c r="AO49" i="1" s="1"/>
  <c r="AA4" i="1"/>
  <c r="AB4" i="1" s="1"/>
  <c r="AA5" i="1"/>
  <c r="AB5" i="1" s="1"/>
  <c r="AA6" i="1"/>
  <c r="AB6" i="1" s="1"/>
  <c r="AA7" i="1"/>
  <c r="AB7" i="1" s="1"/>
  <c r="AA8" i="1"/>
  <c r="AB8" i="1" s="1"/>
  <c r="AA9" i="1"/>
  <c r="AB9" i="1" s="1"/>
  <c r="AA10" i="1"/>
  <c r="AB10" i="1" s="1"/>
  <c r="AA11" i="1"/>
  <c r="AB11" i="1" s="1"/>
  <c r="AA12" i="1"/>
  <c r="AB12" i="1" s="1"/>
  <c r="AA13" i="1"/>
  <c r="AB13" i="1" s="1"/>
  <c r="AA14" i="1"/>
  <c r="AB14" i="1" s="1"/>
  <c r="AA15" i="1"/>
  <c r="AB15" i="1" s="1"/>
  <c r="AA16" i="1"/>
  <c r="AB16" i="1" s="1"/>
  <c r="AA17" i="1"/>
  <c r="AB17" i="1" s="1"/>
  <c r="AA18" i="1"/>
  <c r="AB18" i="1" s="1"/>
  <c r="AA19" i="1"/>
  <c r="AB19" i="1" s="1"/>
  <c r="AA20" i="1"/>
  <c r="AB20" i="1" s="1"/>
  <c r="AA21" i="1"/>
  <c r="AB21" i="1" s="1"/>
  <c r="AA22" i="1"/>
  <c r="AB22" i="1" s="1"/>
  <c r="AA23" i="1"/>
  <c r="AB23" i="1" s="1"/>
  <c r="AA24" i="1"/>
  <c r="AB24" i="1" s="1"/>
  <c r="AA25" i="1"/>
  <c r="AB25" i="1" s="1"/>
  <c r="AA26" i="1"/>
  <c r="AB26" i="1" s="1"/>
  <c r="AA27" i="1"/>
  <c r="AB27" i="1" s="1"/>
  <c r="AA28" i="1"/>
  <c r="AB28" i="1" s="1"/>
  <c r="AA29" i="1"/>
  <c r="AB29" i="1" s="1"/>
  <c r="AA30" i="1"/>
  <c r="AB30" i="1" s="1"/>
  <c r="AA31" i="1"/>
  <c r="AB31" i="1" s="1"/>
  <c r="AA32" i="1"/>
  <c r="AB32" i="1" s="1"/>
  <c r="AA33" i="1"/>
  <c r="AB33" i="1" s="1"/>
  <c r="AA34" i="1"/>
  <c r="AB34" i="1" s="1"/>
  <c r="AA35" i="1"/>
  <c r="AB35" i="1" s="1"/>
  <c r="AA36" i="1"/>
  <c r="AB36" i="1" s="1"/>
  <c r="AA37" i="1"/>
  <c r="AB37" i="1" s="1"/>
  <c r="AA38" i="1"/>
  <c r="AB38" i="1" s="1"/>
  <c r="AA39" i="1"/>
  <c r="AB39" i="1" s="1"/>
  <c r="AA40" i="1"/>
  <c r="AB40" i="1" s="1"/>
  <c r="AA41" i="1"/>
  <c r="AB41" i="1" s="1"/>
  <c r="AA42" i="1"/>
  <c r="AB42" i="1" s="1"/>
  <c r="AA43" i="1"/>
  <c r="AB43" i="1" s="1"/>
  <c r="AA44" i="1"/>
  <c r="AB44" i="1" s="1"/>
  <c r="AA45" i="1"/>
  <c r="AB45" i="1" s="1"/>
  <c r="AA46" i="1"/>
  <c r="AB46" i="1" s="1"/>
  <c r="AA47" i="1"/>
  <c r="AB47" i="1" s="1"/>
  <c r="AA48" i="1"/>
  <c r="AB48" i="1" s="1"/>
  <c r="AA49" i="1"/>
  <c r="AB49" i="1" s="1"/>
  <c r="AS47" i="1" l="1"/>
  <c r="AS43" i="1"/>
  <c r="AS39" i="1"/>
  <c r="AS35" i="1"/>
  <c r="AS31" i="1"/>
  <c r="AS27" i="1"/>
  <c r="AS23" i="1"/>
  <c r="AS19" i="1"/>
  <c r="AS15" i="1"/>
  <c r="AS11" i="1"/>
  <c r="AS7" i="1"/>
  <c r="AS46" i="1"/>
  <c r="AS42" i="1"/>
  <c r="AS38" i="1"/>
  <c r="AS34" i="1"/>
  <c r="AS30" i="1"/>
  <c r="AS26" i="1"/>
  <c r="AS22" i="1"/>
  <c r="AS18" i="1"/>
  <c r="AS14" i="1"/>
  <c r="AS10" i="1"/>
  <c r="AS6" i="1"/>
  <c r="AS49" i="1"/>
  <c r="AS45" i="1"/>
  <c r="AS41" i="1"/>
  <c r="AS37" i="1"/>
  <c r="AS33" i="1"/>
  <c r="AS29" i="1"/>
  <c r="AS25" i="1"/>
  <c r="AS21" i="1"/>
  <c r="AS17" i="1"/>
  <c r="AS13" i="1"/>
  <c r="AS9" i="1"/>
  <c r="AS5" i="1"/>
  <c r="AS48" i="1"/>
  <c r="AS44" i="1"/>
  <c r="AS40" i="1"/>
  <c r="AS36" i="1"/>
  <c r="AS32" i="1"/>
  <c r="AS28" i="1"/>
  <c r="AS24" i="1"/>
  <c r="AS20" i="1"/>
  <c r="AS16" i="1"/>
  <c r="AS12" i="1"/>
  <c r="AS8" i="1"/>
  <c r="AS4" i="1"/>
  <c r="AF23" i="1"/>
  <c r="AG42" i="1"/>
  <c r="AG26" i="1"/>
  <c r="AG10" i="1"/>
  <c r="AH47" i="1"/>
  <c r="AH43" i="1"/>
  <c r="AH39" i="1"/>
  <c r="AH35" i="1"/>
  <c r="AH31" i="1"/>
  <c r="AH27" i="1"/>
  <c r="AH23" i="1"/>
  <c r="AH19" i="1"/>
  <c r="AH15" i="1"/>
  <c r="AH11" i="1"/>
  <c r="AH7" i="1"/>
  <c r="AF19" i="1"/>
  <c r="AG38" i="1"/>
  <c r="AG22" i="1"/>
  <c r="AG6" i="1"/>
  <c r="AH46" i="1"/>
  <c r="AH42" i="1"/>
  <c r="AH38" i="1"/>
  <c r="AH34" i="1"/>
  <c r="AH30" i="1"/>
  <c r="AH26" i="1"/>
  <c r="AH22" i="1"/>
  <c r="AH18" i="1"/>
  <c r="AH14" i="1"/>
  <c r="AH10" i="1"/>
  <c r="AH6" i="1"/>
  <c r="AF7" i="1"/>
  <c r="AG34" i="1"/>
  <c r="AG18" i="1"/>
  <c r="AH49" i="1"/>
  <c r="AH45" i="1"/>
  <c r="AH41" i="1"/>
  <c r="AH37" i="1"/>
  <c r="AH33" i="1"/>
  <c r="AH29" i="1"/>
  <c r="AH25" i="1"/>
  <c r="AH21" i="1"/>
  <c r="AH17" i="1"/>
  <c r="AH13" i="1"/>
  <c r="AH9" i="1"/>
  <c r="AH5" i="1"/>
  <c r="AF39" i="1"/>
  <c r="AG46" i="1"/>
  <c r="AG30" i="1"/>
  <c r="AG14" i="1"/>
  <c r="AH48" i="1"/>
  <c r="AH44" i="1"/>
  <c r="AH40" i="1"/>
  <c r="AH36" i="1"/>
  <c r="AH32" i="1"/>
  <c r="AH28" i="1"/>
  <c r="AH24" i="1"/>
  <c r="AH20" i="1"/>
  <c r="AH16" i="1"/>
  <c r="AH12" i="1"/>
  <c r="AH8" i="1"/>
  <c r="AH4" i="1"/>
  <c r="AF43" i="1"/>
  <c r="AF27" i="1"/>
  <c r="AF11" i="1"/>
  <c r="AG47" i="1"/>
  <c r="AG43" i="1"/>
  <c r="AG39" i="1"/>
  <c r="AG35" i="1"/>
  <c r="AG31" i="1"/>
  <c r="AG27" i="1"/>
  <c r="AG23" i="1"/>
  <c r="AG19" i="1"/>
  <c r="AG15" i="1"/>
  <c r="AG11" i="1"/>
  <c r="AG7" i="1"/>
  <c r="AF35" i="1"/>
  <c r="AG49" i="1"/>
  <c r="AG45" i="1"/>
  <c r="AG41" i="1"/>
  <c r="AG37" i="1"/>
  <c r="AG33" i="1"/>
  <c r="AG29" i="1"/>
  <c r="AG25" i="1"/>
  <c r="AG21" i="1"/>
  <c r="AG17" i="1"/>
  <c r="AG13" i="1"/>
  <c r="AG9" i="1"/>
  <c r="AG5" i="1"/>
  <c r="AF47" i="1"/>
  <c r="AF31" i="1"/>
  <c r="AF15" i="1"/>
  <c r="AG48" i="1"/>
  <c r="AG44" i="1"/>
  <c r="AG40" i="1"/>
  <c r="AG36" i="1"/>
  <c r="AG32" i="1"/>
  <c r="AG28" i="1"/>
  <c r="AG24" i="1"/>
  <c r="AG20" i="1"/>
  <c r="AG16" i="1"/>
  <c r="AG12" i="1"/>
  <c r="AG8" i="1"/>
  <c r="AG4" i="1"/>
  <c r="AF46" i="1"/>
  <c r="AF42" i="1"/>
  <c r="AF38" i="1"/>
  <c r="AF34" i="1"/>
  <c r="AF30" i="1"/>
  <c r="AF26" i="1"/>
  <c r="AF22" i="1"/>
  <c r="AF18" i="1"/>
  <c r="AF14" i="1"/>
  <c r="AF10" i="1"/>
  <c r="AF6" i="1"/>
  <c r="AF49" i="1"/>
  <c r="AF45" i="1"/>
  <c r="AF41" i="1"/>
  <c r="AF37" i="1"/>
  <c r="AF33" i="1"/>
  <c r="AF29" i="1"/>
  <c r="AF25" i="1"/>
  <c r="AF21" i="1"/>
  <c r="AF17" i="1"/>
  <c r="AF13" i="1"/>
  <c r="AF9" i="1"/>
  <c r="AF5" i="1"/>
  <c r="AF48" i="1"/>
  <c r="AF44" i="1"/>
  <c r="AF40" i="1"/>
  <c r="AF36" i="1"/>
  <c r="AF32" i="1"/>
  <c r="AF28" i="1"/>
  <c r="AF24" i="1"/>
  <c r="AF20" i="1"/>
  <c r="AF16" i="1"/>
  <c r="AF12" i="1"/>
  <c r="AF8" i="1"/>
  <c r="AF4" i="1"/>
  <c r="AE47" i="1"/>
  <c r="AE43" i="1"/>
  <c r="AE39" i="1"/>
  <c r="AE35" i="1"/>
  <c r="AE31" i="1"/>
  <c r="AE27" i="1"/>
  <c r="AE23" i="1"/>
  <c r="AE19" i="1"/>
  <c r="AE15" i="1"/>
  <c r="AE11" i="1"/>
  <c r="AE7" i="1"/>
  <c r="AE46" i="1"/>
  <c r="AE42" i="1"/>
  <c r="AE38" i="1"/>
  <c r="AE34" i="1"/>
  <c r="AE30" i="1"/>
  <c r="AE26" i="1"/>
  <c r="AE22" i="1"/>
  <c r="AE18" i="1"/>
  <c r="AE14" i="1"/>
  <c r="AE10" i="1"/>
  <c r="AE6" i="1"/>
  <c r="AE49" i="1"/>
  <c r="AE45" i="1"/>
  <c r="AE41" i="1"/>
  <c r="AE37" i="1"/>
  <c r="AE33" i="1"/>
  <c r="AE29" i="1"/>
  <c r="AE25" i="1"/>
  <c r="AE21" i="1"/>
  <c r="AE17" i="1"/>
  <c r="AE13" i="1"/>
  <c r="AE9" i="1"/>
  <c r="AE5" i="1"/>
  <c r="AE48" i="1"/>
  <c r="AE44" i="1"/>
  <c r="AE40" i="1"/>
  <c r="AE36" i="1"/>
  <c r="AE32" i="1"/>
  <c r="AE28" i="1"/>
  <c r="AE24" i="1"/>
  <c r="AE20" i="1"/>
  <c r="AE16" i="1"/>
  <c r="AE12" i="1"/>
  <c r="AE8" i="1"/>
  <c r="AE4" i="1"/>
  <c r="AD47" i="1"/>
  <c r="AD43" i="1"/>
  <c r="AD39" i="1"/>
  <c r="AD35" i="1"/>
  <c r="AD31" i="1"/>
  <c r="AD27" i="1"/>
  <c r="AD23" i="1"/>
  <c r="AD19" i="1"/>
  <c r="AD15" i="1"/>
  <c r="AD11" i="1"/>
  <c r="AD7" i="1"/>
  <c r="AD46" i="1"/>
  <c r="AD42" i="1"/>
  <c r="AD38" i="1"/>
  <c r="AD34" i="1"/>
  <c r="AD30" i="1"/>
  <c r="AD26" i="1"/>
  <c r="AD22" i="1"/>
  <c r="AD18" i="1"/>
  <c r="AD14" i="1"/>
  <c r="AD10" i="1"/>
  <c r="AD6" i="1"/>
  <c r="AD49" i="1"/>
  <c r="AD45" i="1"/>
  <c r="AD41" i="1"/>
  <c r="AD37" i="1"/>
  <c r="AD33" i="1"/>
  <c r="AD29" i="1"/>
  <c r="AD25" i="1"/>
  <c r="AD21" i="1"/>
  <c r="AD17" i="1"/>
  <c r="AD13" i="1"/>
  <c r="AD9" i="1"/>
  <c r="AD5" i="1"/>
  <c r="AD48" i="1"/>
  <c r="AD44" i="1"/>
  <c r="AD40" i="1"/>
  <c r="AD36" i="1"/>
  <c r="AD32" i="1"/>
  <c r="AD28" i="1"/>
  <c r="AD24" i="1"/>
  <c r="AD20" i="1"/>
  <c r="AD16" i="1"/>
  <c r="AD12" i="1"/>
  <c r="AD8" i="1"/>
  <c r="AD4" i="1"/>
  <c r="AC47" i="1"/>
  <c r="AC43" i="1"/>
  <c r="AC39" i="1"/>
  <c r="AC35" i="1"/>
  <c r="AC31" i="1"/>
  <c r="AC27" i="1"/>
  <c r="AC23" i="1"/>
  <c r="AC19" i="1"/>
  <c r="AC15" i="1"/>
  <c r="AC11" i="1"/>
  <c r="AC7" i="1"/>
  <c r="AC46" i="1"/>
  <c r="AC42" i="1"/>
  <c r="AC38" i="1"/>
  <c r="AC34" i="1"/>
  <c r="AC30" i="1"/>
  <c r="AC26" i="1"/>
  <c r="AC22" i="1"/>
  <c r="AC18" i="1"/>
  <c r="AC14" i="1"/>
  <c r="AC10" i="1"/>
  <c r="AC6" i="1"/>
  <c r="AC49" i="1"/>
  <c r="AC45" i="1"/>
  <c r="AC41" i="1"/>
  <c r="AC37" i="1"/>
  <c r="AC33" i="1"/>
  <c r="AC29" i="1"/>
  <c r="AC25" i="1"/>
  <c r="AC21" i="1"/>
  <c r="AC17" i="1"/>
  <c r="AC13" i="1"/>
  <c r="AC9" i="1"/>
  <c r="AC5" i="1"/>
  <c r="AC48" i="1"/>
  <c r="AC44" i="1"/>
  <c r="AC40" i="1"/>
  <c r="AC36" i="1"/>
  <c r="AC32" i="1"/>
  <c r="AC28" i="1"/>
  <c r="AC24" i="1"/>
  <c r="AC20" i="1"/>
  <c r="AC16" i="1"/>
  <c r="AC12" i="1"/>
  <c r="AC8" i="1"/>
  <c r="AC4" i="1"/>
  <c r="AL3" i="1"/>
  <c r="AN3" i="1" s="1"/>
  <c r="AK3" i="1"/>
  <c r="AM3" i="1" s="1"/>
  <c r="AI3" i="1"/>
  <c r="AO3" i="1" s="1"/>
  <c r="AA3" i="1"/>
  <c r="AQ3" i="1" s="1"/>
  <c r="AT28" i="1" l="1"/>
  <c r="AU28" i="1"/>
  <c r="AT13" i="1"/>
  <c r="AU13" i="1"/>
  <c r="AT45" i="1"/>
  <c r="AU45" i="1"/>
  <c r="AT14" i="1"/>
  <c r="AU14" i="1"/>
  <c r="AT30" i="1"/>
  <c r="AU30" i="1"/>
  <c r="AT46" i="1"/>
  <c r="AU46" i="1"/>
  <c r="AT35" i="1"/>
  <c r="AU35" i="1"/>
  <c r="AT16" i="1"/>
  <c r="AU16" i="1"/>
  <c r="AT32" i="1"/>
  <c r="AU32" i="1"/>
  <c r="AT48" i="1"/>
  <c r="AU48" i="1"/>
  <c r="AT17" i="1"/>
  <c r="AU17" i="1"/>
  <c r="AT33" i="1"/>
  <c r="AU33" i="1"/>
  <c r="AT49" i="1"/>
  <c r="AU49" i="1"/>
  <c r="AT18" i="1"/>
  <c r="AU18" i="1"/>
  <c r="AT34" i="1"/>
  <c r="AU34" i="1"/>
  <c r="AT7" i="1"/>
  <c r="AU7" i="1"/>
  <c r="AT23" i="1"/>
  <c r="AU23" i="1"/>
  <c r="AT39" i="1"/>
  <c r="AU39" i="1"/>
  <c r="AT12" i="1"/>
  <c r="AU12" i="1"/>
  <c r="AT44" i="1"/>
  <c r="AU44" i="1"/>
  <c r="AT29" i="1"/>
  <c r="AU29" i="1"/>
  <c r="AT19" i="1"/>
  <c r="AU19" i="1"/>
  <c r="AT4" i="1"/>
  <c r="AU4" i="1"/>
  <c r="AT20" i="1"/>
  <c r="AU20" i="1"/>
  <c r="AT36" i="1"/>
  <c r="AU36" i="1"/>
  <c r="AT5" i="1"/>
  <c r="AU5" i="1"/>
  <c r="AT21" i="1"/>
  <c r="AU21" i="1"/>
  <c r="AT37" i="1"/>
  <c r="AU37" i="1"/>
  <c r="AT6" i="1"/>
  <c r="AU6" i="1"/>
  <c r="AT22" i="1"/>
  <c r="AU22" i="1"/>
  <c r="AT38" i="1"/>
  <c r="AU38" i="1"/>
  <c r="AT11" i="1"/>
  <c r="AU11" i="1"/>
  <c r="AT27" i="1"/>
  <c r="AU27" i="1"/>
  <c r="AT43" i="1"/>
  <c r="AU43" i="1"/>
  <c r="AT8" i="1"/>
  <c r="AU8" i="1"/>
  <c r="AT24" i="1"/>
  <c r="AU24" i="1"/>
  <c r="AT40" i="1"/>
  <c r="AU40" i="1"/>
  <c r="AT9" i="1"/>
  <c r="AU9" i="1"/>
  <c r="AT25" i="1"/>
  <c r="AU25" i="1"/>
  <c r="AT41" i="1"/>
  <c r="AU41" i="1"/>
  <c r="AT10" i="1"/>
  <c r="AU10" i="1"/>
  <c r="AT26" i="1"/>
  <c r="AU26" i="1"/>
  <c r="AT42" i="1"/>
  <c r="AU42" i="1"/>
  <c r="AT15" i="1"/>
  <c r="AU15" i="1"/>
  <c r="AT31" i="1"/>
  <c r="AU31" i="1"/>
  <c r="AT47" i="1"/>
  <c r="AU47" i="1"/>
  <c r="AJ3" i="1" a="1"/>
  <c r="AJ3" i="1" s="1"/>
  <c r="AP3" i="1" s="1"/>
  <c r="AD3" i="1"/>
  <c r="AH3" i="1"/>
  <c r="AE3" i="1"/>
  <c r="AB3" i="1"/>
  <c r="AF3" i="1"/>
  <c r="AC3" i="1"/>
  <c r="AG3" i="1"/>
  <c r="AS3" i="1"/>
  <c r="AU3" i="1" l="1"/>
  <c r="AT3" i="1"/>
  <c r="AR3" i="1"/>
  <c r="AW3" i="1" l="1"/>
  <c r="AV3" i="1"/>
  <c r="AY3" i="1"/>
  <c r="AX3" i="1"/>
  <c r="BA3" i="1" l="1"/>
  <c r="BH4" i="1" s="1"/>
  <c r="AZ3" i="1"/>
  <c r="BG4" i="1" s="1"/>
</calcChain>
</file>

<file path=xl/sharedStrings.xml><?xml version="1.0" encoding="utf-8"?>
<sst xmlns="http://schemas.openxmlformats.org/spreadsheetml/2006/main" count="457" uniqueCount="119">
  <si>
    <t>Produit</t>
  </si>
  <si>
    <t>Conso</t>
  </si>
  <si>
    <t>Nb et laize BF</t>
  </si>
  <si>
    <t>Matière</t>
  </si>
  <si>
    <t>Intermédiaire epaisseur</t>
  </si>
  <si>
    <t>Ep (µm)</t>
  </si>
  <si>
    <t>Densité =Mvol (g/cm^3)</t>
  </si>
  <si>
    <t>Calcul (mm)</t>
  </si>
  <si>
    <t>Volume Trims (m^3)</t>
  </si>
  <si>
    <t>Volume Calles (m^3)</t>
  </si>
  <si>
    <t>Masse Trims (Kg)</t>
  </si>
  <si>
    <t>Masse Calles (Kg)</t>
  </si>
  <si>
    <t>Matières</t>
  </si>
  <si>
    <t>Epaisseurs</t>
  </si>
  <si>
    <t>colX</t>
  </si>
  <si>
    <t>BT</t>
  </si>
  <si>
    <t>Type</t>
  </si>
  <si>
    <t xml:space="preserve">Longeur </t>
  </si>
  <si>
    <t>Lz article</t>
  </si>
  <si>
    <t>col</t>
  </si>
  <si>
    <t>NB BF</t>
  </si>
  <si>
    <t>lz bf 1</t>
  </si>
  <si>
    <t>lz bf 2</t>
  </si>
  <si>
    <t>lz bf 3</t>
  </si>
  <si>
    <t>lz bf 4</t>
  </si>
  <si>
    <t>lz bf 5</t>
  </si>
  <si>
    <t>lz bf 6</t>
  </si>
  <si>
    <t>lz bf 7</t>
  </si>
  <si>
    <t>Mat1</t>
  </si>
  <si>
    <t>Mat2</t>
  </si>
  <si>
    <t>INTER1</t>
  </si>
  <si>
    <t>INTER2</t>
  </si>
  <si>
    <t>Ep 1</t>
  </si>
  <si>
    <t>Ep 2</t>
  </si>
  <si>
    <t>ρ1</t>
  </si>
  <si>
    <t>ρ2</t>
  </si>
  <si>
    <t>Nb de pistes</t>
  </si>
  <si>
    <t>Laize tot BF</t>
  </si>
  <si>
    <t>Lz non utile</t>
  </si>
  <si>
    <t>Largeur Trims</t>
  </si>
  <si>
    <t>Largeur Calle</t>
  </si>
  <si>
    <t>Vol 1</t>
  </si>
  <si>
    <t>Vol 2</t>
  </si>
  <si>
    <t>OPP</t>
  </si>
  <si>
    <t>41850</t>
  </si>
  <si>
    <t>F</t>
  </si>
  <si>
    <t>T</t>
  </si>
  <si>
    <t>B1</t>
  </si>
  <si>
    <t>369</t>
  </si>
  <si>
    <t>230034</t>
  </si>
  <si>
    <t>S</t>
  </si>
  <si>
    <t>PE</t>
  </si>
  <si>
    <t>Somme</t>
  </si>
  <si>
    <t>49143</t>
  </si>
  <si>
    <t>C7</t>
  </si>
  <si>
    <t>639</t>
  </si>
  <si>
    <t>PET</t>
  </si>
  <si>
    <t>JB1391</t>
  </si>
  <si>
    <t>682</t>
  </si>
  <si>
    <t>232106</t>
  </si>
  <si>
    <t>PP</t>
  </si>
  <si>
    <t>46540</t>
  </si>
  <si>
    <t>614</t>
  </si>
  <si>
    <t>232132</t>
  </si>
  <si>
    <t>OPA</t>
  </si>
  <si>
    <t>79226</t>
  </si>
  <si>
    <t>232133</t>
  </si>
  <si>
    <t>JB907</t>
  </si>
  <si>
    <t>612</t>
  </si>
  <si>
    <t>232075</t>
  </si>
  <si>
    <t>JB209</t>
  </si>
  <si>
    <t>JB522</t>
  </si>
  <si>
    <t>222837</t>
  </si>
  <si>
    <t>JB008</t>
  </si>
  <si>
    <t>222881</t>
  </si>
  <si>
    <t>JB138</t>
  </si>
  <si>
    <t>JB660</t>
  </si>
  <si>
    <t>JB865</t>
  </si>
  <si>
    <t>JB000</t>
  </si>
  <si>
    <t>JB1301</t>
  </si>
  <si>
    <t>222860</t>
  </si>
  <si>
    <t>JB009</t>
  </si>
  <si>
    <t>JB213</t>
  </si>
  <si>
    <t>43514</t>
  </si>
  <si>
    <t>JB1323</t>
  </si>
  <si>
    <t>JB1482</t>
  </si>
  <si>
    <t>JB208</t>
  </si>
  <si>
    <t>JB1091</t>
  </si>
  <si>
    <t>JB1572</t>
  </si>
  <si>
    <t>240743</t>
  </si>
  <si>
    <t>673</t>
  </si>
  <si>
    <t>JB006</t>
  </si>
  <si>
    <t>222568</t>
  </si>
  <si>
    <t>609</t>
  </si>
  <si>
    <t>230113</t>
  </si>
  <si>
    <t>610</t>
  </si>
  <si>
    <t>JB054</t>
  </si>
  <si>
    <t>222808</t>
  </si>
  <si>
    <t>231353</t>
  </si>
  <si>
    <t>JB279</t>
  </si>
  <si>
    <t>JB016</t>
  </si>
  <si>
    <t>JB058</t>
  </si>
  <si>
    <t>231097</t>
  </si>
  <si>
    <t>JB1784</t>
  </si>
  <si>
    <t>49259</t>
  </si>
  <si>
    <t>JB863</t>
  </si>
  <si>
    <t>JB880</t>
  </si>
  <si>
    <t>41587</t>
  </si>
  <si>
    <t>JB499</t>
  </si>
  <si>
    <t>JB909</t>
  </si>
  <si>
    <t>85201</t>
  </si>
  <si>
    <t>87244</t>
  </si>
  <si>
    <t>47416</t>
  </si>
  <si>
    <t>68192</t>
  </si>
  <si>
    <t>JB416</t>
  </si>
  <si>
    <t>JB661</t>
  </si>
  <si>
    <t>86615</t>
  </si>
  <si>
    <t>JB987</t>
  </si>
  <si>
    <t>48815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</si>
</sst>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000"/>
    <numFmt numFmtId="165" formatCode="#,##0.00000_);\-#,##0.00000"/>
    <numFmt numFmtId="166" formatCode="0.0"/>
  </numFmts>
  <fonts count="9" x14ac:knownFonts="1">
    <font>
      <sz val="10"/>
      <name val="Arial"/>
      <family val="2"/>
    </font>
    <font>
      <sz val="10"/>
      <color rgb="FF000000"/>
      <name val="Arial"/>
      <family val="2"/>
    </font>
    <font>
      <sz val="10"/>
      <name val="Arial"/>
      <family val="2"/>
    </font>
    <font>
      <sz val="10"/>
      <color theme="9"/>
      <name val="Arial"/>
      <family val="2"/>
    </font>
    <font>
      <sz val="10"/>
      <color rgb="FFFF0000"/>
      <name val="Arial"/>
      <family val="2"/>
    </font>
    <font>
      <sz val="12"/>
      <name val="Arial"/>
      <family val="2"/>
    </font>
    <font>
      <sz val="9.9499999999999993"/>
      <color indexed="8"/>
      <name val="Times New Roman"/>
      <family val="1"/>
    </font>
    <font>
      <sz val="9.85"/>
      <color indexed="8"/>
      <name val="Times New Roman"/>
      <family val="1"/>
    </font>
    <font>
      <sz val="10"/>
      <name val="Arial Unicode MS"/>
      <family val="2"/>
    </font>
  </fonts>
  <fills count="11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92D050"/>
        <bgColor indexed="64"/>
      </patternFill>
    </fill>
  </fills>
  <borders count="3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82">
    <xf numFmtId="0" fontId="0" fillId="0" borderId="0" xfId="0"/>
    <xf numFmtId="0" fontId="2" fillId="0" borderId="7" xfId="0" applyFont="1" applyFill="1" applyBorder="1" applyAlignment="1">
      <alignment vertical="center"/>
    </xf>
    <xf numFmtId="0" fontId="2" fillId="0" borderId="8" xfId="0" applyFont="1" applyFill="1" applyBorder="1" applyAlignment="1">
      <alignment vertical="center"/>
    </xf>
    <xf numFmtId="0" fontId="2" fillId="0" borderId="9" xfId="0" applyFont="1" applyFill="1" applyBorder="1" applyAlignment="1">
      <alignment vertical="center"/>
    </xf>
    <xf numFmtId="0" fontId="2" fillId="0" borderId="0" xfId="0" applyFont="1" applyBorder="1"/>
    <xf numFmtId="0" fontId="2" fillId="0" borderId="0" xfId="0" applyFont="1"/>
    <xf numFmtId="0" fontId="2" fillId="4" borderId="11" xfId="0" applyFont="1" applyFill="1" applyBorder="1" applyAlignment="1">
      <alignment horizontal="center" vertical="center"/>
    </xf>
    <xf numFmtId="0" fontId="2" fillId="0" borderId="2" xfId="0" applyFont="1" applyBorder="1"/>
    <xf numFmtId="0" fontId="2" fillId="5" borderId="12" xfId="0" applyFont="1" applyFill="1" applyBorder="1" applyAlignment="1">
      <alignment horizontal="center" vertical="center"/>
    </xf>
    <xf numFmtId="0" fontId="2" fillId="5" borderId="2" xfId="0" applyFont="1" applyFill="1" applyBorder="1" applyAlignment="1">
      <alignment horizontal="center" vertical="center"/>
    </xf>
    <xf numFmtId="0" fontId="2" fillId="5" borderId="11" xfId="0" applyFont="1" applyFill="1" applyBorder="1" applyAlignment="1">
      <alignment horizontal="center" vertical="center"/>
    </xf>
    <xf numFmtId="0" fontId="2" fillId="5" borderId="13" xfId="0" applyFont="1" applyFill="1" applyBorder="1" applyAlignment="1">
      <alignment horizontal="center" vertical="center"/>
    </xf>
    <xf numFmtId="0" fontId="2" fillId="5" borderId="14" xfId="0" applyFont="1" applyFill="1" applyBorder="1" applyAlignment="1">
      <alignment horizontal="center" vertical="center"/>
    </xf>
    <xf numFmtId="0" fontId="2" fillId="4" borderId="12" xfId="0" applyFont="1" applyFill="1" applyBorder="1" applyAlignment="1">
      <alignment horizontal="center" vertical="center"/>
    </xf>
    <xf numFmtId="0" fontId="2" fillId="5" borderId="3" xfId="0" applyFont="1" applyFill="1" applyBorder="1" applyAlignment="1">
      <alignment horizontal="center" vertical="center"/>
    </xf>
    <xf numFmtId="0" fontId="2" fillId="5" borderId="15" xfId="0" applyFont="1" applyFill="1" applyBorder="1" applyAlignment="1">
      <alignment horizontal="center" vertical="center"/>
    </xf>
    <xf numFmtId="0" fontId="2" fillId="5" borderId="16" xfId="0" applyFont="1" applyFill="1" applyBorder="1" applyAlignment="1">
      <alignment horizontal="center" vertical="center"/>
    </xf>
    <xf numFmtId="0" fontId="2" fillId="6" borderId="11" xfId="0" applyFont="1" applyFill="1" applyBorder="1" applyAlignment="1">
      <alignment horizontal="center" vertical="center"/>
    </xf>
    <xf numFmtId="0" fontId="2" fillId="6" borderId="13" xfId="0" applyFont="1" applyFill="1" applyBorder="1" applyAlignment="1">
      <alignment horizontal="center" vertical="center"/>
    </xf>
    <xf numFmtId="0" fontId="2" fillId="6" borderId="16" xfId="0" applyFont="1" applyFill="1" applyBorder="1" applyAlignment="1">
      <alignment horizontal="center" vertical="center"/>
    </xf>
    <xf numFmtId="0" fontId="2" fillId="6" borderId="17" xfId="0" applyFont="1" applyFill="1" applyBorder="1" applyAlignment="1">
      <alignment horizontal="center" vertical="center"/>
    </xf>
    <xf numFmtId="0" fontId="2" fillId="6" borderId="18" xfId="0" applyFont="1" applyFill="1" applyBorder="1" applyAlignment="1">
      <alignment horizontal="center" vertical="center"/>
    </xf>
    <xf numFmtId="0" fontId="2" fillId="6" borderId="19" xfId="0" applyFont="1" applyFill="1" applyBorder="1" applyAlignment="1">
      <alignment horizontal="center" vertical="center"/>
    </xf>
    <xf numFmtId="0" fontId="5" fillId="6" borderId="19" xfId="0" applyFont="1" applyFill="1" applyBorder="1" applyAlignment="1">
      <alignment horizontal="center" vertical="center"/>
    </xf>
    <xf numFmtId="0" fontId="5" fillId="6" borderId="18" xfId="0" applyFont="1" applyFill="1" applyBorder="1" applyAlignment="1">
      <alignment horizontal="center" vertical="center"/>
    </xf>
    <xf numFmtId="0" fontId="2" fillId="0" borderId="11" xfId="0" applyFont="1" applyBorder="1" applyAlignment="1">
      <alignment horizontal="center" vertical="center" wrapText="1"/>
    </xf>
    <xf numFmtId="0" fontId="2" fillId="0" borderId="13" xfId="0" applyFont="1" applyBorder="1" applyAlignment="1">
      <alignment horizontal="center" vertical="center" wrapText="1"/>
    </xf>
    <xf numFmtId="0" fontId="2" fillId="7" borderId="13" xfId="0" applyFont="1" applyFill="1" applyBorder="1" applyAlignment="1">
      <alignment horizontal="center" vertical="center" wrapText="1"/>
    </xf>
    <xf numFmtId="0" fontId="2" fillId="0" borderId="14" xfId="0" applyFont="1" applyBorder="1" applyAlignment="1">
      <alignment horizontal="center" vertical="center" wrapText="1"/>
    </xf>
    <xf numFmtId="0" fontId="2" fillId="0" borderId="11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2" fillId="0" borderId="20" xfId="0" applyFont="1" applyBorder="1" applyAlignment="1">
      <alignment horizontal="center" vertical="center"/>
    </xf>
    <xf numFmtId="3" fontId="7" fillId="8" borderId="26" xfId="0" applyNumberFormat="1" applyFont="1" applyFill="1" applyBorder="1" applyAlignment="1">
      <alignment horizontal="center" vertical="center"/>
    </xf>
    <xf numFmtId="3" fontId="7" fillId="0" borderId="27" xfId="0" applyNumberFormat="1" applyFont="1" applyFill="1" applyBorder="1" applyAlignment="1">
      <alignment horizontal="center" vertical="center"/>
    </xf>
    <xf numFmtId="3" fontId="7" fillId="0" borderId="28" xfId="0" applyNumberFormat="1" applyFont="1" applyFill="1" applyBorder="1" applyAlignment="1">
      <alignment horizontal="center" vertical="center"/>
    </xf>
    <xf numFmtId="3" fontId="6" fillId="0" borderId="11" xfId="0" applyNumberFormat="1" applyFont="1" applyBorder="1" applyAlignment="1">
      <alignment horizontal="center" vertical="center"/>
    </xf>
    <xf numFmtId="0" fontId="8" fillId="0" borderId="3" xfId="0" applyFont="1" applyBorder="1" applyAlignment="1">
      <alignment horizontal="center" vertical="center"/>
    </xf>
    <xf numFmtId="1" fontId="2" fillId="0" borderId="22" xfId="0" applyNumberFormat="1" applyFont="1" applyBorder="1" applyAlignment="1">
      <alignment horizontal="center" vertical="center"/>
    </xf>
    <xf numFmtId="0" fontId="2" fillId="0" borderId="23" xfId="0" applyFont="1" applyBorder="1" applyAlignment="1">
      <alignment horizontal="center" vertical="center"/>
    </xf>
    <xf numFmtId="3" fontId="2" fillId="8" borderId="23" xfId="0" applyNumberFormat="1" applyFont="1" applyFill="1" applyBorder="1" applyAlignment="1">
      <alignment horizontal="center" vertical="center"/>
    </xf>
    <xf numFmtId="0" fontId="2" fillId="0" borderId="24" xfId="0" applyFont="1" applyBorder="1" applyAlignment="1">
      <alignment horizontal="center" vertical="center"/>
    </xf>
    <xf numFmtId="164" fontId="2" fillId="0" borderId="22" xfId="0" applyNumberFormat="1" applyFont="1" applyBorder="1" applyAlignment="1">
      <alignment horizontal="center" vertical="center"/>
    </xf>
    <xf numFmtId="164" fontId="2" fillId="0" borderId="25" xfId="0" applyNumberFormat="1" applyFont="1" applyBorder="1" applyAlignment="1">
      <alignment horizontal="center" vertical="center"/>
    </xf>
    <xf numFmtId="0" fontId="2" fillId="0" borderId="29" xfId="0" applyFont="1" applyBorder="1" applyAlignment="1">
      <alignment horizontal="center" vertical="center"/>
    </xf>
    <xf numFmtId="0" fontId="2" fillId="0" borderId="25" xfId="0" applyFont="1" applyBorder="1" applyAlignment="1">
      <alignment horizontal="center" vertical="center"/>
    </xf>
    <xf numFmtId="0" fontId="2" fillId="0" borderId="30" xfId="0" applyFont="1" applyBorder="1" applyAlignment="1">
      <alignment horizontal="center" vertical="center"/>
    </xf>
    <xf numFmtId="0" fontId="2" fillId="9" borderId="31" xfId="0" applyFont="1" applyFill="1" applyBorder="1" applyAlignment="1">
      <alignment horizontal="center" vertical="center" wrapText="1"/>
    </xf>
    <xf numFmtId="0" fontId="2" fillId="9" borderId="32" xfId="0" applyFont="1" applyFill="1" applyBorder="1" applyAlignment="1">
      <alignment horizontal="center" vertical="center" wrapText="1"/>
    </xf>
    <xf numFmtId="0" fontId="2" fillId="0" borderId="0" xfId="0" applyFont="1" applyBorder="1" applyAlignment="1">
      <alignment vertical="center"/>
    </xf>
    <xf numFmtId="3" fontId="7" fillId="0" borderId="0" xfId="0" applyNumberFormat="1" applyFont="1" applyAlignment="1">
      <alignment horizontal="right" vertical="center"/>
    </xf>
    <xf numFmtId="0" fontId="0" fillId="0" borderId="0" xfId="0" applyNumberFormat="1" applyFill="1" applyBorder="1" applyAlignment="1" applyProtection="1"/>
    <xf numFmtId="0" fontId="7" fillId="0" borderId="0" xfId="0" applyFont="1" applyAlignment="1">
      <alignment vertical="center"/>
    </xf>
    <xf numFmtId="165" fontId="7" fillId="0" borderId="0" xfId="0" applyNumberFormat="1" applyFont="1" applyAlignment="1">
      <alignment horizontal="right" vertical="center"/>
    </xf>
    <xf numFmtId="0" fontId="2" fillId="9" borderId="33" xfId="0" applyFont="1" applyFill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166" fontId="2" fillId="0" borderId="12" xfId="0" applyNumberFormat="1" applyFont="1" applyBorder="1" applyAlignment="1">
      <alignment horizontal="center"/>
    </xf>
    <xf numFmtId="0" fontId="2" fillId="9" borderId="33" xfId="0" applyFont="1" applyFill="1" applyBorder="1"/>
    <xf numFmtId="0" fontId="8" fillId="8" borderId="3" xfId="0" applyFont="1" applyFill="1" applyBorder="1" applyAlignment="1">
      <alignment horizontal="center" vertical="center"/>
    </xf>
    <xf numFmtId="0" fontId="2" fillId="0" borderId="34" xfId="0" applyFont="1" applyBorder="1"/>
    <xf numFmtId="0" fontId="2" fillId="0" borderId="0" xfId="0" applyFont="1" applyAlignment="1">
      <alignment horizontal="center" vertical="center"/>
    </xf>
    <xf numFmtId="0" fontId="2" fillId="0" borderId="35" xfId="0" applyFont="1" applyBorder="1"/>
    <xf numFmtId="3" fontId="7" fillId="10" borderId="0" xfId="0" applyNumberFormat="1" applyFont="1" applyFill="1" applyAlignment="1">
      <alignment horizontal="right" vertical="center"/>
    </xf>
    <xf numFmtId="0" fontId="2" fillId="0" borderId="10" xfId="0" applyFont="1" applyBorder="1" applyAlignment="1">
      <alignment horizontal="center" vertical="center"/>
    </xf>
    <xf numFmtId="0" fontId="2" fillId="0" borderId="21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 wrapText="1"/>
    </xf>
    <xf numFmtId="0" fontId="3" fillId="0" borderId="21" xfId="0" applyFont="1" applyBorder="1" applyAlignment="1">
      <alignment horizontal="center" vertical="center" wrapText="1"/>
    </xf>
    <xf numFmtId="0" fontId="4" fillId="0" borderId="10" xfId="0" applyFont="1" applyBorder="1" applyAlignment="1">
      <alignment horizontal="center" vertical="center"/>
    </xf>
    <xf numFmtId="0" fontId="4" fillId="0" borderId="2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2695575</xdr:colOff>
          <xdr:row>0</xdr:row>
          <xdr:rowOff>19050</xdr:rowOff>
        </xdr:from>
        <xdr:to>
          <xdr:col>25</xdr:col>
          <xdr:colOff>542925</xdr:colOff>
          <xdr:row>0</xdr:row>
          <xdr:rowOff>295275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Changer centaine/millier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28575</xdr:colOff>
          <xdr:row>0</xdr:row>
          <xdr:rowOff>76200</xdr:rowOff>
        </xdr:from>
        <xdr:to>
          <xdr:col>4</xdr:col>
          <xdr:colOff>323850</xdr:colOff>
          <xdr:row>0</xdr:row>
          <xdr:rowOff>285750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TEST BT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142875</xdr:colOff>
          <xdr:row>0</xdr:row>
          <xdr:rowOff>0</xdr:rowOff>
        </xdr:from>
        <xdr:to>
          <xdr:col>16</xdr:col>
          <xdr:colOff>514350</xdr:colOff>
          <xdr:row>0</xdr:row>
          <xdr:rowOff>333375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Association BT's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1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tsclient\E\Users\allan\Downloads\AIDE%20macro%20decaller%20vers%20le%20bas%20v1%20(2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traction"/>
      <sheetName val="Calcul"/>
      <sheetName val="Extract CP7"/>
      <sheetName val="Extract CP7 (2)"/>
      <sheetName val="Extract CP8"/>
      <sheetName val="Extract CP9"/>
      <sheetName val="ESSAI"/>
      <sheetName val="si tromper en rajoutant chak lz"/>
    </sheetNames>
    <definedNames>
      <definedName name="Bouton4_Cliquer"/>
      <definedName name="Bouton7_Cliquer"/>
    </definedNames>
    <sheetDataSet>
      <sheetData sheetId="0">
        <row r="1">
          <cell r="J1" t="str">
            <v>Poids</v>
          </cell>
          <cell r="M1" t="str">
            <v>Motif scrap</v>
          </cell>
        </row>
        <row r="2">
          <cell r="J2">
            <v>1.7420000000000001E-2</v>
          </cell>
          <cell r="L2">
            <v>17.420000000000002</v>
          </cell>
          <cell r="M2" t="str">
            <v>Etoiles</v>
          </cell>
          <cell r="P2" t="str">
            <v>CP25</v>
          </cell>
        </row>
        <row r="3">
          <cell r="J3">
            <v>1.7420000000000001E-2</v>
          </cell>
          <cell r="M3" t="str">
            <v>Etoiles</v>
          </cell>
        </row>
        <row r="4">
          <cell r="J4">
            <v>1.7420000000000001E-2</v>
          </cell>
          <cell r="M4" t="str">
            <v>Etoiles</v>
          </cell>
        </row>
        <row r="5">
          <cell r="J5">
            <v>1.26E-2</v>
          </cell>
          <cell r="M5" t="str">
            <v>Pollution</v>
          </cell>
        </row>
        <row r="6">
          <cell r="J6">
            <v>1.7420000000000001E-2</v>
          </cell>
          <cell r="M6" t="str">
            <v>Plis</v>
          </cell>
        </row>
        <row r="7">
          <cell r="J7">
            <v>1.2883535999999999E-2</v>
          </cell>
          <cell r="M7" t="str">
            <v>C.D.C</v>
          </cell>
        </row>
        <row r="8">
          <cell r="J8">
            <v>1.6889999999999999E-2</v>
          </cell>
          <cell r="M8" t="str">
            <v>Mauvaises tranches</v>
          </cell>
        </row>
        <row r="9">
          <cell r="J9">
            <v>1.7420000000000001E-2</v>
          </cell>
          <cell r="M9" t="str">
            <v>Gels</v>
          </cell>
        </row>
        <row r="10">
          <cell r="J10">
            <v>8.9499999999999996E-3</v>
          </cell>
          <cell r="M10" t="str">
            <v>C.D.C</v>
          </cell>
        </row>
        <row r="11">
          <cell r="J11">
            <v>9.41E-3</v>
          </cell>
          <cell r="M11" t="str">
            <v>Annulation d étiquette</v>
          </cell>
        </row>
        <row r="12">
          <cell r="J12">
            <v>1.1259999999999999E-2</v>
          </cell>
          <cell r="M12" t="str">
            <v>Mauvaises tranches</v>
          </cell>
        </row>
        <row r="13">
          <cell r="J13">
            <v>6.7099999999999998E-3</v>
          </cell>
          <cell r="M13" t="str">
            <v>Etoiles</v>
          </cell>
        </row>
        <row r="14">
          <cell r="J14">
            <v>6.7099999999999998E-3</v>
          </cell>
          <cell r="M14" t="str">
            <v>Etoiles</v>
          </cell>
        </row>
        <row r="15">
          <cell r="J15">
            <v>1.1939999999999999E-2</v>
          </cell>
          <cell r="M15" t="str">
            <v>Etoiles</v>
          </cell>
        </row>
        <row r="16">
          <cell r="J16">
            <v>9.0100000000000006E-3</v>
          </cell>
          <cell r="M16" t="str">
            <v>Autre</v>
          </cell>
        </row>
        <row r="17">
          <cell r="J17">
            <v>3.1850000000000003E-2</v>
          </cell>
          <cell r="M17" t="str">
            <v>Mauvaises tranches</v>
          </cell>
        </row>
        <row r="18">
          <cell r="J18">
            <v>1.239E-2</v>
          </cell>
          <cell r="M18" t="str">
            <v>Autre</v>
          </cell>
        </row>
        <row r="19">
          <cell r="J19">
            <v>1.2883535999999999E-2</v>
          </cell>
          <cell r="M19" t="str">
            <v>C.D.C</v>
          </cell>
        </row>
        <row r="20">
          <cell r="J20">
            <v>7.2340000000000002E-2</v>
          </cell>
          <cell r="M20" t="str">
            <v>Mauvaises tranches</v>
          </cell>
        </row>
        <row r="21">
          <cell r="J21">
            <v>7.2340000000000002E-2</v>
          </cell>
          <cell r="M21" t="str">
            <v>Mauvaises tranches</v>
          </cell>
        </row>
        <row r="22">
          <cell r="J22">
            <v>1.7639999999999999E-2</v>
          </cell>
          <cell r="M22" t="str">
            <v>Mauvaises tranches</v>
          </cell>
        </row>
        <row r="23">
          <cell r="J23">
            <v>2.665E-2</v>
          </cell>
          <cell r="M23" t="str">
            <v>Plis</v>
          </cell>
        </row>
        <row r="24">
          <cell r="J24">
            <v>1.0380380999999999E-2</v>
          </cell>
          <cell r="M24" t="str">
            <v>Etoiles</v>
          </cell>
        </row>
        <row r="25">
          <cell r="J25">
            <v>1.6889999999999999E-2</v>
          </cell>
          <cell r="M25" t="str">
            <v>Perte de trims</v>
          </cell>
        </row>
        <row r="26">
          <cell r="J26">
            <v>9.7599999999999996E-3</v>
          </cell>
          <cell r="M26" t="str">
            <v>Bobine chassée</v>
          </cell>
        </row>
        <row r="27">
          <cell r="J27">
            <v>9.0100000000000006E-3</v>
          </cell>
          <cell r="M27" t="str">
            <v>Etoiles</v>
          </cell>
        </row>
        <row r="28">
          <cell r="J28">
            <v>6.7099999999999998E-3</v>
          </cell>
          <cell r="M28" t="str">
            <v>Mauvaises tranches</v>
          </cell>
        </row>
        <row r="29">
          <cell r="J29">
            <v>2.0650000000000002E-2</v>
          </cell>
          <cell r="M29" t="str">
            <v>Autre</v>
          </cell>
        </row>
        <row r="30">
          <cell r="J30">
            <v>1.7420000000000001E-2</v>
          </cell>
          <cell r="M30" t="str">
            <v>Etoiles</v>
          </cell>
        </row>
        <row r="31">
          <cell r="J31">
            <v>1.7420000000000001E-2</v>
          </cell>
          <cell r="M31" t="str">
            <v>Etoiles</v>
          </cell>
        </row>
        <row r="32">
          <cell r="J32">
            <v>1.7420000000000001E-2</v>
          </cell>
          <cell r="M32" t="str">
            <v>Annulation d étiquette</v>
          </cell>
        </row>
        <row r="33">
          <cell r="J33">
            <v>1.26E-2</v>
          </cell>
          <cell r="M33" t="str">
            <v>Pollution</v>
          </cell>
        </row>
        <row r="34">
          <cell r="J34">
            <v>9.41E-3</v>
          </cell>
          <cell r="M34" t="str">
            <v>Pollution</v>
          </cell>
        </row>
        <row r="35">
          <cell r="J35">
            <v>1.2883535999999999E-2</v>
          </cell>
          <cell r="M35" t="str">
            <v>C.D.C</v>
          </cell>
        </row>
        <row r="36">
          <cell r="J36">
            <v>1.201E-2</v>
          </cell>
          <cell r="M36" t="str">
            <v>Mauvaises tranches</v>
          </cell>
        </row>
        <row r="37">
          <cell r="J37">
            <v>2.852E-2</v>
          </cell>
          <cell r="M37" t="str">
            <v>Plis</v>
          </cell>
        </row>
        <row r="38">
          <cell r="J38">
            <v>8.9499999999999996E-3</v>
          </cell>
          <cell r="M38" t="str">
            <v>C.D.C</v>
          </cell>
        </row>
        <row r="39">
          <cell r="J39">
            <v>8.9499999999999996E-3</v>
          </cell>
          <cell r="M39" t="str">
            <v>C.D.C</v>
          </cell>
        </row>
        <row r="40">
          <cell r="J40">
            <v>2.6280000000000001E-2</v>
          </cell>
          <cell r="M40" t="str">
            <v>Mauvaises tranches</v>
          </cell>
        </row>
        <row r="41">
          <cell r="J41">
            <v>9.0100000000000006E-3</v>
          </cell>
          <cell r="M41" t="str">
            <v>Mauvaises tranches</v>
          </cell>
        </row>
        <row r="42">
          <cell r="J42">
            <v>6.7099999999999998E-3</v>
          </cell>
          <cell r="M42" t="str">
            <v>Etoiles</v>
          </cell>
        </row>
        <row r="43">
          <cell r="J43">
            <v>6.7099999999999998E-3</v>
          </cell>
          <cell r="M43" t="str">
            <v>Etoiles</v>
          </cell>
        </row>
        <row r="44">
          <cell r="J44">
            <v>9.0100000000000006E-3</v>
          </cell>
          <cell r="M44" t="str">
            <v>Autre</v>
          </cell>
        </row>
        <row r="45">
          <cell r="J45">
            <v>1.6889999999999999E-2</v>
          </cell>
          <cell r="M45" t="str">
            <v>Etoiles</v>
          </cell>
        </row>
        <row r="46">
          <cell r="J46">
            <v>1.239E-2</v>
          </cell>
          <cell r="M46" t="str">
            <v>Autre</v>
          </cell>
        </row>
        <row r="47">
          <cell r="J47">
            <v>1.2883535999999999E-2</v>
          </cell>
          <cell r="M47" t="str">
            <v>C.D.C</v>
          </cell>
        </row>
        <row r="48">
          <cell r="J48">
            <v>3.6470000000000002E-2</v>
          </cell>
          <cell r="M48" t="str">
            <v>Mauvaises tranches</v>
          </cell>
        </row>
        <row r="49">
          <cell r="J49">
            <v>1.0980383999999999E-2</v>
          </cell>
          <cell r="M49" t="str">
            <v>C.D.C</v>
          </cell>
        </row>
        <row r="50">
          <cell r="J50">
            <v>1.7639999999999999E-2</v>
          </cell>
          <cell r="M50" t="str">
            <v>Mauvaises tranches</v>
          </cell>
        </row>
        <row r="51">
          <cell r="J51">
            <v>1.145E-2</v>
          </cell>
          <cell r="M51" t="str">
            <v>Perte de trims</v>
          </cell>
        </row>
        <row r="52">
          <cell r="J52">
            <v>1.051E-2</v>
          </cell>
          <cell r="M52" t="str">
            <v>Film rayé</v>
          </cell>
        </row>
        <row r="53">
          <cell r="J53">
            <v>6.8100000000000001E-3</v>
          </cell>
          <cell r="M53" t="str">
            <v>Annulation d étiquette</v>
          </cell>
        </row>
        <row r="54">
          <cell r="J54">
            <v>0.11086</v>
          </cell>
          <cell r="M54" t="str">
            <v>Autre</v>
          </cell>
        </row>
        <row r="55">
          <cell r="J55">
            <v>6.7099999999999998E-3</v>
          </cell>
          <cell r="M55" t="str">
            <v>Plis</v>
          </cell>
        </row>
        <row r="56">
          <cell r="J56">
            <v>6.7099999999999998E-3</v>
          </cell>
          <cell r="M56" t="str">
            <v>Mauvaises tranches</v>
          </cell>
        </row>
        <row r="57">
          <cell r="J57">
            <v>1.456E-2</v>
          </cell>
          <cell r="M57" t="str">
            <v>Plis</v>
          </cell>
        </row>
        <row r="58">
          <cell r="J58">
            <v>1.7420000000000001E-2</v>
          </cell>
          <cell r="M58" t="str">
            <v>Etoiles</v>
          </cell>
        </row>
        <row r="59">
          <cell r="J59">
            <v>1.7420000000000001E-2</v>
          </cell>
          <cell r="M59" t="str">
            <v>Etoiles</v>
          </cell>
        </row>
        <row r="60">
          <cell r="J60">
            <v>1.7420000000000001E-2</v>
          </cell>
          <cell r="M60" t="str">
            <v>Etoiles</v>
          </cell>
        </row>
        <row r="61">
          <cell r="J61">
            <v>9.41E-3</v>
          </cell>
          <cell r="M61" t="str">
            <v>Pollution</v>
          </cell>
        </row>
        <row r="62">
          <cell r="J62">
            <v>2.852E-2</v>
          </cell>
          <cell r="M62" t="str">
            <v>Autre</v>
          </cell>
        </row>
        <row r="63">
          <cell r="J63">
            <v>1.201E-2</v>
          </cell>
          <cell r="M63" t="str">
            <v>Mauvaises tranches</v>
          </cell>
        </row>
        <row r="64">
          <cell r="J64">
            <v>1.201E-2</v>
          </cell>
          <cell r="M64" t="str">
            <v>Mauvaises tranches</v>
          </cell>
        </row>
        <row r="65">
          <cell r="J65">
            <v>7.0330000000000004E-2</v>
          </cell>
          <cell r="M65" t="str">
            <v>Mauvaises tranches</v>
          </cell>
        </row>
        <row r="66">
          <cell r="J66">
            <v>8.9499999999999996E-3</v>
          </cell>
          <cell r="M66" t="str">
            <v>C.D.C</v>
          </cell>
        </row>
        <row r="67">
          <cell r="J67">
            <v>1.239E-2</v>
          </cell>
          <cell r="M67" t="str">
            <v>Plis</v>
          </cell>
        </row>
        <row r="68">
          <cell r="J68">
            <v>1.1259999999999999E-2</v>
          </cell>
          <cell r="M68" t="str">
            <v>Mauvaises tranches</v>
          </cell>
        </row>
        <row r="69">
          <cell r="J69">
            <v>6.7099999999999998E-3</v>
          </cell>
          <cell r="M69" t="str">
            <v>Etoiles</v>
          </cell>
        </row>
        <row r="70">
          <cell r="J70">
            <v>6.7099999999999998E-3</v>
          </cell>
          <cell r="M70" t="str">
            <v>Etoiles</v>
          </cell>
        </row>
        <row r="71">
          <cell r="J71">
            <v>1.1939999999999999E-2</v>
          </cell>
          <cell r="M71" t="str">
            <v>Etoiles</v>
          </cell>
        </row>
        <row r="72">
          <cell r="J72">
            <v>9.0100000000000006E-3</v>
          </cell>
          <cell r="M72" t="str">
            <v>Autre</v>
          </cell>
        </row>
        <row r="73">
          <cell r="J73">
            <v>3.1850000000000003E-2</v>
          </cell>
          <cell r="M73" t="str">
            <v>Mauvaises tranches</v>
          </cell>
        </row>
        <row r="74">
          <cell r="J74">
            <v>1.201E-2</v>
          </cell>
          <cell r="M74" t="str">
            <v>Autre</v>
          </cell>
        </row>
        <row r="75">
          <cell r="J75">
            <v>4.1689999999999998E-2</v>
          </cell>
          <cell r="M75" t="str">
            <v>Mauvaises tranches</v>
          </cell>
        </row>
        <row r="76">
          <cell r="J76">
            <v>7.2340000000000002E-2</v>
          </cell>
          <cell r="M76" t="str">
            <v>Mauvaises tranches</v>
          </cell>
        </row>
        <row r="77">
          <cell r="J77">
            <v>1.7639999999999999E-2</v>
          </cell>
          <cell r="M77" t="str">
            <v>Mauvaises tranches</v>
          </cell>
        </row>
        <row r="78">
          <cell r="J78">
            <v>3.0970000000000001E-2</v>
          </cell>
          <cell r="M78" t="str">
            <v>Plis</v>
          </cell>
        </row>
        <row r="79">
          <cell r="J79">
            <v>1.5389999999999999E-2</v>
          </cell>
          <cell r="M79" t="str">
            <v>Pollution</v>
          </cell>
        </row>
        <row r="80">
          <cell r="J80">
            <v>1.5389999999999999E-2</v>
          </cell>
          <cell r="M80" t="str">
            <v>Autre</v>
          </cell>
        </row>
        <row r="81">
          <cell r="J81">
            <v>9.0100000000000006E-3</v>
          </cell>
          <cell r="M81" t="str">
            <v>Pollution</v>
          </cell>
        </row>
        <row r="82">
          <cell r="J82">
            <v>9.0100000000000006E-3</v>
          </cell>
          <cell r="M82" t="str">
            <v>Mauvaises tranches</v>
          </cell>
        </row>
        <row r="83">
          <cell r="J83">
            <v>2.1770000000000001E-2</v>
          </cell>
          <cell r="M83" t="str">
            <v>Etoiles</v>
          </cell>
        </row>
        <row r="84">
          <cell r="J84">
            <v>0.11086</v>
          </cell>
          <cell r="M84" t="str">
            <v>Mauvaises tranches</v>
          </cell>
        </row>
        <row r="85">
          <cell r="J85">
            <v>2.0650000000000002E-2</v>
          </cell>
          <cell r="M85" t="str">
            <v>Plis</v>
          </cell>
        </row>
        <row r="86">
          <cell r="J86">
            <v>1.336E-2</v>
          </cell>
          <cell r="M86" t="str">
            <v>Etoiles</v>
          </cell>
        </row>
        <row r="87">
          <cell r="J87">
            <v>1.55370864E-2</v>
          </cell>
          <cell r="M87" t="str">
            <v>Essai labo/dev</v>
          </cell>
        </row>
        <row r="88">
          <cell r="J88">
            <v>1.55370864E-2</v>
          </cell>
          <cell r="M88" t="str">
            <v>Etoiles</v>
          </cell>
        </row>
        <row r="89">
          <cell r="J89">
            <v>6.8100000000000001E-3</v>
          </cell>
          <cell r="M89" t="str">
            <v>Annulation d étiquette</v>
          </cell>
        </row>
        <row r="90">
          <cell r="J90">
            <v>1.55370864E-2</v>
          </cell>
          <cell r="M90" t="str">
            <v>Etoiles</v>
          </cell>
        </row>
        <row r="91">
          <cell r="J91">
            <v>1.6889999999999999E-2</v>
          </cell>
          <cell r="M91" t="str">
            <v>Perte de trims</v>
          </cell>
        </row>
        <row r="92">
          <cell r="J92">
            <v>1.55370864E-2</v>
          </cell>
          <cell r="M92" t="str">
            <v>Plis</v>
          </cell>
        </row>
        <row r="93">
          <cell r="J93">
            <v>1.55370864E-2</v>
          </cell>
          <cell r="M93" t="str">
            <v>Plis</v>
          </cell>
        </row>
        <row r="94">
          <cell r="J94">
            <v>1.55370864E-2</v>
          </cell>
          <cell r="M94" t="str">
            <v>Etoiles</v>
          </cell>
        </row>
        <row r="95">
          <cell r="J95">
            <v>1.443E-2</v>
          </cell>
          <cell r="M95" t="str">
            <v>Surépaisseurs</v>
          </cell>
        </row>
        <row r="96">
          <cell r="J96">
            <v>1.695E-2</v>
          </cell>
          <cell r="M96" t="str">
            <v>Perte de trims</v>
          </cell>
        </row>
        <row r="97">
          <cell r="J97">
            <v>2.58E-2</v>
          </cell>
          <cell r="M97" t="str">
            <v>Mauvaises tranches</v>
          </cell>
        </row>
        <row r="98">
          <cell r="J98">
            <v>2.2970000000000001E-2</v>
          </cell>
          <cell r="M98" t="str">
            <v>Autre</v>
          </cell>
        </row>
        <row r="99">
          <cell r="J99">
            <v>1.269E-2</v>
          </cell>
          <cell r="M99" t="str">
            <v>Etoiles</v>
          </cell>
        </row>
        <row r="100">
          <cell r="J100">
            <v>1.652E-2</v>
          </cell>
          <cell r="M100" t="str">
            <v>Etoiles</v>
          </cell>
        </row>
        <row r="101">
          <cell r="J101">
            <v>1.7420000000000001E-2</v>
          </cell>
          <cell r="M101" t="str">
            <v>Etoiles</v>
          </cell>
        </row>
        <row r="102">
          <cell r="J102">
            <v>1.7420000000000001E-2</v>
          </cell>
          <cell r="M102" t="str">
            <v>Etoiles</v>
          </cell>
        </row>
        <row r="103">
          <cell r="J103">
            <v>1.652E-2</v>
          </cell>
          <cell r="M103" t="str">
            <v>Plis</v>
          </cell>
        </row>
        <row r="104">
          <cell r="J104">
            <v>1.2760000000000001E-2</v>
          </cell>
          <cell r="M104" t="str">
            <v>Bobine chassée</v>
          </cell>
        </row>
        <row r="105">
          <cell r="J105">
            <v>1.2760000000000001E-2</v>
          </cell>
          <cell r="M105" t="str">
            <v>Perte de trims</v>
          </cell>
        </row>
        <row r="106">
          <cell r="J106">
            <v>1.2760000000000001E-2</v>
          </cell>
          <cell r="M106" t="str">
            <v>Perte de trims</v>
          </cell>
        </row>
        <row r="107">
          <cell r="J107">
            <v>1.2883535999999999E-2</v>
          </cell>
          <cell r="M107" t="str">
            <v>Etoiles</v>
          </cell>
        </row>
        <row r="108">
          <cell r="J108">
            <v>1.6889999999999999E-2</v>
          </cell>
          <cell r="M108" t="str">
            <v>Autre</v>
          </cell>
        </row>
        <row r="109">
          <cell r="J109">
            <v>1.0380380999999999E-2</v>
          </cell>
          <cell r="M109" t="str">
            <v>Etoiles</v>
          </cell>
        </row>
        <row r="110">
          <cell r="J110">
            <v>3.4439999999999998E-2</v>
          </cell>
          <cell r="M110" t="str">
            <v>Annulation d étiquette</v>
          </cell>
        </row>
        <row r="111">
          <cell r="J111">
            <v>1.55370864E-2</v>
          </cell>
          <cell r="M111" t="str">
            <v>Etoiles</v>
          </cell>
        </row>
        <row r="112">
          <cell r="J112">
            <v>1.55370864E-2</v>
          </cell>
          <cell r="M112" t="str">
            <v>Etoiles</v>
          </cell>
        </row>
        <row r="113">
          <cell r="J113">
            <v>1.5769999999999999E-2</v>
          </cell>
          <cell r="M113" t="str">
            <v>Mauvaises tranches</v>
          </cell>
        </row>
        <row r="114">
          <cell r="J114">
            <v>1.55370864E-2</v>
          </cell>
          <cell r="M114" t="str">
            <v>Etoiles</v>
          </cell>
        </row>
        <row r="115">
          <cell r="J115">
            <v>1.039E-2</v>
          </cell>
          <cell r="M115" t="str">
            <v>Mauvaises tranches</v>
          </cell>
        </row>
        <row r="116">
          <cell r="J116">
            <v>1.336E-2</v>
          </cell>
          <cell r="M116" t="str">
            <v>Etoiles</v>
          </cell>
        </row>
        <row r="117">
          <cell r="J117">
            <v>1.55370864E-2</v>
          </cell>
          <cell r="M117" t="str">
            <v>Etoiles</v>
          </cell>
        </row>
        <row r="118">
          <cell r="J118">
            <v>1.55370864E-2</v>
          </cell>
          <cell r="M118" t="str">
            <v>Etoiles</v>
          </cell>
        </row>
        <row r="119">
          <cell r="J119">
            <v>1.089E-2</v>
          </cell>
          <cell r="M119" t="str">
            <v>Plis</v>
          </cell>
        </row>
        <row r="120">
          <cell r="J120">
            <v>1.55370864E-2</v>
          </cell>
          <cell r="M120" t="str">
            <v>Perte de trims</v>
          </cell>
        </row>
        <row r="121">
          <cell r="J121">
            <v>1.074E-2</v>
          </cell>
          <cell r="M121" t="str">
            <v>Etoiles</v>
          </cell>
        </row>
        <row r="122">
          <cell r="J122">
            <v>1.55370864E-2</v>
          </cell>
          <cell r="M122" t="str">
            <v>Etoiles</v>
          </cell>
        </row>
        <row r="123">
          <cell r="J123">
            <v>1.55370864E-2</v>
          </cell>
          <cell r="M123" t="str">
            <v>Etoiles</v>
          </cell>
        </row>
        <row r="124">
          <cell r="J124">
            <v>1.55370864E-2</v>
          </cell>
          <cell r="M124" t="str">
            <v>Etoiles</v>
          </cell>
        </row>
        <row r="125">
          <cell r="J125">
            <v>1.074E-2</v>
          </cell>
          <cell r="M125" t="str">
            <v>Perte de trims</v>
          </cell>
        </row>
        <row r="126">
          <cell r="J126">
            <v>1.074E-2</v>
          </cell>
          <cell r="M126" t="str">
            <v>C.D.C</v>
          </cell>
        </row>
        <row r="127">
          <cell r="J127">
            <v>2.58E-2</v>
          </cell>
          <cell r="M127" t="str">
            <v>Etoiles</v>
          </cell>
        </row>
        <row r="128">
          <cell r="J128">
            <v>1.074E-2</v>
          </cell>
          <cell r="M128" t="str">
            <v>C.D.C</v>
          </cell>
        </row>
        <row r="129">
          <cell r="J129">
            <v>1.269E-2</v>
          </cell>
          <cell r="M129" t="str">
            <v>Etoiles</v>
          </cell>
        </row>
        <row r="130">
          <cell r="J130">
            <v>1.7420000000000001E-2</v>
          </cell>
          <cell r="M130" t="str">
            <v>Etoiles</v>
          </cell>
        </row>
        <row r="131">
          <cell r="J131">
            <v>1.7420000000000001E-2</v>
          </cell>
          <cell r="M131" t="str">
            <v>Etoiles</v>
          </cell>
        </row>
        <row r="132">
          <cell r="J132">
            <v>1.2760000000000001E-2</v>
          </cell>
          <cell r="M132" t="str">
            <v>Etoiles</v>
          </cell>
        </row>
        <row r="133">
          <cell r="J133">
            <v>1.2760000000000001E-2</v>
          </cell>
          <cell r="M133" t="str">
            <v>Plis</v>
          </cell>
        </row>
        <row r="134">
          <cell r="J134">
            <v>1.7420000000000001E-2</v>
          </cell>
          <cell r="M134" t="str">
            <v>Perte de trims</v>
          </cell>
        </row>
        <row r="135">
          <cell r="J135">
            <v>1.2760000000000001E-2</v>
          </cell>
          <cell r="M135" t="str">
            <v>Perte de trims</v>
          </cell>
        </row>
        <row r="136">
          <cell r="J136">
            <v>1.7420000000000001E-2</v>
          </cell>
          <cell r="M136" t="str">
            <v>Etoiles</v>
          </cell>
        </row>
        <row r="137">
          <cell r="J137">
            <v>1.2883535999999999E-2</v>
          </cell>
          <cell r="M137" t="str">
            <v>Etoiles</v>
          </cell>
        </row>
        <row r="138">
          <cell r="J138">
            <v>1.0380380999999999E-2</v>
          </cell>
          <cell r="M138" t="str">
            <v>Etoiles</v>
          </cell>
        </row>
        <row r="139">
          <cell r="J139">
            <v>1.55370864E-2</v>
          </cell>
          <cell r="M139" t="str">
            <v>Etoiles</v>
          </cell>
        </row>
        <row r="140">
          <cell r="J140">
            <v>3.5639999999999998E-2</v>
          </cell>
          <cell r="M140" t="str">
            <v>Annulation d étiquette</v>
          </cell>
        </row>
        <row r="141">
          <cell r="J141">
            <v>1.252E-2</v>
          </cell>
          <cell r="M141" t="str">
            <v>Mandrin écrasé</v>
          </cell>
        </row>
        <row r="142">
          <cell r="J142">
            <v>1.55370864E-2</v>
          </cell>
          <cell r="M142" t="str">
            <v>Etoiles</v>
          </cell>
        </row>
        <row r="143">
          <cell r="J143">
            <v>3.3029999999999997E-2</v>
          </cell>
          <cell r="M143" t="str">
            <v>Autre</v>
          </cell>
        </row>
        <row r="144">
          <cell r="J144">
            <v>1.5769999999999999E-2</v>
          </cell>
          <cell r="M144" t="str">
            <v>Autre</v>
          </cell>
        </row>
        <row r="145">
          <cell r="J145">
            <v>1.039E-2</v>
          </cell>
          <cell r="M145" t="str">
            <v>Mauvaises tranches</v>
          </cell>
        </row>
        <row r="146">
          <cell r="J146">
            <v>1.089E-2</v>
          </cell>
          <cell r="M146" t="str">
            <v>Mauvaises tranches</v>
          </cell>
        </row>
        <row r="147">
          <cell r="J147">
            <v>1.55370864E-2</v>
          </cell>
          <cell r="M147" t="str">
            <v>Plis</v>
          </cell>
        </row>
        <row r="148">
          <cell r="J148">
            <v>1.55370864E-2</v>
          </cell>
          <cell r="M148" t="str">
            <v>Etoiles</v>
          </cell>
        </row>
        <row r="149">
          <cell r="J149">
            <v>1.456E-2</v>
          </cell>
          <cell r="M149" t="str">
            <v>Etoiles</v>
          </cell>
        </row>
        <row r="150">
          <cell r="J150">
            <v>1.456E-2</v>
          </cell>
          <cell r="M150" t="str">
            <v>Bulles</v>
          </cell>
        </row>
        <row r="151">
          <cell r="J151">
            <v>1.074E-2</v>
          </cell>
          <cell r="M151" t="str">
            <v>Perte de trims</v>
          </cell>
        </row>
        <row r="152">
          <cell r="J152">
            <v>1.074E-2</v>
          </cell>
          <cell r="M152" t="str">
            <v>C.D.C</v>
          </cell>
        </row>
        <row r="153">
          <cell r="J153">
            <v>1.55370864E-2</v>
          </cell>
          <cell r="M153" t="str">
            <v>Etoiles</v>
          </cell>
        </row>
        <row r="154">
          <cell r="J154">
            <v>1.55370864E-2</v>
          </cell>
          <cell r="M154" t="str">
            <v>Etoiles</v>
          </cell>
        </row>
        <row r="155">
          <cell r="J155">
            <v>1.443E-2</v>
          </cell>
          <cell r="M155" t="str">
            <v>Surépaisseurs</v>
          </cell>
        </row>
        <row r="156">
          <cell r="J156">
            <v>1.695E-2</v>
          </cell>
          <cell r="M156" t="str">
            <v>Perte de trims</v>
          </cell>
        </row>
        <row r="157">
          <cell r="J157">
            <v>2.58E-2</v>
          </cell>
          <cell r="M157" t="str">
            <v>Mauvaises tranches</v>
          </cell>
        </row>
        <row r="158">
          <cell r="J158">
            <v>1.074E-2</v>
          </cell>
          <cell r="M158" t="str">
            <v>C.D.C</v>
          </cell>
        </row>
        <row r="159">
          <cell r="J159">
            <v>4.8039999999999999E-2</v>
          </cell>
          <cell r="M159" t="str">
            <v>Etoiles</v>
          </cell>
        </row>
        <row r="160">
          <cell r="J160">
            <v>1.282E-2</v>
          </cell>
          <cell r="M160" t="str">
            <v>Mauvaises tranches</v>
          </cell>
        </row>
        <row r="161">
          <cell r="J161">
            <v>1.7420000000000001E-2</v>
          </cell>
          <cell r="M161" t="str">
            <v>Etoiles</v>
          </cell>
        </row>
        <row r="162">
          <cell r="J162">
            <v>1.7420000000000001E-2</v>
          </cell>
          <cell r="M162" t="str">
            <v>Etoiles</v>
          </cell>
        </row>
        <row r="163">
          <cell r="J163">
            <v>1.7420000000000001E-2</v>
          </cell>
          <cell r="M163" t="str">
            <v>Etoiles</v>
          </cell>
        </row>
        <row r="164">
          <cell r="J164">
            <v>1.2760000000000001E-2</v>
          </cell>
          <cell r="M164" t="str">
            <v>Bords flottants</v>
          </cell>
        </row>
        <row r="165">
          <cell r="J165">
            <v>1.2760000000000001E-2</v>
          </cell>
          <cell r="M165" t="str">
            <v>Mauvaises tranches</v>
          </cell>
        </row>
        <row r="166">
          <cell r="J166">
            <v>1.2760000000000001E-2</v>
          </cell>
          <cell r="M166" t="str">
            <v>Perte de trims</v>
          </cell>
        </row>
        <row r="167">
          <cell r="J167">
            <v>1.7420000000000001E-2</v>
          </cell>
          <cell r="M167" t="str">
            <v>Annulation d étiquette</v>
          </cell>
        </row>
        <row r="168">
          <cell r="J168">
            <v>1.2011904E-2</v>
          </cell>
          <cell r="M168" t="str">
            <v>Perte de trims</v>
          </cell>
        </row>
        <row r="169">
          <cell r="J169">
            <v>1.0380380999999999E-2</v>
          </cell>
          <cell r="M169" t="str">
            <v>Etoiles</v>
          </cell>
        </row>
        <row r="170">
          <cell r="J170">
            <v>3.4439999999999998E-2</v>
          </cell>
          <cell r="M170" t="str">
            <v>Annulation d étiquette</v>
          </cell>
        </row>
        <row r="171">
          <cell r="J171">
            <v>1.7639999999999999E-2</v>
          </cell>
          <cell r="M171" t="str">
            <v>Etoiles</v>
          </cell>
        </row>
        <row r="172">
          <cell r="J172">
            <v>1.5769999999999999E-2</v>
          </cell>
          <cell r="M172" t="str">
            <v>Etoiles</v>
          </cell>
        </row>
        <row r="173">
          <cell r="J173">
            <v>1.55370864E-2</v>
          </cell>
          <cell r="M173" t="str">
            <v>Etoiles</v>
          </cell>
        </row>
        <row r="174">
          <cell r="J174">
            <v>1.55370864E-2</v>
          </cell>
          <cell r="M174" t="str">
            <v>Etoiles</v>
          </cell>
        </row>
        <row r="175">
          <cell r="J175">
            <v>1.55370864E-2</v>
          </cell>
          <cell r="M175" t="str">
            <v>Annulation d étiquette</v>
          </cell>
        </row>
        <row r="176">
          <cell r="J176">
            <v>1.7420000000000001E-2</v>
          </cell>
          <cell r="M176" t="str">
            <v>Etoiles</v>
          </cell>
        </row>
        <row r="177">
          <cell r="J177">
            <v>1.7420000000000001E-2</v>
          </cell>
          <cell r="M177" t="str">
            <v>Annulation d étiquette</v>
          </cell>
        </row>
        <row r="178">
          <cell r="J178">
            <v>1.26E-2</v>
          </cell>
          <cell r="M178" t="str">
            <v>Pollution</v>
          </cell>
        </row>
        <row r="179">
          <cell r="J179">
            <v>9.41E-3</v>
          </cell>
          <cell r="M179" t="str">
            <v>Pollution</v>
          </cell>
        </row>
        <row r="180">
          <cell r="J180">
            <v>2.852E-2</v>
          </cell>
          <cell r="M180" t="str">
            <v>Autre</v>
          </cell>
        </row>
        <row r="181">
          <cell r="J181">
            <v>1.6889999999999999E-2</v>
          </cell>
          <cell r="M181" t="str">
            <v>Mauvaises tranches</v>
          </cell>
        </row>
        <row r="182">
          <cell r="J182">
            <v>1.562E-2</v>
          </cell>
          <cell r="M182" t="str">
            <v>Mauvaises tranches</v>
          </cell>
        </row>
        <row r="183">
          <cell r="J183">
            <v>4.2726711299999998E-2</v>
          </cell>
          <cell r="M183" t="str">
            <v>Mauvaises tranches</v>
          </cell>
        </row>
        <row r="184">
          <cell r="J184">
            <v>8.9499999999999996E-3</v>
          </cell>
          <cell r="M184" t="str">
            <v>C.D.C</v>
          </cell>
        </row>
        <row r="185">
          <cell r="J185">
            <v>4.2726711299999998E-2</v>
          </cell>
          <cell r="M185" t="str">
            <v>Perte de trims</v>
          </cell>
        </row>
        <row r="186">
          <cell r="J186">
            <v>9.0100000000000006E-3</v>
          </cell>
          <cell r="M186" t="str">
            <v>Mauvaises tranches</v>
          </cell>
        </row>
        <row r="187">
          <cell r="J187">
            <v>6.7099999999999998E-3</v>
          </cell>
          <cell r="M187" t="str">
            <v>Etoiles</v>
          </cell>
        </row>
        <row r="188">
          <cell r="J188">
            <v>6.7099999999999998E-3</v>
          </cell>
          <cell r="M188" t="str">
            <v>Etoiles</v>
          </cell>
        </row>
        <row r="189">
          <cell r="J189">
            <v>9.0100000000000006E-3</v>
          </cell>
          <cell r="M189" t="str">
            <v>Autre</v>
          </cell>
        </row>
        <row r="190">
          <cell r="J190">
            <v>9.0100000000000006E-3</v>
          </cell>
          <cell r="M190" t="str">
            <v>Autre</v>
          </cell>
        </row>
        <row r="191">
          <cell r="J191">
            <v>3.1850000000000003E-2</v>
          </cell>
          <cell r="M191" t="str">
            <v>Autre</v>
          </cell>
        </row>
        <row r="192">
          <cell r="J192">
            <v>1.201E-2</v>
          </cell>
          <cell r="M192" t="str">
            <v>Autre</v>
          </cell>
        </row>
        <row r="193">
          <cell r="J193">
            <v>3.6470000000000002E-2</v>
          </cell>
          <cell r="M193" t="str">
            <v>Mauvaises tranches</v>
          </cell>
        </row>
        <row r="194">
          <cell r="J194">
            <v>1.0980383999999999E-2</v>
          </cell>
          <cell r="M194" t="str">
            <v>C.D.C</v>
          </cell>
        </row>
        <row r="195">
          <cell r="J195">
            <v>1.7639999999999999E-2</v>
          </cell>
          <cell r="M195" t="str">
            <v>Mauvaises tranches</v>
          </cell>
        </row>
        <row r="196">
          <cell r="J196">
            <v>3.0970000000000001E-2</v>
          </cell>
          <cell r="M196" t="str">
            <v>Plis</v>
          </cell>
        </row>
        <row r="197">
          <cell r="J197">
            <v>1.5389999999999999E-2</v>
          </cell>
          <cell r="M197" t="str">
            <v>Pollution</v>
          </cell>
        </row>
        <row r="198">
          <cell r="J198">
            <v>9.0100000000000006E-3</v>
          </cell>
          <cell r="M198" t="str">
            <v>Perte de trims</v>
          </cell>
        </row>
        <row r="199">
          <cell r="J199">
            <v>0.11086</v>
          </cell>
          <cell r="M199" t="str">
            <v>Autre</v>
          </cell>
        </row>
        <row r="200">
          <cell r="J200">
            <v>9.0100000000000006E-3</v>
          </cell>
          <cell r="M200" t="str">
            <v>Mauvaises tranches</v>
          </cell>
        </row>
        <row r="201">
          <cell r="J201">
            <v>6.7099999999999998E-3</v>
          </cell>
          <cell r="M201" t="str">
            <v>Mauvaises tranches</v>
          </cell>
        </row>
        <row r="202">
          <cell r="J202">
            <v>0.11086</v>
          </cell>
          <cell r="M202" t="str">
            <v>Mauvaises tranches</v>
          </cell>
        </row>
        <row r="203">
          <cell r="J203">
            <v>0.11086</v>
          </cell>
          <cell r="M203" t="str">
            <v>Perte de trims</v>
          </cell>
        </row>
        <row r="204">
          <cell r="J204">
            <v>1.6889999999999999E-2</v>
          </cell>
          <cell r="M204" t="str">
            <v>Perte de trims</v>
          </cell>
        </row>
        <row r="205">
          <cell r="J205">
            <v>1.55370864E-2</v>
          </cell>
          <cell r="M205" t="str">
            <v>Etoiles</v>
          </cell>
        </row>
        <row r="206">
          <cell r="J206">
            <v>1.55370864E-2</v>
          </cell>
          <cell r="M206" t="str">
            <v>Etoiles</v>
          </cell>
        </row>
        <row r="207">
          <cell r="J207">
            <v>1.562E-2</v>
          </cell>
          <cell r="M207" t="str">
            <v>Plis</v>
          </cell>
        </row>
        <row r="208">
          <cell r="J208">
            <v>1.074E-2</v>
          </cell>
          <cell r="M208" t="str">
            <v>Perte de trims</v>
          </cell>
        </row>
        <row r="209">
          <cell r="J209">
            <v>1.074E-2</v>
          </cell>
          <cell r="M209" t="str">
            <v>C.D.C</v>
          </cell>
        </row>
        <row r="210">
          <cell r="J210">
            <v>1.55370864E-2</v>
          </cell>
          <cell r="M210" t="str">
            <v>Etoiles</v>
          </cell>
        </row>
        <row r="211">
          <cell r="J211">
            <v>1.55370864E-2</v>
          </cell>
          <cell r="M211" t="str">
            <v>Etoiles</v>
          </cell>
        </row>
        <row r="212">
          <cell r="J212">
            <v>1.695E-2</v>
          </cell>
          <cell r="M212" t="str">
            <v>Perte de trims</v>
          </cell>
        </row>
        <row r="213">
          <cell r="J213">
            <v>1.074E-2</v>
          </cell>
          <cell r="M213" t="str">
            <v>Perte de trims</v>
          </cell>
        </row>
        <row r="214">
          <cell r="J214">
            <v>1.074E-2</v>
          </cell>
          <cell r="M214" t="str">
            <v>C.D.C</v>
          </cell>
        </row>
        <row r="215">
          <cell r="J215">
            <v>1.074E-2</v>
          </cell>
          <cell r="M215" t="str">
            <v>C.D.C</v>
          </cell>
        </row>
        <row r="216">
          <cell r="J216">
            <v>1.074E-2</v>
          </cell>
          <cell r="M216" t="str">
            <v>C.D.C</v>
          </cell>
        </row>
        <row r="217">
          <cell r="J217">
            <v>2.3560000000000001E-2</v>
          </cell>
          <cell r="M217" t="str">
            <v>Perte de trims</v>
          </cell>
        </row>
        <row r="218">
          <cell r="J218">
            <v>1.7420000000000001E-2</v>
          </cell>
          <cell r="M218" t="str">
            <v>Etoiles</v>
          </cell>
        </row>
        <row r="219">
          <cell r="J219">
            <v>1.7420000000000001E-2</v>
          </cell>
          <cell r="M219" t="str">
            <v>Etoiles</v>
          </cell>
        </row>
        <row r="220">
          <cell r="J220">
            <v>1.7420000000000001E-2</v>
          </cell>
          <cell r="M220" t="str">
            <v>Etoiles</v>
          </cell>
        </row>
        <row r="221">
          <cell r="J221">
            <v>1.7420000000000001E-2</v>
          </cell>
          <cell r="M221" t="str">
            <v>Etoiles</v>
          </cell>
        </row>
        <row r="222">
          <cell r="J222">
            <v>1.7420000000000001E-2</v>
          </cell>
          <cell r="M222" t="str">
            <v>Perte de trims</v>
          </cell>
        </row>
        <row r="223">
          <cell r="J223">
            <v>1.2760000000000001E-2</v>
          </cell>
          <cell r="M223" t="str">
            <v>Perte de trims</v>
          </cell>
        </row>
        <row r="224">
          <cell r="J224">
            <v>1.2760000000000001E-2</v>
          </cell>
          <cell r="M224" t="str">
            <v>Perte de trims</v>
          </cell>
        </row>
        <row r="225">
          <cell r="J225">
            <v>1.2883535999999999E-2</v>
          </cell>
          <cell r="M225" t="str">
            <v>Etoiles</v>
          </cell>
        </row>
        <row r="226">
          <cell r="J226">
            <v>1.0380380999999999E-2</v>
          </cell>
          <cell r="M226" t="str">
            <v>Etoiles</v>
          </cell>
        </row>
        <row r="227">
          <cell r="J227">
            <v>3.5639999999999998E-2</v>
          </cell>
          <cell r="M227" t="str">
            <v>Annulation d étiquette</v>
          </cell>
        </row>
        <row r="228">
          <cell r="J228">
            <v>1.55370864E-2</v>
          </cell>
          <cell r="M228" t="str">
            <v>Annulation d étiquette</v>
          </cell>
        </row>
        <row r="229">
          <cell r="J229">
            <v>2.3529999999999999E-2</v>
          </cell>
          <cell r="M229" t="str">
            <v>Annulation d étiquette</v>
          </cell>
        </row>
        <row r="230">
          <cell r="J230">
            <v>1.55370864E-2</v>
          </cell>
          <cell r="M230" t="str">
            <v>Etoiles</v>
          </cell>
        </row>
        <row r="231">
          <cell r="J231">
            <v>1.55370864E-2</v>
          </cell>
          <cell r="M231" t="str">
            <v>Etoiles</v>
          </cell>
        </row>
        <row r="232">
          <cell r="J232">
            <v>1.55370864E-2</v>
          </cell>
          <cell r="M232" t="str">
            <v>Annulation d étiquette</v>
          </cell>
        </row>
      </sheetData>
      <sheetData sheetId="1"/>
      <sheetData sheetId="2"/>
      <sheetData sheetId="3"/>
      <sheetData sheetId="4"/>
      <sheetData sheetId="5"/>
      <sheetData sheetId="6"/>
      <sheetData sheetId="7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  <sheetName val="Feuil1 (2)"/>
      <sheetName val="AIDE macro decaller vers le bas"/>
    </sheetNames>
    <definedNames>
      <definedName name="Decaler"/>
    </definedNames>
    <sheetDataSet>
      <sheetData sheetId="0"/>
      <sheetData sheetId="1"/>
      <sheetData sheetId="2"/>
      <sheetData sheetId="3"/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BH49"/>
  <sheetViews>
    <sheetView tabSelected="1" zoomScale="70" zoomScaleNormal="70" workbookViewId="0">
      <selection activeCell="Q44" sqref="Q44"/>
    </sheetView>
  </sheetViews>
  <sheetFormatPr baseColWidth="10" defaultRowHeight="12.75" outlineLevelCol="1" x14ac:dyDescent="0.2"/>
  <cols>
    <col min="1" max="1" width="3.42578125" style="5" customWidth="1"/>
    <col min="2" max="2" width="11.42578125" style="5" hidden="1" customWidth="1" outlineLevel="1"/>
    <col min="3" max="3" width="9" style="5" bestFit="1" customWidth="1" collapsed="1"/>
    <col min="4" max="4" width="6.85546875" style="5" hidden="1" customWidth="1"/>
    <col min="5" max="5" width="37.28515625" style="5" bestFit="1" customWidth="1"/>
    <col min="6" max="6" width="8.140625" style="5" bestFit="1" customWidth="1"/>
    <col min="7" max="7" width="9.85546875" style="5" hidden="1" customWidth="1" outlineLevel="1"/>
    <col min="8" max="12" width="8.140625" style="5" hidden="1" customWidth="1" outlineLevel="1"/>
    <col min="13" max="13" width="8.5703125" style="5" bestFit="1" customWidth="1" collapsed="1"/>
    <col min="14" max="14" width="3.140625" style="59" customWidth="1"/>
    <col min="15" max="15" width="9" style="4" bestFit="1" customWidth="1"/>
    <col min="16" max="16" width="6.5703125" style="4" hidden="1" customWidth="1"/>
    <col min="17" max="17" width="49.140625" style="4" bestFit="1" customWidth="1"/>
    <col min="18" max="18" width="14.140625" style="4" hidden="1" customWidth="1"/>
    <col min="19" max="19" width="8.140625" style="4" customWidth="1"/>
    <col min="20" max="25" width="8.140625" style="4" hidden="1" customWidth="1" outlineLevel="1"/>
    <col min="26" max="26" width="8.5703125" style="61" bestFit="1" customWidth="1" collapsed="1"/>
    <col min="27" max="27" width="17.5703125" style="5" customWidth="1" outlineLevel="1"/>
    <col min="28" max="28" width="14.7109375" style="5" customWidth="1" outlineLevel="1"/>
    <col min="29" max="29" width="16.140625" style="5" customWidth="1" outlineLevel="1"/>
    <col min="30" max="30" width="18.140625" style="5" customWidth="1" outlineLevel="1"/>
    <col min="31" max="31" width="15.7109375" style="5" customWidth="1" outlineLevel="1"/>
    <col min="32" max="34" width="14" style="5" customWidth="1" outlineLevel="1"/>
    <col min="35" max="36" width="9.5703125" style="60" bestFit="1" customWidth="1"/>
    <col min="37" max="37" width="10.7109375" style="60" hidden="1" customWidth="1" outlineLevel="1"/>
    <col min="38" max="38" width="11.42578125" style="60" hidden="1" customWidth="1" outlineLevel="1"/>
    <col min="39" max="39" width="11.42578125" style="60" collapsed="1"/>
    <col min="40" max="40" width="11.42578125" style="60"/>
    <col min="41" max="41" width="14" style="60" customWidth="1"/>
    <col min="42" max="42" width="12.28515625" style="60" bestFit="1" customWidth="1"/>
    <col min="43" max="43" width="11.85546875" style="5" bestFit="1" customWidth="1"/>
    <col min="44" max="48" width="11.42578125" style="5"/>
    <col min="49" max="49" width="14" style="5" customWidth="1"/>
    <col min="50" max="50" width="14.42578125" style="5" customWidth="1"/>
    <col min="51" max="51" width="18.42578125" style="5" customWidth="1"/>
    <col min="52" max="53" width="16.42578125" style="5" bestFit="1" customWidth="1"/>
    <col min="54" max="55" width="11.42578125" style="5"/>
    <col min="56" max="56" width="11.42578125" style="5" customWidth="1" outlineLevel="1"/>
    <col min="57" max="57" width="16.42578125" style="5" customWidth="1" outlineLevel="1"/>
    <col min="58" max="58" width="11.42578125" style="5"/>
    <col min="59" max="59" width="14" style="5" bestFit="1" customWidth="1"/>
    <col min="60" max="60" width="17.140625" style="5" bestFit="1" customWidth="1"/>
    <col min="61" max="16384" width="11.42578125" style="5"/>
  </cols>
  <sheetData>
    <row r="1" spans="1:60" ht="26.25" customHeight="1" thickBot="1" x14ac:dyDescent="0.25">
      <c r="A1" s="74" t="s">
        <v>0</v>
      </c>
      <c r="B1" s="75"/>
      <c r="C1" s="75"/>
      <c r="D1" s="75"/>
      <c r="E1" s="75"/>
      <c r="F1" s="75"/>
      <c r="G1" s="75"/>
      <c r="H1" s="75"/>
      <c r="I1" s="75"/>
      <c r="J1" s="75"/>
      <c r="K1" s="75"/>
      <c r="L1" s="75"/>
      <c r="M1" s="76"/>
      <c r="N1" s="77" t="s">
        <v>1</v>
      </c>
      <c r="O1" s="78"/>
      <c r="P1" s="78"/>
      <c r="Q1" s="78"/>
      <c r="R1" s="78"/>
      <c r="S1" s="78"/>
      <c r="T1" s="78"/>
      <c r="U1" s="78"/>
      <c r="V1" s="78"/>
      <c r="W1" s="78"/>
      <c r="X1" s="78"/>
      <c r="Y1" s="78"/>
      <c r="Z1" s="79"/>
      <c r="AA1" s="1" t="s">
        <v>2</v>
      </c>
      <c r="AB1" s="2"/>
      <c r="AC1" s="2"/>
      <c r="AD1" s="2"/>
      <c r="AE1" s="2"/>
      <c r="AF1" s="2"/>
      <c r="AG1" s="2"/>
      <c r="AH1" s="3"/>
      <c r="AI1" s="80" t="s">
        <v>3</v>
      </c>
      <c r="AJ1" s="81"/>
      <c r="AK1" s="70" t="s">
        <v>4</v>
      </c>
      <c r="AL1" s="71"/>
      <c r="AM1" s="69" t="s">
        <v>5</v>
      </c>
      <c r="AN1" s="71"/>
      <c r="AO1" s="69" t="s">
        <v>6</v>
      </c>
      <c r="AP1" s="71"/>
      <c r="AQ1" s="69" t="s">
        <v>7</v>
      </c>
      <c r="AR1" s="70"/>
      <c r="AS1" s="70"/>
      <c r="AT1" s="70"/>
      <c r="AU1" s="71"/>
      <c r="AV1" s="72" t="s">
        <v>8</v>
      </c>
      <c r="AW1" s="73"/>
      <c r="AX1" s="72" t="s">
        <v>9</v>
      </c>
      <c r="AY1" s="73"/>
      <c r="AZ1" s="65" t="s">
        <v>10</v>
      </c>
      <c r="BA1" s="67" t="s">
        <v>11</v>
      </c>
      <c r="BB1" s="4"/>
      <c r="BC1" s="4"/>
      <c r="BD1" s="63" t="s">
        <v>12</v>
      </c>
      <c r="BE1" s="63" t="s">
        <v>13</v>
      </c>
    </row>
    <row r="2" spans="1:60" ht="26.25" thickBot="1" x14ac:dyDescent="0.25">
      <c r="A2" s="6" t="s">
        <v>14</v>
      </c>
      <c r="B2" s="7"/>
      <c r="C2" s="8" t="s">
        <v>15</v>
      </c>
      <c r="D2" s="9"/>
      <c r="E2" s="10" t="s">
        <v>16</v>
      </c>
      <c r="F2" s="11" t="s">
        <v>17</v>
      </c>
      <c r="G2" s="12"/>
      <c r="H2" s="12"/>
      <c r="I2" s="12"/>
      <c r="J2" s="12"/>
      <c r="K2" s="12"/>
      <c r="L2" s="12"/>
      <c r="M2" s="12" t="s">
        <v>18</v>
      </c>
      <c r="N2" s="13" t="s">
        <v>19</v>
      </c>
      <c r="O2" s="14" t="s">
        <v>15</v>
      </c>
      <c r="P2" s="9"/>
      <c r="Q2" s="15" t="s">
        <v>16</v>
      </c>
      <c r="R2" s="15"/>
      <c r="S2" s="11" t="s">
        <v>17</v>
      </c>
      <c r="T2" s="12"/>
      <c r="U2" s="12"/>
      <c r="V2" s="12"/>
      <c r="W2" s="12"/>
      <c r="X2" s="12"/>
      <c r="Y2" s="12"/>
      <c r="Z2" s="16" t="s">
        <v>18</v>
      </c>
      <c r="AA2" s="17" t="s">
        <v>20</v>
      </c>
      <c r="AB2" s="18" t="s">
        <v>21</v>
      </c>
      <c r="AC2" s="18" t="s">
        <v>22</v>
      </c>
      <c r="AD2" s="18" t="s">
        <v>23</v>
      </c>
      <c r="AE2" s="18" t="s">
        <v>24</v>
      </c>
      <c r="AF2" s="18" t="s">
        <v>25</v>
      </c>
      <c r="AG2" s="18" t="s">
        <v>26</v>
      </c>
      <c r="AH2" s="19" t="s">
        <v>27</v>
      </c>
      <c r="AI2" s="20" t="s">
        <v>28</v>
      </c>
      <c r="AJ2" s="21" t="s">
        <v>29</v>
      </c>
      <c r="AK2" s="20" t="s">
        <v>30</v>
      </c>
      <c r="AL2" s="21" t="s">
        <v>31</v>
      </c>
      <c r="AM2" s="22" t="s">
        <v>32</v>
      </c>
      <c r="AN2" s="21" t="s">
        <v>33</v>
      </c>
      <c r="AO2" s="23" t="s">
        <v>34</v>
      </c>
      <c r="AP2" s="24" t="s">
        <v>35</v>
      </c>
      <c r="AQ2" s="25" t="s">
        <v>36</v>
      </c>
      <c r="AR2" s="26" t="s">
        <v>37</v>
      </c>
      <c r="AS2" s="27" t="s">
        <v>38</v>
      </c>
      <c r="AT2" s="26" t="s">
        <v>39</v>
      </c>
      <c r="AU2" s="28" t="s">
        <v>40</v>
      </c>
      <c r="AV2" s="29" t="s">
        <v>41</v>
      </c>
      <c r="AW2" s="30" t="s">
        <v>42</v>
      </c>
      <c r="AX2" s="31" t="s">
        <v>41</v>
      </c>
      <c r="AY2" s="32" t="s">
        <v>42</v>
      </c>
      <c r="AZ2" s="66"/>
      <c r="BA2" s="68"/>
      <c r="BB2" s="4"/>
      <c r="BC2" s="4"/>
      <c r="BD2" s="64"/>
      <c r="BE2" s="64"/>
      <c r="BG2" s="65" t="s">
        <v>10</v>
      </c>
      <c r="BH2" s="67" t="s">
        <v>11</v>
      </c>
    </row>
    <row r="3" spans="1:60" ht="15.75" thickBot="1" x14ac:dyDescent="0.25">
      <c r="A3" s="50">
        <v>110</v>
      </c>
      <c r="B3" s="51"/>
      <c r="C3" s="62">
        <v>353548</v>
      </c>
      <c r="D3" s="52" t="s">
        <v>44</v>
      </c>
      <c r="E3" s="52"/>
      <c r="F3" s="50">
        <v>53500</v>
      </c>
      <c r="G3" s="53">
        <v>1.129E-2</v>
      </c>
      <c r="H3" s="50">
        <v>604.01500000000021</v>
      </c>
      <c r="I3" s="52" t="s">
        <v>45</v>
      </c>
      <c r="J3" s="52" t="s">
        <v>46</v>
      </c>
      <c r="K3" s="52" t="s">
        <v>47</v>
      </c>
      <c r="L3" s="52" t="s">
        <v>48</v>
      </c>
      <c r="M3" s="50">
        <v>190</v>
      </c>
      <c r="N3" s="50">
        <v>110</v>
      </c>
      <c r="O3" s="62">
        <v>353548</v>
      </c>
      <c r="P3" s="52" t="s">
        <v>49</v>
      </c>
      <c r="Q3" s="52"/>
      <c r="R3" s="51"/>
      <c r="S3" s="50">
        <v>10860</v>
      </c>
      <c r="T3" s="53">
        <v>5.9132452000000002E-2</v>
      </c>
      <c r="U3" s="50">
        <v>642.17842872000028</v>
      </c>
      <c r="V3" s="52" t="s">
        <v>50</v>
      </c>
      <c r="W3" s="52" t="s">
        <v>46</v>
      </c>
      <c r="X3" s="52" t="s">
        <v>47</v>
      </c>
      <c r="Y3" s="52" t="s">
        <v>48</v>
      </c>
      <c r="Z3" s="50">
        <v>995</v>
      </c>
      <c r="AA3" s="33" t="e">
        <f ca="1">ROUNDUP(IF(#REF!=#REF!,#REF!/#REF!,#REF!/OFFSET(#REF!,-1,)),1)</f>
        <v>#REF!</v>
      </c>
      <c r="AB3" s="34" t="e">
        <f ca="1">IF(AA3&gt;0,#REF!,0)</f>
        <v>#REF!</v>
      </c>
      <c r="AC3" s="34" t="e">
        <f ca="1">IF(AA3&gt;1,#REF!,0)</f>
        <v>#REF!</v>
      </c>
      <c r="AD3" s="34" t="e">
        <f ca="1">IF(AA3&gt;2,#REF!,0)</f>
        <v>#REF!</v>
      </c>
      <c r="AE3" s="34" t="e">
        <f ca="1">IF(AA3&gt;3,#REF!,0)</f>
        <v>#REF!</v>
      </c>
      <c r="AF3" s="35" t="e">
        <f ca="1">IF(AA3&gt;4,#REF!,0)</f>
        <v>#REF!</v>
      </c>
      <c r="AG3" s="35" t="e">
        <f ca="1">IF(AA3&gt;5,#REF!,0)</f>
        <v>#REF!</v>
      </c>
      <c r="AH3" s="35" t="e">
        <f ca="1">IF(AA3&gt;6,#REF!,0)</f>
        <v>#REF!</v>
      </c>
      <c r="AI3" s="36">
        <f>IFERROR(MID(#REF!,1,SEARCH("/",#REF!,1)-1),0)</f>
        <v>0</v>
      </c>
      <c r="AJ3" s="37" t="str">
        <f t="array" ref="AJ3">INDEX($BD$1:$BD$7,SUM(ISNUMBER(SEARCH(IF($BD$3:$BD$7&lt;&gt;"",$BD$3:$BD$7),SUBSTITUTE(#REF!,AI3,"")))*ROW($BD$3:$BD$7)))</f>
        <v>Matières</v>
      </c>
      <c r="AK3" s="29" t="e">
        <f>IF(ISBLANK(#REF!),RIGHT(Q2,SEARCH("/",Q2)+7),RIGHT(#REF!,SEARCH("/",#REF!)+7))</f>
        <v>#REF!</v>
      </c>
      <c r="AL3" s="30" t="e">
        <f>IF(ISBLANK(#REF!),RIGHT(Q2,SEARCH("/",Q2)+3),RIGHT(#REF!,SEARCH("/",#REF!)+3))</f>
        <v>#REF!</v>
      </c>
      <c r="AM3" s="29" t="e">
        <f>IF(ISBLANK(#REF!),LEFT(AK2,3),LEFT(AK3,3))</f>
        <v>#REF!</v>
      </c>
      <c r="AN3" s="30" t="e">
        <f>IF(ISBLANK(#REF!),LEFT(AL2,3),LEFT(AL3,3))</f>
        <v>#REF!</v>
      </c>
      <c r="AO3" s="29" t="str">
        <f>IF(AI3="PP","0,93",IF(AI3="OPP","0,98",IF(AI3="PET","1,4",IF(AI3="PE","0,92",IF(AI3="OPA","1,15","0")))))</f>
        <v>0</v>
      </c>
      <c r="AP3" s="30" t="str">
        <f>IF(AJ3="PP","0,93",IF(AJ3="OPP","0,98",IF(AJ3="PET","1,4",IF(AJ3="PE","0,92",IF(AJ3="OPA","1,15","0")))))</f>
        <v>0</v>
      </c>
      <c r="AQ3" s="38" t="e">
        <f>ROUND(IF(#REF!="","0",IF(#REF!=C3,SUM(AA3:AA4),AA3)),1)</f>
        <v>#REF!</v>
      </c>
      <c r="AR3" s="39">
        <f>IFERROR(IF(#REF!=C3,SUM(AB3:AH4),SUM(AB3:AH3)),0)</f>
        <v>0</v>
      </c>
      <c r="AS3" s="40">
        <f ca="1">IFERROR(IF(ISBLANK(O3),#REF!-(#REF!*AA3+M3*AA4),#REF!-#REF!*AA3),0)</f>
        <v>0</v>
      </c>
      <c r="AT3" s="39">
        <f ca="1">IF(AND(AS3&lt;=20,AS3&gt;0),AS3,0)</f>
        <v>0</v>
      </c>
      <c r="AU3" s="41">
        <f ca="1">IF(AS3&gt;20,AS3,0)</f>
        <v>0</v>
      </c>
      <c r="AV3" s="42">
        <f ca="1">IF(AT3&lt;&gt;0,(AM3*10^-6*AT3*10^-3*#REF!)*AO3,0)</f>
        <v>0</v>
      </c>
      <c r="AW3" s="43">
        <f ca="1">IF(AT3&lt;&gt;0,(AN3*10^-6*AT3*10^-3*#REF!)*AP3,0)</f>
        <v>0</v>
      </c>
      <c r="AX3" s="44">
        <f ca="1">IF(AU3&lt;&gt;0,(AM3*10^-6*AU3*10^-3*#REF!)*AO3,0)</f>
        <v>0</v>
      </c>
      <c r="AY3" s="45">
        <f ca="1">IF(AU3&lt;&gt;0,(AN3*10^-6*AU3*10^-3*#REF!)*AP3,0)</f>
        <v>0</v>
      </c>
      <c r="AZ3" s="46">
        <f ca="1">IFERROR((AV3*AO3*10^3)+(AW3*AP3*10^3),0)</f>
        <v>0</v>
      </c>
      <c r="BA3" s="46">
        <f ca="1">IFERROR((AX3*AO3*10^3)+(AY3*AP3*10^3),0)</f>
        <v>0</v>
      </c>
      <c r="BB3" s="4"/>
      <c r="BC3" s="4"/>
      <c r="BD3" s="47" t="s">
        <v>43</v>
      </c>
      <c r="BE3" s="48">
        <v>1</v>
      </c>
      <c r="BF3" s="49"/>
      <c r="BG3" s="66"/>
      <c r="BH3" s="68"/>
    </row>
    <row r="4" spans="1:60" ht="15.75" thickBot="1" x14ac:dyDescent="0.25">
      <c r="A4" s="50">
        <v>110</v>
      </c>
      <c r="B4" s="51"/>
      <c r="C4" s="62">
        <v>353622</v>
      </c>
      <c r="D4" s="52" t="s">
        <v>53</v>
      </c>
      <c r="E4" s="52"/>
      <c r="F4" s="50">
        <v>35000</v>
      </c>
      <c r="G4" s="53">
        <v>1.145E-2</v>
      </c>
      <c r="H4" s="50">
        <v>400.75000000000006</v>
      </c>
      <c r="I4" s="52" t="s">
        <v>45</v>
      </c>
      <c r="J4" s="52" t="s">
        <v>46</v>
      </c>
      <c r="K4" s="52" t="s">
        <v>54</v>
      </c>
      <c r="L4" s="52" t="s">
        <v>55</v>
      </c>
      <c r="M4" s="50">
        <v>305</v>
      </c>
      <c r="N4" s="50">
        <v>110</v>
      </c>
      <c r="O4" s="62">
        <v>353622</v>
      </c>
      <c r="P4" s="52" t="s">
        <v>53</v>
      </c>
      <c r="Q4" s="52"/>
      <c r="R4" s="51"/>
      <c r="S4" s="50">
        <v>35000</v>
      </c>
      <c r="T4" s="53">
        <v>1.145E-2</v>
      </c>
      <c r="U4" s="50">
        <v>400.75000000000006</v>
      </c>
      <c r="V4" s="52" t="s">
        <v>45</v>
      </c>
      <c r="W4" s="52" t="s">
        <v>46</v>
      </c>
      <c r="X4" s="52" t="s">
        <v>54</v>
      </c>
      <c r="Y4" s="52" t="s">
        <v>55</v>
      </c>
      <c r="Z4" s="50">
        <v>305</v>
      </c>
      <c r="AA4" s="33" t="e">
        <f ca="1">ROUNDUP(IF(#REF!=#REF!,#REF!/#REF!,#REF!/OFFSET(#REF!,-1,)),1)</f>
        <v>#REF!</v>
      </c>
      <c r="AB4" s="34" t="e">
        <f ca="1">IF(AA4&gt;0,#REF!,0)</f>
        <v>#REF!</v>
      </c>
      <c r="AC4" s="34" t="e">
        <f ca="1">IF(AA4&gt;1,#REF!,0)</f>
        <v>#REF!</v>
      </c>
      <c r="AD4" s="34" t="e">
        <f ca="1">IF(AA4&gt;2,#REF!,0)</f>
        <v>#REF!</v>
      </c>
      <c r="AE4" s="34" t="e">
        <f ca="1">IF(AA4&gt;3,#REF!,0)</f>
        <v>#REF!</v>
      </c>
      <c r="AF4" s="35" t="e">
        <f ca="1">IF(AA4&gt;4,#REF!,0)</f>
        <v>#REF!</v>
      </c>
      <c r="AG4" s="35" t="e">
        <f ca="1">IF(AA4&gt;5,#REF!,0)</f>
        <v>#REF!</v>
      </c>
      <c r="AH4" s="35" t="e">
        <f ca="1">IF(AA4&gt;6,#REF!,0)</f>
        <v>#REF!</v>
      </c>
      <c r="AI4" s="36">
        <f>IFERROR(MID(#REF!,1,SEARCH("/",#REF!,1)-1),0)</f>
        <v>0</v>
      </c>
      <c r="AJ4" s="37"/>
      <c r="AK4" s="29" t="e">
        <f>IF(ISBLANK(#REF!),RIGHT(Q3,SEARCH("/",Q3)+7),RIGHT(#REF!,SEARCH("/",#REF!)+7))</f>
        <v>#REF!</v>
      </c>
      <c r="AL4" s="30" t="e">
        <f>IF(ISBLANK(#REF!),RIGHT(Q3,SEARCH("/",Q3)+3),RIGHT(#REF!,SEARCH("/",#REF!)+3))</f>
        <v>#REF!</v>
      </c>
      <c r="AM4" s="29" t="e">
        <f>IF(ISBLANK(#REF!),LEFT(AK3,3),LEFT(AK4,3))</f>
        <v>#REF!</v>
      </c>
      <c r="AN4" s="30" t="e">
        <f>IF(ISBLANK(#REF!),LEFT(AL3,3),LEFT(AL4,3))</f>
        <v>#REF!</v>
      </c>
      <c r="AO4" s="29" t="str">
        <f t="shared" ref="AO4:AO49" si="0">IF(AI4="PP","0,93",IF(AI4="OPP","0,98",IF(AI4="PET","1,4",IF(AI4="PE","0,92",IF(AI4="OPA","1,15","0")))))</f>
        <v>0</v>
      </c>
      <c r="AP4" s="30" t="str">
        <f t="shared" ref="AP4:AP49" si="1">IF(AJ4="PP","0,93",IF(AJ4="OPP","0,98",IF(AJ4="PET","1,4",IF(AJ4="PE","0,92",IF(AJ4="OPA","1,15","0")))))</f>
        <v>0</v>
      </c>
      <c r="AQ4" s="38" t="e">
        <f>ROUND(IF(#REF!="","0",IF(#REF!=C4,SUM(AA4:AA5),AA4)),1)</f>
        <v>#REF!</v>
      </c>
      <c r="AR4" s="39">
        <f>IFERROR(IF(#REF!=C4,SUM(AB4:AH5),SUM(AB4:AH4)),0)</f>
        <v>0</v>
      </c>
      <c r="AS4" s="40">
        <f ca="1">IFERROR(IF(ISBLANK(O4),#REF!-(#REF!*AA4+M4*AA5),#REF!-#REF!*AA4),0)</f>
        <v>0</v>
      </c>
      <c r="AT4" s="39">
        <f t="shared" ref="AT4:AT49" ca="1" si="2">IF(AND(AS4&lt;=20,AS4&gt;0),AS4,0)</f>
        <v>0</v>
      </c>
      <c r="AU4" s="41">
        <f t="shared" ref="AU4:AU49" ca="1" si="3">IF(AS4&gt;20,AS4,0)</f>
        <v>0</v>
      </c>
      <c r="AV4" s="42"/>
      <c r="AW4" s="43"/>
      <c r="AX4" s="44"/>
      <c r="AY4" s="45"/>
      <c r="AZ4" s="46"/>
      <c r="BA4" s="46"/>
      <c r="BB4" s="4"/>
      <c r="BC4" s="4"/>
      <c r="BD4" s="54" t="s">
        <v>51</v>
      </c>
      <c r="BE4" s="54">
        <v>2</v>
      </c>
      <c r="BF4" s="55" t="s">
        <v>52</v>
      </c>
      <c r="BG4" s="56">
        <f ca="1">SUM(AZ3:AZ49)</f>
        <v>0</v>
      </c>
      <c r="BH4" s="56">
        <f ca="1">SUM(BA3:BA49)</f>
        <v>0</v>
      </c>
    </row>
    <row r="5" spans="1:60" ht="15.75" thickBot="1" x14ac:dyDescent="0.25">
      <c r="A5" s="50">
        <v>110</v>
      </c>
      <c r="B5" s="51"/>
      <c r="C5" s="62">
        <v>353623</v>
      </c>
      <c r="D5" s="52" t="s">
        <v>57</v>
      </c>
      <c r="E5" s="52"/>
      <c r="F5" s="50">
        <v>39000</v>
      </c>
      <c r="G5" s="53">
        <v>1.379E-2</v>
      </c>
      <c r="H5" s="50">
        <v>537.81000000000006</v>
      </c>
      <c r="I5" s="52" t="s">
        <v>45</v>
      </c>
      <c r="J5" s="52" t="s">
        <v>46</v>
      </c>
      <c r="K5" s="52" t="s">
        <v>54</v>
      </c>
      <c r="L5" s="52" t="s">
        <v>58</v>
      </c>
      <c r="M5" s="50">
        <v>320</v>
      </c>
      <c r="N5" s="50">
        <v>110</v>
      </c>
      <c r="O5" s="62">
        <v>353623</v>
      </c>
      <c r="P5" s="52" t="s">
        <v>59</v>
      </c>
      <c r="Q5" s="52"/>
      <c r="R5" s="51"/>
      <c r="S5" s="50">
        <v>8147</v>
      </c>
      <c r="T5" s="53">
        <v>4.3740000000000008E-2</v>
      </c>
      <c r="U5" s="50">
        <v>356.34978000000012</v>
      </c>
      <c r="V5" s="52" t="s">
        <v>50</v>
      </c>
      <c r="W5" s="52" t="s">
        <v>46</v>
      </c>
      <c r="X5" s="52" t="s">
        <v>54</v>
      </c>
      <c r="Y5" s="52" t="s">
        <v>58</v>
      </c>
      <c r="Z5" s="50">
        <v>1015</v>
      </c>
      <c r="AA5" s="33" t="e">
        <f ca="1">ROUNDUP(IF(#REF!=#REF!,#REF!/#REF!,#REF!/OFFSET(#REF!,-1,)),1)</f>
        <v>#REF!</v>
      </c>
      <c r="AB5" s="34" t="e">
        <f ca="1">IF(AA5&gt;0,#REF!,0)</f>
        <v>#REF!</v>
      </c>
      <c r="AC5" s="34" t="e">
        <f ca="1">IF(AA5&gt;1,#REF!,0)</f>
        <v>#REF!</v>
      </c>
      <c r="AD5" s="34" t="e">
        <f ca="1">IF(AA5&gt;2,#REF!,0)</f>
        <v>#REF!</v>
      </c>
      <c r="AE5" s="34" t="e">
        <f ca="1">IF(AA5&gt;3,#REF!,0)</f>
        <v>#REF!</v>
      </c>
      <c r="AF5" s="35" t="e">
        <f ca="1">IF(AA5&gt;4,#REF!,0)</f>
        <v>#REF!</v>
      </c>
      <c r="AG5" s="35" t="e">
        <f ca="1">IF(AA5&gt;5,#REF!,0)</f>
        <v>#REF!</v>
      </c>
      <c r="AH5" s="35" t="e">
        <f ca="1">IF(AA5&gt;6,#REF!,0)</f>
        <v>#REF!</v>
      </c>
      <c r="AI5" s="36">
        <f>IFERROR(MID(#REF!,1,SEARCH("/",#REF!,1)-1),0)</f>
        <v>0</v>
      </c>
      <c r="AJ5" s="37"/>
      <c r="AK5" s="29" t="e">
        <f>IF(ISBLANK(#REF!),RIGHT(Q4,SEARCH("/",Q4)+7),RIGHT(#REF!,SEARCH("/",#REF!)+7))</f>
        <v>#REF!</v>
      </c>
      <c r="AL5" s="30" t="e">
        <f>IF(ISBLANK(#REF!),RIGHT(Q4,SEARCH("/",Q4)+3),RIGHT(#REF!,SEARCH("/",#REF!)+3))</f>
        <v>#REF!</v>
      </c>
      <c r="AM5" s="29" t="e">
        <f>IF(ISBLANK(#REF!),LEFT(AK4,3),LEFT(AK5,3))</f>
        <v>#REF!</v>
      </c>
      <c r="AN5" s="30" t="e">
        <f>IF(ISBLANK(#REF!),LEFT(AL4,3),LEFT(AL5,3))</f>
        <v>#REF!</v>
      </c>
      <c r="AO5" s="29" t="str">
        <f t="shared" si="0"/>
        <v>0</v>
      </c>
      <c r="AP5" s="30" t="str">
        <f t="shared" si="1"/>
        <v>0</v>
      </c>
      <c r="AQ5" s="38" t="e">
        <f>ROUND(IF(#REF!="","0",IF(#REF!=C5,SUM(AA5:AA6),AA5)),1)</f>
        <v>#REF!</v>
      </c>
      <c r="AR5" s="39">
        <f>IFERROR(IF(#REF!=C5,SUM(AB5:AH6),SUM(AB5:AH5)),0)</f>
        <v>0</v>
      </c>
      <c r="AS5" s="40">
        <f ca="1">IFERROR(IF(ISBLANK(O5),#REF!-(#REF!*AA5+M5*AA6),#REF!-#REF!*AA5),0)</f>
        <v>0</v>
      </c>
      <c r="AT5" s="39">
        <f t="shared" ca="1" si="2"/>
        <v>0</v>
      </c>
      <c r="AU5" s="41">
        <f t="shared" ca="1" si="3"/>
        <v>0</v>
      </c>
      <c r="AV5" s="42"/>
      <c r="AW5" s="43"/>
      <c r="AX5" s="44"/>
      <c r="AY5" s="45"/>
      <c r="AZ5" s="46"/>
      <c r="BA5" s="46"/>
      <c r="BB5" s="4"/>
      <c r="BC5" s="4"/>
      <c r="BD5" s="54" t="s">
        <v>56</v>
      </c>
      <c r="BE5" s="54">
        <v>3</v>
      </c>
    </row>
    <row r="6" spans="1:60" ht="15.75" thickBot="1" x14ac:dyDescent="0.25">
      <c r="A6" s="50">
        <v>110</v>
      </c>
      <c r="B6" s="51"/>
      <c r="C6" s="62">
        <v>353624</v>
      </c>
      <c r="D6" s="52" t="s">
        <v>61</v>
      </c>
      <c r="E6" s="52"/>
      <c r="F6" s="50">
        <v>40000</v>
      </c>
      <c r="G6" s="53">
        <v>1.0739999999999998E-2</v>
      </c>
      <c r="H6" s="50">
        <v>429.59999999999991</v>
      </c>
      <c r="I6" s="52" t="s">
        <v>45</v>
      </c>
      <c r="J6" s="52" t="s">
        <v>46</v>
      </c>
      <c r="K6" s="52" t="s">
        <v>54</v>
      </c>
      <c r="L6" s="52" t="s">
        <v>62</v>
      </c>
      <c r="M6" s="50">
        <v>230</v>
      </c>
      <c r="N6" s="50">
        <v>110</v>
      </c>
      <c r="O6" s="62">
        <v>353623</v>
      </c>
      <c r="P6" s="52" t="s">
        <v>63</v>
      </c>
      <c r="Q6" s="52"/>
      <c r="R6" s="51"/>
      <c r="S6" s="50">
        <v>1800</v>
      </c>
      <c r="T6" s="53">
        <v>4.8919999999999991E-2</v>
      </c>
      <c r="U6" s="50">
        <v>88.055999999999983</v>
      </c>
      <c r="V6" s="52" t="s">
        <v>50</v>
      </c>
      <c r="W6" s="52" t="s">
        <v>46</v>
      </c>
      <c r="X6" s="52" t="s">
        <v>54</v>
      </c>
      <c r="Y6" s="52" t="s">
        <v>58</v>
      </c>
      <c r="Z6" s="50">
        <v>1135</v>
      </c>
      <c r="AA6" s="33" t="e">
        <f ca="1">ROUNDUP(IF(#REF!=#REF!,#REF!/#REF!,#REF!/OFFSET(#REF!,-1,)),1)</f>
        <v>#REF!</v>
      </c>
      <c r="AB6" s="34" t="e">
        <f ca="1">IF(AA6&gt;0,#REF!,0)</f>
        <v>#REF!</v>
      </c>
      <c r="AC6" s="34" t="e">
        <f ca="1">IF(AA6&gt;1,#REF!,0)</f>
        <v>#REF!</v>
      </c>
      <c r="AD6" s="34" t="e">
        <f ca="1">IF(AA6&gt;2,#REF!,0)</f>
        <v>#REF!</v>
      </c>
      <c r="AE6" s="34" t="e">
        <f ca="1">IF(AA6&gt;3,#REF!,0)</f>
        <v>#REF!</v>
      </c>
      <c r="AF6" s="35" t="e">
        <f ca="1">IF(AA6&gt;4,#REF!,0)</f>
        <v>#REF!</v>
      </c>
      <c r="AG6" s="35" t="e">
        <f ca="1">IF(AA6&gt;5,#REF!,0)</f>
        <v>#REF!</v>
      </c>
      <c r="AH6" s="35" t="e">
        <f ca="1">IF(AA6&gt;6,#REF!,0)</f>
        <v>#REF!</v>
      </c>
      <c r="AI6" s="36">
        <f>IFERROR(MID(#REF!,1,SEARCH("/",#REF!,1)-1),0)</f>
        <v>0</v>
      </c>
      <c r="AJ6" s="37"/>
      <c r="AK6" s="29" t="e">
        <f>IF(ISBLANK(#REF!),RIGHT(Q5,SEARCH("/",Q5)+7),RIGHT(#REF!,SEARCH("/",#REF!)+7))</f>
        <v>#REF!</v>
      </c>
      <c r="AL6" s="30" t="e">
        <f>IF(ISBLANK(#REF!),RIGHT(Q5,SEARCH("/",Q5)+3),RIGHT(#REF!,SEARCH("/",#REF!)+3))</f>
        <v>#REF!</v>
      </c>
      <c r="AM6" s="29" t="e">
        <f>IF(ISBLANK(#REF!),LEFT(AK5,3),LEFT(AK6,3))</f>
        <v>#REF!</v>
      </c>
      <c r="AN6" s="30" t="e">
        <f>IF(ISBLANK(#REF!),LEFT(AL5,3),LEFT(AL6,3))</f>
        <v>#REF!</v>
      </c>
      <c r="AO6" s="29" t="str">
        <f t="shared" si="0"/>
        <v>0</v>
      </c>
      <c r="AP6" s="30" t="str">
        <f t="shared" si="1"/>
        <v>0</v>
      </c>
      <c r="AQ6" s="38" t="e">
        <f>ROUND(IF(#REF!="","0",IF(#REF!=C6,SUM(AA6:AA7),AA6)),1)</f>
        <v>#REF!</v>
      </c>
      <c r="AR6" s="39">
        <f>IFERROR(IF(#REF!=C6,SUM(AB6:AH7),SUM(AB6:AH6)),0)</f>
        <v>0</v>
      </c>
      <c r="AS6" s="40">
        <f ca="1">IFERROR(IF(ISBLANK(O6),#REF!-(#REF!*AA6+M6*AA7),#REF!-#REF!*AA6),0)</f>
        <v>0</v>
      </c>
      <c r="AT6" s="39">
        <f t="shared" ca="1" si="2"/>
        <v>0</v>
      </c>
      <c r="AU6" s="41">
        <f t="shared" ca="1" si="3"/>
        <v>0</v>
      </c>
      <c r="AV6" s="42"/>
      <c r="AW6" s="43"/>
      <c r="AX6" s="44"/>
      <c r="AY6" s="45"/>
      <c r="AZ6" s="46"/>
      <c r="BA6" s="46"/>
      <c r="BB6" s="4"/>
      <c r="BC6" s="4"/>
      <c r="BD6" s="54" t="s">
        <v>60</v>
      </c>
      <c r="BE6" s="54">
        <v>4</v>
      </c>
    </row>
    <row r="7" spans="1:60" ht="15.75" thickBot="1" x14ac:dyDescent="0.25">
      <c r="A7" s="50">
        <v>110</v>
      </c>
      <c r="B7" s="51"/>
      <c r="C7" s="62">
        <v>353625</v>
      </c>
      <c r="D7" s="52" t="s">
        <v>65</v>
      </c>
      <c r="E7" s="52"/>
      <c r="F7" s="50">
        <v>40500</v>
      </c>
      <c r="G7" s="53">
        <v>2.852E-2</v>
      </c>
      <c r="H7" s="50">
        <v>1155.06</v>
      </c>
      <c r="I7" s="52" t="s">
        <v>45</v>
      </c>
      <c r="J7" s="52" t="s">
        <v>46</v>
      </c>
      <c r="K7" s="52" t="s">
        <v>47</v>
      </c>
      <c r="L7" s="52" t="s">
        <v>48</v>
      </c>
      <c r="M7" s="50">
        <v>480</v>
      </c>
      <c r="N7" s="50">
        <v>110</v>
      </c>
      <c r="O7" s="62">
        <v>353623</v>
      </c>
      <c r="P7" s="52" t="s">
        <v>66</v>
      </c>
      <c r="Q7" s="52"/>
      <c r="R7" s="51"/>
      <c r="S7" s="50">
        <v>3460</v>
      </c>
      <c r="T7" s="53">
        <v>4.5469999999999997E-2</v>
      </c>
      <c r="U7" s="50">
        <v>157.3262</v>
      </c>
      <c r="V7" s="52" t="s">
        <v>50</v>
      </c>
      <c r="W7" s="52" t="s">
        <v>46</v>
      </c>
      <c r="X7" s="52" t="s">
        <v>54</v>
      </c>
      <c r="Y7" s="52" t="s">
        <v>58</v>
      </c>
      <c r="Z7" s="50">
        <v>1055</v>
      </c>
      <c r="AA7" s="33" t="e">
        <f ca="1">ROUNDUP(IF(#REF!=#REF!,#REF!/#REF!,#REF!/OFFSET(#REF!,-1,)),1)</f>
        <v>#REF!</v>
      </c>
      <c r="AB7" s="34" t="e">
        <f ca="1">IF(AA7&gt;0,#REF!,0)</f>
        <v>#REF!</v>
      </c>
      <c r="AC7" s="34" t="e">
        <f ca="1">IF(AA7&gt;1,#REF!,0)</f>
        <v>#REF!</v>
      </c>
      <c r="AD7" s="34" t="e">
        <f ca="1">IF(AA7&gt;2,#REF!,0)</f>
        <v>#REF!</v>
      </c>
      <c r="AE7" s="34" t="e">
        <f ca="1">IF(AA7&gt;3,#REF!,0)</f>
        <v>#REF!</v>
      </c>
      <c r="AF7" s="35" t="e">
        <f ca="1">IF(AA7&gt;4,#REF!,0)</f>
        <v>#REF!</v>
      </c>
      <c r="AG7" s="35" t="e">
        <f ca="1">IF(AA7&gt;5,#REF!,0)</f>
        <v>#REF!</v>
      </c>
      <c r="AH7" s="35" t="e">
        <f ca="1">IF(AA7&gt;6,#REF!,0)</f>
        <v>#REF!</v>
      </c>
      <c r="AI7" s="36">
        <f>IFERROR(MID(#REF!,1,SEARCH("/",#REF!,1)-1),0)</f>
        <v>0</v>
      </c>
      <c r="AJ7" s="37"/>
      <c r="AK7" s="29" t="e">
        <f>IF(ISBLANK(#REF!),RIGHT(Q6,SEARCH("/",Q6)+7),RIGHT(#REF!,SEARCH("/",#REF!)+7))</f>
        <v>#REF!</v>
      </c>
      <c r="AL7" s="30" t="e">
        <f>IF(ISBLANK(#REF!),RIGHT(Q6,SEARCH("/",Q6)+3),RIGHT(#REF!,SEARCH("/",#REF!)+3))</f>
        <v>#REF!</v>
      </c>
      <c r="AM7" s="29" t="e">
        <f>IF(ISBLANK(#REF!),LEFT(AK6,3),LEFT(AK7,3))</f>
        <v>#REF!</v>
      </c>
      <c r="AN7" s="30" t="e">
        <f>IF(ISBLANK(#REF!),LEFT(AL6,3),LEFT(AL7,3))</f>
        <v>#REF!</v>
      </c>
      <c r="AO7" s="29" t="str">
        <f t="shared" si="0"/>
        <v>0</v>
      </c>
      <c r="AP7" s="30" t="str">
        <f t="shared" si="1"/>
        <v>0</v>
      </c>
      <c r="AQ7" s="38" t="e">
        <f>ROUND(IF(#REF!="","0",IF(#REF!=C7,SUM(AA7:AA8),AA7)),1)</f>
        <v>#REF!</v>
      </c>
      <c r="AR7" s="39">
        <f>IFERROR(IF(#REF!=C7,SUM(AB7:AH8),SUM(AB7:AH7)),0)</f>
        <v>0</v>
      </c>
      <c r="AS7" s="40">
        <f ca="1">IFERROR(IF(ISBLANK(O7),#REF!-(#REF!*AA7+M7*AA8),#REF!-#REF!*AA7),0)</f>
        <v>0</v>
      </c>
      <c r="AT7" s="39">
        <f t="shared" ca="1" si="2"/>
        <v>0</v>
      </c>
      <c r="AU7" s="41">
        <f t="shared" ca="1" si="3"/>
        <v>0</v>
      </c>
      <c r="AV7" s="42"/>
      <c r="AW7" s="43"/>
      <c r="AX7" s="44"/>
      <c r="AY7" s="45"/>
      <c r="AZ7" s="46"/>
      <c r="BA7" s="46"/>
      <c r="BB7" s="4"/>
      <c r="BC7" s="4"/>
      <c r="BD7" s="54" t="s">
        <v>64</v>
      </c>
      <c r="BE7" s="54">
        <v>5</v>
      </c>
    </row>
    <row r="8" spans="1:60" ht="15.75" thickBot="1" x14ac:dyDescent="0.25">
      <c r="A8" s="50">
        <v>110</v>
      </c>
      <c r="B8" s="51"/>
      <c r="C8" s="62">
        <v>353626</v>
      </c>
      <c r="D8" s="52" t="s">
        <v>67</v>
      </c>
      <c r="E8" s="52"/>
      <c r="F8" s="50">
        <v>35000</v>
      </c>
      <c r="G8" s="53">
        <v>8.9499999999999996E-3</v>
      </c>
      <c r="H8" s="50">
        <v>313.25</v>
      </c>
      <c r="I8" s="52" t="s">
        <v>45</v>
      </c>
      <c r="J8" s="52" t="s">
        <v>46</v>
      </c>
      <c r="K8" s="52" t="s">
        <v>54</v>
      </c>
      <c r="L8" s="52" t="s">
        <v>68</v>
      </c>
      <c r="M8" s="50">
        <v>220</v>
      </c>
      <c r="N8" s="50">
        <v>110</v>
      </c>
      <c r="O8" s="62">
        <v>353624</v>
      </c>
      <c r="P8" s="52" t="s">
        <v>69</v>
      </c>
      <c r="Q8" s="52"/>
      <c r="R8" s="51"/>
      <c r="S8" s="50">
        <v>10780</v>
      </c>
      <c r="T8" s="53">
        <v>4.4589999999999998E-2</v>
      </c>
      <c r="U8" s="50">
        <v>480.68020000000001</v>
      </c>
      <c r="V8" s="52" t="s">
        <v>50</v>
      </c>
      <c r="W8" s="52" t="s">
        <v>46</v>
      </c>
      <c r="X8" s="52" t="s">
        <v>54</v>
      </c>
      <c r="Y8" s="52" t="s">
        <v>62</v>
      </c>
      <c r="Z8" s="50">
        <v>955</v>
      </c>
      <c r="AA8" s="33" t="e">
        <f ca="1">ROUNDUP(IF(#REF!=#REF!,#REF!/#REF!,#REF!/OFFSET(#REF!,-1,)),1)</f>
        <v>#REF!</v>
      </c>
      <c r="AB8" s="34" t="e">
        <f ca="1">IF(AA8&gt;0,#REF!,0)</f>
        <v>#REF!</v>
      </c>
      <c r="AC8" s="34" t="e">
        <f ca="1">IF(AA8&gt;1,#REF!,0)</f>
        <v>#REF!</v>
      </c>
      <c r="AD8" s="34" t="e">
        <f ca="1">IF(AA8&gt;2,#REF!,0)</f>
        <v>#REF!</v>
      </c>
      <c r="AE8" s="34" t="e">
        <f ca="1">IF(AA8&gt;3,#REF!,0)</f>
        <v>#REF!</v>
      </c>
      <c r="AF8" s="35" t="e">
        <f ca="1">IF(AA8&gt;4,#REF!,0)</f>
        <v>#REF!</v>
      </c>
      <c r="AG8" s="35" t="e">
        <f ca="1">IF(AA8&gt;5,#REF!,0)</f>
        <v>#REF!</v>
      </c>
      <c r="AH8" s="35" t="e">
        <f ca="1">IF(AA8&gt;6,#REF!,0)</f>
        <v>#REF!</v>
      </c>
      <c r="AI8" s="36">
        <f>IFERROR(MID(#REF!,1,SEARCH("/",#REF!,1)-1),0)</f>
        <v>0</v>
      </c>
      <c r="AJ8" s="37"/>
      <c r="AK8" s="29" t="e">
        <f>IF(ISBLANK(#REF!),RIGHT(Q7,SEARCH("/",Q7)+7),RIGHT(#REF!,SEARCH("/",#REF!)+7))</f>
        <v>#REF!</v>
      </c>
      <c r="AL8" s="30" t="e">
        <f>IF(ISBLANK(#REF!),RIGHT(Q7,SEARCH("/",Q7)+3),RIGHT(#REF!,SEARCH("/",#REF!)+3))</f>
        <v>#REF!</v>
      </c>
      <c r="AM8" s="29" t="e">
        <f>IF(ISBLANK(#REF!),LEFT(AK7,3),LEFT(AK8,3))</f>
        <v>#REF!</v>
      </c>
      <c r="AN8" s="30" t="e">
        <f>IF(ISBLANK(#REF!),LEFT(AL7,3),LEFT(AL8,3))</f>
        <v>#REF!</v>
      </c>
      <c r="AO8" s="29" t="str">
        <f t="shared" si="0"/>
        <v>0</v>
      </c>
      <c r="AP8" s="30" t="str">
        <f t="shared" si="1"/>
        <v>0</v>
      </c>
      <c r="AQ8" s="38" t="e">
        <f>ROUND(IF(#REF!="","0",IF(#REF!=C8,SUM(AA8:AA9),AA8)),1)</f>
        <v>#REF!</v>
      </c>
      <c r="AR8" s="39">
        <f>IFERROR(IF(#REF!=C8,SUM(AB8:AH9),SUM(AB8:AH8)),0)</f>
        <v>0</v>
      </c>
      <c r="AS8" s="40">
        <f ca="1">IFERROR(IF(ISBLANK(O8),#REF!-(#REF!*AA8+M8*AA9),#REF!-#REF!*AA8),0)</f>
        <v>0</v>
      </c>
      <c r="AT8" s="39">
        <f t="shared" ca="1" si="2"/>
        <v>0</v>
      </c>
      <c r="AU8" s="41">
        <f t="shared" ca="1" si="3"/>
        <v>0</v>
      </c>
      <c r="AV8" s="42"/>
      <c r="AW8" s="43"/>
      <c r="AX8" s="44"/>
      <c r="AY8" s="45"/>
      <c r="AZ8" s="46"/>
      <c r="BA8" s="46"/>
      <c r="BB8" s="4"/>
      <c r="BC8" s="4"/>
      <c r="BD8" s="57"/>
      <c r="BE8" s="54">
        <v>6</v>
      </c>
    </row>
    <row r="9" spans="1:60" ht="15.75" thickBot="1" x14ac:dyDescent="0.25">
      <c r="A9" s="50">
        <v>110</v>
      </c>
      <c r="B9" s="51"/>
      <c r="C9" s="62">
        <v>353627</v>
      </c>
      <c r="D9" s="52" t="s">
        <v>70</v>
      </c>
      <c r="E9" s="52"/>
      <c r="F9" s="50">
        <v>13000</v>
      </c>
      <c r="G9" s="53">
        <v>9.7599999999999996E-3</v>
      </c>
      <c r="H9" s="50">
        <v>126.88</v>
      </c>
      <c r="I9" s="52" t="s">
        <v>45</v>
      </c>
      <c r="J9" s="52" t="s">
        <v>46</v>
      </c>
      <c r="K9" s="52" t="s">
        <v>54</v>
      </c>
      <c r="L9" s="52" t="s">
        <v>55</v>
      </c>
      <c r="M9" s="50">
        <v>260</v>
      </c>
      <c r="N9" s="50">
        <v>110</v>
      </c>
      <c r="O9" s="62">
        <v>353625</v>
      </c>
      <c r="P9" s="52" t="s">
        <v>49</v>
      </c>
      <c r="Q9" s="52"/>
      <c r="R9" s="51"/>
      <c r="S9" s="50">
        <v>20750</v>
      </c>
      <c r="T9" s="53">
        <v>5.9132452000000002E-2</v>
      </c>
      <c r="U9" s="50">
        <v>1226.9983790000003</v>
      </c>
      <c r="V9" s="52" t="s">
        <v>50</v>
      </c>
      <c r="W9" s="52" t="s">
        <v>46</v>
      </c>
      <c r="X9" s="52" t="s">
        <v>47</v>
      </c>
      <c r="Y9" s="52" t="s">
        <v>48</v>
      </c>
      <c r="Z9" s="50">
        <v>995</v>
      </c>
      <c r="AA9" s="33" t="e">
        <f ca="1">ROUNDUP(IF(#REF!=#REF!,#REF!/#REF!,#REF!/OFFSET(#REF!,-1,)),1)</f>
        <v>#REF!</v>
      </c>
      <c r="AB9" s="34" t="e">
        <f ca="1">IF(AA9&gt;0,#REF!,0)</f>
        <v>#REF!</v>
      </c>
      <c r="AC9" s="34" t="e">
        <f ca="1">IF(AA9&gt;1,#REF!,0)</f>
        <v>#REF!</v>
      </c>
      <c r="AD9" s="34" t="e">
        <f ca="1">IF(AA9&gt;2,#REF!,0)</f>
        <v>#REF!</v>
      </c>
      <c r="AE9" s="34" t="e">
        <f ca="1">IF(AA9&gt;3,#REF!,0)</f>
        <v>#REF!</v>
      </c>
      <c r="AF9" s="35" t="e">
        <f ca="1">IF(AA9&gt;4,#REF!,0)</f>
        <v>#REF!</v>
      </c>
      <c r="AG9" s="35" t="e">
        <f ca="1">IF(AA9&gt;5,#REF!,0)</f>
        <v>#REF!</v>
      </c>
      <c r="AH9" s="35" t="e">
        <f ca="1">IF(AA9&gt;6,#REF!,0)</f>
        <v>#REF!</v>
      </c>
      <c r="AI9" s="36">
        <f>IFERROR(MID(#REF!,1,SEARCH("/",#REF!,1)-1),0)</f>
        <v>0</v>
      </c>
      <c r="AJ9" s="37"/>
      <c r="AK9" s="29" t="e">
        <f>IF(ISBLANK(#REF!),RIGHT(Q8,SEARCH("/",Q8)+7),RIGHT(#REF!,SEARCH("/",#REF!)+7))</f>
        <v>#REF!</v>
      </c>
      <c r="AL9" s="30" t="e">
        <f>IF(ISBLANK(#REF!),RIGHT(Q8,SEARCH("/",Q8)+3),RIGHT(#REF!,SEARCH("/",#REF!)+3))</f>
        <v>#REF!</v>
      </c>
      <c r="AM9" s="29" t="e">
        <f>IF(ISBLANK(#REF!),LEFT(AK8,3),LEFT(AK9,3))</f>
        <v>#REF!</v>
      </c>
      <c r="AN9" s="30" t="e">
        <f>IF(ISBLANK(#REF!),LEFT(AL8,3),LEFT(AL9,3))</f>
        <v>#REF!</v>
      </c>
      <c r="AO9" s="29" t="str">
        <f t="shared" si="0"/>
        <v>0</v>
      </c>
      <c r="AP9" s="30" t="str">
        <f t="shared" si="1"/>
        <v>0</v>
      </c>
      <c r="AQ9" s="38" t="e">
        <f>ROUND(IF(#REF!="","0",IF(#REF!=C9,SUM(AA9:AA10),AA9)),1)</f>
        <v>#REF!</v>
      </c>
      <c r="AR9" s="39">
        <f>IFERROR(IF(#REF!=C9,SUM(AB9:AH10),SUM(AB9:AH9)),0)</f>
        <v>0</v>
      </c>
      <c r="AS9" s="40">
        <f ca="1">IFERROR(IF(ISBLANK(O9),#REF!-(#REF!*AA9+M9*AA10),#REF!-#REF!*AA9),0)</f>
        <v>0</v>
      </c>
      <c r="AT9" s="39">
        <f t="shared" ca="1" si="2"/>
        <v>0</v>
      </c>
      <c r="AU9" s="41">
        <f t="shared" ca="1" si="3"/>
        <v>0</v>
      </c>
      <c r="AV9" s="42"/>
      <c r="AW9" s="43"/>
      <c r="AX9" s="44"/>
      <c r="AY9" s="45"/>
      <c r="AZ9" s="46"/>
      <c r="BA9" s="46"/>
      <c r="BB9" s="4"/>
      <c r="BC9" s="4"/>
      <c r="BD9" s="57"/>
      <c r="BE9" s="54">
        <v>7</v>
      </c>
    </row>
    <row r="10" spans="1:60" ht="15.75" thickBot="1" x14ac:dyDescent="0.25">
      <c r="A10" s="50">
        <v>110</v>
      </c>
      <c r="B10" s="51"/>
      <c r="C10" s="62">
        <v>353627</v>
      </c>
      <c r="D10" s="52" t="s">
        <v>71</v>
      </c>
      <c r="E10" s="52"/>
      <c r="F10" s="50">
        <v>26000</v>
      </c>
      <c r="G10" s="53">
        <v>1.9519999999999999E-2</v>
      </c>
      <c r="H10" s="50">
        <v>507.52</v>
      </c>
      <c r="I10" s="52" t="s">
        <v>45</v>
      </c>
      <c r="J10" s="52" t="s">
        <v>46</v>
      </c>
      <c r="K10" s="52" t="s">
        <v>54</v>
      </c>
      <c r="L10" s="52" t="s">
        <v>55</v>
      </c>
      <c r="M10" s="50">
        <v>520</v>
      </c>
      <c r="N10" s="50">
        <v>110</v>
      </c>
      <c r="O10" s="62">
        <v>353626</v>
      </c>
      <c r="P10" s="52" t="s">
        <v>72</v>
      </c>
      <c r="Q10" s="52"/>
      <c r="R10" s="51"/>
      <c r="S10" s="50">
        <v>7980</v>
      </c>
      <c r="T10" s="53">
        <v>4.6189999999999995E-2</v>
      </c>
      <c r="U10" s="50">
        <v>368.59619999999995</v>
      </c>
      <c r="V10" s="52" t="s">
        <v>50</v>
      </c>
      <c r="W10" s="52" t="s">
        <v>46</v>
      </c>
      <c r="X10" s="52" t="s">
        <v>54</v>
      </c>
      <c r="Y10" s="52" t="s">
        <v>68</v>
      </c>
      <c r="Z10" s="50">
        <v>1135</v>
      </c>
      <c r="AA10" s="33" t="e">
        <f ca="1">ROUNDUP(IF(#REF!=#REF!,#REF!/#REF!,#REF!/OFFSET(#REF!,-1,)),1)</f>
        <v>#REF!</v>
      </c>
      <c r="AB10" s="34" t="e">
        <f ca="1">IF(AA10&gt;0,#REF!,0)</f>
        <v>#REF!</v>
      </c>
      <c r="AC10" s="34" t="e">
        <f ca="1">IF(AA10&gt;1,#REF!,0)</f>
        <v>#REF!</v>
      </c>
      <c r="AD10" s="34" t="e">
        <f ca="1">IF(AA10&gt;2,#REF!,0)</f>
        <v>#REF!</v>
      </c>
      <c r="AE10" s="34" t="e">
        <f ca="1">IF(AA10&gt;3,#REF!,0)</f>
        <v>#REF!</v>
      </c>
      <c r="AF10" s="35" t="e">
        <f ca="1">IF(AA10&gt;4,#REF!,0)</f>
        <v>#REF!</v>
      </c>
      <c r="AG10" s="35" t="e">
        <f ca="1">IF(AA10&gt;5,#REF!,0)</f>
        <v>#REF!</v>
      </c>
      <c r="AH10" s="35" t="e">
        <f ca="1">IF(AA10&gt;6,#REF!,0)</f>
        <v>#REF!</v>
      </c>
      <c r="AI10" s="36">
        <f>IFERROR(MID(#REF!,1,SEARCH("/",#REF!,1)-1),0)</f>
        <v>0</v>
      </c>
      <c r="AJ10" s="37"/>
      <c r="AK10" s="29" t="e">
        <f>IF(ISBLANK(#REF!),RIGHT(Q9,SEARCH("/",Q9)+7),RIGHT(#REF!,SEARCH("/",#REF!)+7))</f>
        <v>#REF!</v>
      </c>
      <c r="AL10" s="30" t="e">
        <f>IF(ISBLANK(#REF!),RIGHT(Q9,SEARCH("/",Q9)+3),RIGHT(#REF!,SEARCH("/",#REF!)+3))</f>
        <v>#REF!</v>
      </c>
      <c r="AM10" s="29" t="e">
        <f>IF(ISBLANK(#REF!),LEFT(AK9,3),LEFT(AK10,3))</f>
        <v>#REF!</v>
      </c>
      <c r="AN10" s="30" t="e">
        <f>IF(ISBLANK(#REF!),LEFT(AL9,3),LEFT(AL10,3))</f>
        <v>#REF!</v>
      </c>
      <c r="AO10" s="29" t="str">
        <f t="shared" si="0"/>
        <v>0</v>
      </c>
      <c r="AP10" s="30" t="str">
        <f t="shared" si="1"/>
        <v>0</v>
      </c>
      <c r="AQ10" s="38" t="e">
        <f>ROUND(IF(#REF!="","0",IF(#REF!=C10,SUM(AA10:AA11),AA10)),1)</f>
        <v>#REF!</v>
      </c>
      <c r="AR10" s="39">
        <f>IFERROR(IF(#REF!=C10,SUM(AB10:AH11),SUM(AB10:AH10)),0)</f>
        <v>0</v>
      </c>
      <c r="AS10" s="40">
        <f ca="1">IFERROR(IF(ISBLANK(O10),#REF!-(#REF!*AA10+M10*AA11),#REF!-#REF!*AA10),0)</f>
        <v>0</v>
      </c>
      <c r="AT10" s="39">
        <f t="shared" ca="1" si="2"/>
        <v>0</v>
      </c>
      <c r="AU10" s="41">
        <f t="shared" ca="1" si="3"/>
        <v>0</v>
      </c>
      <c r="AV10" s="42"/>
      <c r="AW10" s="43"/>
      <c r="AX10" s="44"/>
      <c r="AY10" s="45"/>
      <c r="AZ10" s="46"/>
      <c r="BA10" s="46"/>
      <c r="BB10" s="4"/>
      <c r="BC10" s="4"/>
      <c r="BD10" s="57"/>
      <c r="BE10" s="54">
        <v>8</v>
      </c>
    </row>
    <row r="11" spans="1:60" ht="15.75" thickBot="1" x14ac:dyDescent="0.25">
      <c r="A11" s="50">
        <v>110</v>
      </c>
      <c r="B11" s="51"/>
      <c r="C11" s="62">
        <v>353628</v>
      </c>
      <c r="D11" s="52" t="s">
        <v>73</v>
      </c>
      <c r="E11" s="52"/>
      <c r="F11" s="50">
        <v>51000</v>
      </c>
      <c r="G11" s="53">
        <v>2.6280000000000001E-2</v>
      </c>
      <c r="H11" s="50">
        <v>1340.28</v>
      </c>
      <c r="I11" s="52" t="s">
        <v>45</v>
      </c>
      <c r="J11" s="52" t="s">
        <v>46</v>
      </c>
      <c r="K11" s="52" t="s">
        <v>54</v>
      </c>
      <c r="L11" s="52" t="s">
        <v>55</v>
      </c>
      <c r="M11" s="50">
        <v>700</v>
      </c>
      <c r="N11" s="50">
        <v>110</v>
      </c>
      <c r="O11" s="62">
        <v>353627</v>
      </c>
      <c r="P11" s="52" t="s">
        <v>74</v>
      </c>
      <c r="Q11" s="52"/>
      <c r="R11" s="51"/>
      <c r="S11" s="50">
        <v>13060</v>
      </c>
      <c r="T11" s="53">
        <v>4.9361417999999997E-2</v>
      </c>
      <c r="U11" s="50">
        <v>644.66011907999996</v>
      </c>
      <c r="V11" s="52" t="s">
        <v>50</v>
      </c>
      <c r="W11" s="52" t="s">
        <v>46</v>
      </c>
      <c r="X11" s="52" t="s">
        <v>54</v>
      </c>
      <c r="Y11" s="52" t="s">
        <v>55</v>
      </c>
      <c r="Z11" s="50">
        <v>1315</v>
      </c>
      <c r="AA11" s="33" t="e">
        <f ca="1">ROUNDUP(IF(#REF!=#REF!,#REF!/#REF!,#REF!/OFFSET(#REF!,-1,)),1)</f>
        <v>#REF!</v>
      </c>
      <c r="AB11" s="34" t="e">
        <f ca="1">IF(AA11&gt;0,#REF!,0)</f>
        <v>#REF!</v>
      </c>
      <c r="AC11" s="34" t="e">
        <f ca="1">IF(AA11&gt;1,#REF!,0)</f>
        <v>#REF!</v>
      </c>
      <c r="AD11" s="34" t="e">
        <f ca="1">IF(AA11&gt;2,#REF!,0)</f>
        <v>#REF!</v>
      </c>
      <c r="AE11" s="34" t="e">
        <f ca="1">IF(AA11&gt;3,#REF!,0)</f>
        <v>#REF!</v>
      </c>
      <c r="AF11" s="35" t="e">
        <f ca="1">IF(AA11&gt;4,#REF!,0)</f>
        <v>#REF!</v>
      </c>
      <c r="AG11" s="35" t="e">
        <f ca="1">IF(AA11&gt;5,#REF!,0)</f>
        <v>#REF!</v>
      </c>
      <c r="AH11" s="35" t="e">
        <f ca="1">IF(AA11&gt;6,#REF!,0)</f>
        <v>#REF!</v>
      </c>
      <c r="AI11" s="36">
        <f>IFERROR(MID(#REF!,1,SEARCH("/",#REF!,1)-1),0)</f>
        <v>0</v>
      </c>
      <c r="AJ11" s="37"/>
      <c r="AK11" s="29" t="e">
        <f>IF(ISBLANK(#REF!),RIGHT(Q10,SEARCH("/",Q10)+7),RIGHT(#REF!,SEARCH("/",#REF!)+7))</f>
        <v>#REF!</v>
      </c>
      <c r="AL11" s="30" t="e">
        <f>IF(ISBLANK(#REF!),RIGHT(Q10,SEARCH("/",Q10)+3),RIGHT(#REF!,SEARCH("/",#REF!)+3))</f>
        <v>#REF!</v>
      </c>
      <c r="AM11" s="29" t="e">
        <f>IF(ISBLANK(#REF!),LEFT(AK10,3),LEFT(AK11,3))</f>
        <v>#REF!</v>
      </c>
      <c r="AN11" s="30" t="e">
        <f>IF(ISBLANK(#REF!),LEFT(AL10,3),LEFT(AL11,3))</f>
        <v>#REF!</v>
      </c>
      <c r="AO11" s="29" t="str">
        <f t="shared" si="0"/>
        <v>0</v>
      </c>
      <c r="AP11" s="30" t="str">
        <f t="shared" si="1"/>
        <v>0</v>
      </c>
      <c r="AQ11" s="38" t="e">
        <f>ROUND(IF(#REF!="","0",IF(#REF!=C11,SUM(AA11:AA12),AA11)),1)</f>
        <v>#REF!</v>
      </c>
      <c r="AR11" s="39">
        <f>IFERROR(IF(#REF!=C11,SUM(AB11:AH12),SUM(AB11:AH11)),0)</f>
        <v>0</v>
      </c>
      <c r="AS11" s="40">
        <f ca="1">IFERROR(IF(ISBLANK(O11),#REF!-(#REF!*AA11+M11*AA12),#REF!-#REF!*AA11),0)</f>
        <v>0</v>
      </c>
      <c r="AT11" s="39">
        <f t="shared" ca="1" si="2"/>
        <v>0</v>
      </c>
      <c r="AU11" s="41">
        <f t="shared" ca="1" si="3"/>
        <v>0</v>
      </c>
      <c r="AV11" s="42"/>
      <c r="AW11" s="43"/>
      <c r="AX11" s="44"/>
      <c r="AY11" s="45"/>
      <c r="AZ11" s="46"/>
      <c r="BA11" s="46"/>
      <c r="BB11" s="4"/>
      <c r="BC11" s="4"/>
      <c r="BD11" s="57"/>
      <c r="BE11" s="54">
        <v>9</v>
      </c>
    </row>
    <row r="12" spans="1:60" ht="15.75" thickBot="1" x14ac:dyDescent="0.25">
      <c r="A12" s="50">
        <v>110</v>
      </c>
      <c r="B12" s="51"/>
      <c r="C12" s="62">
        <v>353628</v>
      </c>
      <c r="D12" s="52" t="s">
        <v>75</v>
      </c>
      <c r="E12" s="52"/>
      <c r="F12" s="50">
        <v>102000</v>
      </c>
      <c r="G12" s="53">
        <v>1.1259999999999999E-2</v>
      </c>
      <c r="H12" s="50">
        <v>1148.5200000000002</v>
      </c>
      <c r="I12" s="52" t="s">
        <v>45</v>
      </c>
      <c r="J12" s="52" t="s">
        <v>46</v>
      </c>
      <c r="K12" s="52" t="s">
        <v>54</v>
      </c>
      <c r="L12" s="52" t="s">
        <v>55</v>
      </c>
      <c r="M12" s="50">
        <v>300</v>
      </c>
      <c r="N12" s="50">
        <v>110</v>
      </c>
      <c r="O12" s="62">
        <v>353628</v>
      </c>
      <c r="P12" s="52" t="s">
        <v>74</v>
      </c>
      <c r="Q12" s="52"/>
      <c r="R12" s="51"/>
      <c r="S12" s="50">
        <v>53035</v>
      </c>
      <c r="T12" s="53">
        <v>4.9361417999999997E-2</v>
      </c>
      <c r="U12" s="50">
        <v>2617.8828036300001</v>
      </c>
      <c r="V12" s="52" t="s">
        <v>50</v>
      </c>
      <c r="W12" s="52" t="s">
        <v>46</v>
      </c>
      <c r="X12" s="52" t="s">
        <v>54</v>
      </c>
      <c r="Y12" s="52" t="s">
        <v>55</v>
      </c>
      <c r="Z12" s="50">
        <v>1315</v>
      </c>
      <c r="AA12" s="33" t="e">
        <f ca="1">ROUNDUP(IF(#REF!=#REF!,#REF!/#REF!,#REF!/OFFSET(#REF!,-1,)),1)</f>
        <v>#REF!</v>
      </c>
      <c r="AB12" s="34" t="e">
        <f ca="1">IF(AA12&gt;0,#REF!,0)</f>
        <v>#REF!</v>
      </c>
      <c r="AC12" s="34" t="e">
        <f ca="1">IF(AA12&gt;1,#REF!,0)</f>
        <v>#REF!</v>
      </c>
      <c r="AD12" s="34" t="e">
        <f ca="1">IF(AA12&gt;2,#REF!,0)</f>
        <v>#REF!</v>
      </c>
      <c r="AE12" s="34" t="e">
        <f ca="1">IF(AA12&gt;3,#REF!,0)</f>
        <v>#REF!</v>
      </c>
      <c r="AF12" s="35" t="e">
        <f ca="1">IF(AA12&gt;4,#REF!,0)</f>
        <v>#REF!</v>
      </c>
      <c r="AG12" s="35" t="e">
        <f ca="1">IF(AA12&gt;5,#REF!,0)</f>
        <v>#REF!</v>
      </c>
      <c r="AH12" s="35" t="e">
        <f ca="1">IF(AA12&gt;6,#REF!,0)</f>
        <v>#REF!</v>
      </c>
      <c r="AI12" s="36">
        <f>IFERROR(MID(#REF!,1,SEARCH("/",#REF!,1)-1),0)</f>
        <v>0</v>
      </c>
      <c r="AJ12" s="37"/>
      <c r="AK12" s="29" t="e">
        <f>IF(ISBLANK(#REF!),RIGHT(Q11,SEARCH("/",Q11)+7),RIGHT(#REF!,SEARCH("/",#REF!)+7))</f>
        <v>#REF!</v>
      </c>
      <c r="AL12" s="30" t="e">
        <f>IF(ISBLANK(#REF!),RIGHT(Q11,SEARCH("/",Q11)+3),RIGHT(#REF!,SEARCH("/",#REF!)+3))</f>
        <v>#REF!</v>
      </c>
      <c r="AM12" s="29" t="e">
        <f>IF(ISBLANK(#REF!),LEFT(AK11,3),LEFT(AK12,3))</f>
        <v>#REF!</v>
      </c>
      <c r="AN12" s="30" t="e">
        <f>IF(ISBLANK(#REF!),LEFT(AL11,3),LEFT(AL12,3))</f>
        <v>#REF!</v>
      </c>
      <c r="AO12" s="29" t="str">
        <f t="shared" si="0"/>
        <v>0</v>
      </c>
      <c r="AP12" s="30" t="str">
        <f t="shared" si="1"/>
        <v>0</v>
      </c>
      <c r="AQ12" s="38" t="e">
        <f>ROUND(IF(#REF!="","0",IF(#REF!=C12,SUM(AA12:AA13),AA12)),1)</f>
        <v>#REF!</v>
      </c>
      <c r="AR12" s="39">
        <f>IFERROR(IF(#REF!=C12,SUM(AB12:AH13),SUM(AB12:AH12)),0)</f>
        <v>0</v>
      </c>
      <c r="AS12" s="40">
        <f ca="1">IFERROR(IF(ISBLANK(O12),#REF!-(#REF!*AA12+M12*AA13),#REF!-#REF!*AA12),0)</f>
        <v>0</v>
      </c>
      <c r="AT12" s="39">
        <f t="shared" ca="1" si="2"/>
        <v>0</v>
      </c>
      <c r="AU12" s="41">
        <f t="shared" ca="1" si="3"/>
        <v>0</v>
      </c>
      <c r="AV12" s="42"/>
      <c r="AW12" s="43"/>
      <c r="AX12" s="44"/>
      <c r="AY12" s="45"/>
      <c r="AZ12" s="46"/>
      <c r="BA12" s="46"/>
      <c r="BB12" s="4"/>
      <c r="BC12" s="4"/>
      <c r="BD12" s="57"/>
      <c r="BE12" s="54">
        <v>10</v>
      </c>
    </row>
    <row r="13" spans="1:60" ht="15.75" thickBot="1" x14ac:dyDescent="0.25">
      <c r="A13" s="50">
        <v>110</v>
      </c>
      <c r="B13" s="51"/>
      <c r="C13" s="62">
        <v>353684</v>
      </c>
      <c r="D13" s="52" t="s">
        <v>76</v>
      </c>
      <c r="E13" s="52"/>
      <c r="F13" s="50">
        <v>72000</v>
      </c>
      <c r="G13" s="53">
        <v>1.201E-2</v>
      </c>
      <c r="H13" s="50">
        <v>864.72000000000014</v>
      </c>
      <c r="I13" s="52" t="s">
        <v>45</v>
      </c>
      <c r="J13" s="52" t="s">
        <v>46</v>
      </c>
      <c r="K13" s="52" t="s">
        <v>54</v>
      </c>
      <c r="L13" s="52" t="s">
        <v>55</v>
      </c>
      <c r="M13" s="50">
        <v>320</v>
      </c>
      <c r="N13" s="50">
        <v>110</v>
      </c>
      <c r="O13" s="62">
        <v>353684</v>
      </c>
      <c r="P13" s="52" t="s">
        <v>74</v>
      </c>
      <c r="Q13" s="52"/>
      <c r="R13" s="51"/>
      <c r="S13" s="50">
        <v>37150</v>
      </c>
      <c r="T13" s="53">
        <v>4.9361417999999997E-2</v>
      </c>
      <c r="U13" s="50">
        <v>1833.7766787</v>
      </c>
      <c r="V13" s="52" t="s">
        <v>50</v>
      </c>
      <c r="W13" s="52" t="s">
        <v>46</v>
      </c>
      <c r="X13" s="52" t="s">
        <v>54</v>
      </c>
      <c r="Y13" s="52" t="s">
        <v>55</v>
      </c>
      <c r="Z13" s="50">
        <v>1315</v>
      </c>
      <c r="AA13" s="33" t="e">
        <f ca="1">ROUNDUP(IF(#REF!=#REF!,#REF!/#REF!,#REF!/OFFSET(#REF!,-1,)),1)</f>
        <v>#REF!</v>
      </c>
      <c r="AB13" s="34" t="e">
        <f ca="1">IF(AA13&gt;0,#REF!,0)</f>
        <v>#REF!</v>
      </c>
      <c r="AC13" s="34" t="e">
        <f ca="1">IF(AA13&gt;1,#REF!,0)</f>
        <v>#REF!</v>
      </c>
      <c r="AD13" s="34" t="e">
        <f ca="1">IF(AA13&gt;2,#REF!,0)</f>
        <v>#REF!</v>
      </c>
      <c r="AE13" s="34" t="e">
        <f ca="1">IF(AA13&gt;3,#REF!,0)</f>
        <v>#REF!</v>
      </c>
      <c r="AF13" s="35" t="e">
        <f ca="1">IF(AA13&gt;4,#REF!,0)</f>
        <v>#REF!</v>
      </c>
      <c r="AG13" s="35" t="e">
        <f ca="1">IF(AA13&gt;5,#REF!,0)</f>
        <v>#REF!</v>
      </c>
      <c r="AH13" s="35" t="e">
        <f ca="1">IF(AA13&gt;6,#REF!,0)</f>
        <v>#REF!</v>
      </c>
      <c r="AI13" s="36">
        <f>IFERROR(MID(#REF!,1,SEARCH("/",#REF!,1)-1),0)</f>
        <v>0</v>
      </c>
      <c r="AJ13" s="58"/>
      <c r="AK13" s="29" t="e">
        <f>IF(ISBLANK(#REF!),RIGHT(Q12,SEARCH("/",Q12)+7),RIGHT(#REF!,SEARCH("/",#REF!)+7))</f>
        <v>#REF!</v>
      </c>
      <c r="AL13" s="30" t="e">
        <f>IF(ISBLANK(#REF!),RIGHT(Q12,SEARCH("/",Q12)+3),RIGHT(#REF!,SEARCH("/",#REF!)+3))</f>
        <v>#REF!</v>
      </c>
      <c r="AM13" s="29" t="e">
        <f>IF(ISBLANK(#REF!),LEFT(AK12,3),LEFT(AK13,3))</f>
        <v>#REF!</v>
      </c>
      <c r="AN13" s="30" t="e">
        <f>IF(ISBLANK(#REF!),LEFT(AL12,3),LEFT(AL13,3))</f>
        <v>#REF!</v>
      </c>
      <c r="AO13" s="29" t="str">
        <f t="shared" si="0"/>
        <v>0</v>
      </c>
      <c r="AP13" s="30" t="str">
        <f t="shared" si="1"/>
        <v>0</v>
      </c>
      <c r="AQ13" s="38" t="e">
        <f>ROUND(IF(#REF!="","0",IF(#REF!=C13,SUM(AA13:AA14),AA13)),1)</f>
        <v>#REF!</v>
      </c>
      <c r="AR13" s="39">
        <f>IFERROR(IF(#REF!=C13,SUM(AB13:AH14),SUM(AB13:AH13)),0)</f>
        <v>0</v>
      </c>
      <c r="AS13" s="40">
        <f ca="1">IFERROR(IF(ISBLANK(O13),#REF!-(#REF!*AA13+M13*AA14),#REF!-#REF!*AA13),0)</f>
        <v>0</v>
      </c>
      <c r="AT13" s="39">
        <f t="shared" ca="1" si="2"/>
        <v>0</v>
      </c>
      <c r="AU13" s="41">
        <f t="shared" ca="1" si="3"/>
        <v>0</v>
      </c>
      <c r="AV13" s="42"/>
      <c r="AW13" s="43"/>
      <c r="AX13" s="44"/>
      <c r="AY13" s="45"/>
      <c r="AZ13" s="46"/>
      <c r="BA13" s="46"/>
      <c r="BB13" s="4"/>
      <c r="BC13" s="4"/>
      <c r="BD13" s="57"/>
      <c r="BE13" s="54">
        <v>11</v>
      </c>
    </row>
    <row r="14" spans="1:60" ht="15.75" thickBot="1" x14ac:dyDescent="0.25">
      <c r="A14" s="50">
        <v>110</v>
      </c>
      <c r="B14" s="51"/>
      <c r="C14" s="62">
        <v>353684</v>
      </c>
      <c r="D14" s="52" t="s">
        <v>77</v>
      </c>
      <c r="E14" s="52"/>
      <c r="F14" s="50">
        <v>72000</v>
      </c>
      <c r="G14" s="53">
        <v>1.2390000000000002E-2</v>
      </c>
      <c r="H14" s="50">
        <v>892.07999999999981</v>
      </c>
      <c r="I14" s="52" t="s">
        <v>45</v>
      </c>
      <c r="J14" s="52" t="s">
        <v>46</v>
      </c>
      <c r="K14" s="52" t="s">
        <v>54</v>
      </c>
      <c r="L14" s="52" t="s">
        <v>55</v>
      </c>
      <c r="M14" s="50">
        <v>330</v>
      </c>
      <c r="N14" s="50">
        <v>110</v>
      </c>
      <c r="O14" s="62">
        <v>353685</v>
      </c>
      <c r="P14" s="52" t="s">
        <v>74</v>
      </c>
      <c r="Q14" s="52"/>
      <c r="R14" s="51"/>
      <c r="S14" s="50">
        <v>17165</v>
      </c>
      <c r="T14" s="53">
        <v>4.9361417999999997E-2</v>
      </c>
      <c r="U14" s="50">
        <v>847.28873997000017</v>
      </c>
      <c r="V14" s="52" t="s">
        <v>50</v>
      </c>
      <c r="W14" s="52" t="s">
        <v>46</v>
      </c>
      <c r="X14" s="52" t="s">
        <v>54</v>
      </c>
      <c r="Y14" s="52" t="s">
        <v>55</v>
      </c>
      <c r="Z14" s="50">
        <v>1315</v>
      </c>
      <c r="AA14" s="33" t="e">
        <f ca="1">ROUNDUP(IF(#REF!=#REF!,#REF!/#REF!,#REF!/OFFSET(#REF!,-1,)),1)</f>
        <v>#REF!</v>
      </c>
      <c r="AB14" s="34" t="e">
        <f ca="1">IF(AA14&gt;0,#REF!,0)</f>
        <v>#REF!</v>
      </c>
      <c r="AC14" s="34" t="e">
        <f ca="1">IF(AA14&gt;1,#REF!,0)</f>
        <v>#REF!</v>
      </c>
      <c r="AD14" s="34" t="e">
        <f ca="1">IF(AA14&gt;2,#REF!,0)</f>
        <v>#REF!</v>
      </c>
      <c r="AE14" s="34" t="e">
        <f ca="1">IF(AA14&gt;3,#REF!,0)</f>
        <v>#REF!</v>
      </c>
      <c r="AF14" s="35" t="e">
        <f ca="1">IF(AA14&gt;4,#REF!,0)</f>
        <v>#REF!</v>
      </c>
      <c r="AG14" s="35" t="e">
        <f ca="1">IF(AA14&gt;5,#REF!,0)</f>
        <v>#REF!</v>
      </c>
      <c r="AH14" s="35" t="e">
        <f ca="1">IF(AA14&gt;6,#REF!,0)</f>
        <v>#REF!</v>
      </c>
      <c r="AI14" s="36">
        <f>IFERROR(MID(#REF!,1,SEARCH("/",#REF!,1)-1),0)</f>
        <v>0</v>
      </c>
      <c r="AJ14" s="37"/>
      <c r="AK14" s="29" t="e">
        <f>IF(ISBLANK(#REF!),RIGHT(Q13,SEARCH("/",Q13)+7),RIGHT(#REF!,SEARCH("/",#REF!)+7))</f>
        <v>#REF!</v>
      </c>
      <c r="AL14" s="30" t="e">
        <f>IF(ISBLANK(#REF!),RIGHT(Q13,SEARCH("/",Q13)+3),RIGHT(#REF!,SEARCH("/",#REF!)+3))</f>
        <v>#REF!</v>
      </c>
      <c r="AM14" s="29" t="e">
        <f>IF(ISBLANK(#REF!),LEFT(AK13,3),LEFT(AK14,3))</f>
        <v>#REF!</v>
      </c>
      <c r="AN14" s="30" t="e">
        <f>IF(ISBLANK(#REF!),LEFT(AL13,3),LEFT(AL14,3))</f>
        <v>#REF!</v>
      </c>
      <c r="AO14" s="29" t="str">
        <f t="shared" si="0"/>
        <v>0</v>
      </c>
      <c r="AP14" s="30" t="str">
        <f t="shared" si="1"/>
        <v>0</v>
      </c>
      <c r="AQ14" s="38" t="e">
        <f>ROUND(IF(#REF!="","0",IF(#REF!=C14,SUM(AA14:AA15),AA14)),1)</f>
        <v>#REF!</v>
      </c>
      <c r="AR14" s="39">
        <f>IFERROR(IF(#REF!=C14,SUM(AB14:AH15),SUM(AB14:AH14)),0)</f>
        <v>0</v>
      </c>
      <c r="AS14" s="40">
        <f ca="1">IFERROR(IF(ISBLANK(O14),#REF!-(#REF!*AA14+M14*AA15),#REF!-#REF!*AA14),0)</f>
        <v>0</v>
      </c>
      <c r="AT14" s="39">
        <f t="shared" ca="1" si="2"/>
        <v>0</v>
      </c>
      <c r="AU14" s="41">
        <f t="shared" ca="1" si="3"/>
        <v>0</v>
      </c>
      <c r="AV14" s="42"/>
      <c r="AW14" s="43"/>
      <c r="AX14" s="44"/>
      <c r="AY14" s="45"/>
      <c r="AZ14" s="46"/>
      <c r="BA14" s="46"/>
      <c r="BB14" s="4"/>
      <c r="BC14" s="4"/>
      <c r="BD14" s="57"/>
      <c r="BE14" s="54">
        <v>12</v>
      </c>
    </row>
    <row r="15" spans="1:60" ht="15.75" thickBot="1" x14ac:dyDescent="0.25">
      <c r="A15" s="50">
        <v>110</v>
      </c>
      <c r="B15" s="51"/>
      <c r="C15" s="62">
        <v>353685</v>
      </c>
      <c r="D15" s="52" t="s">
        <v>78</v>
      </c>
      <c r="E15" s="52"/>
      <c r="F15" s="50">
        <v>34000</v>
      </c>
      <c r="G15" s="53">
        <v>1.1639999999999999E-2</v>
      </c>
      <c r="H15" s="50">
        <v>395.75999999999993</v>
      </c>
      <c r="I15" s="52" t="s">
        <v>45</v>
      </c>
      <c r="J15" s="52" t="s">
        <v>46</v>
      </c>
      <c r="K15" s="52" t="s">
        <v>54</v>
      </c>
      <c r="L15" s="52" t="s">
        <v>55</v>
      </c>
      <c r="M15" s="50">
        <v>310</v>
      </c>
      <c r="N15" s="50">
        <v>110</v>
      </c>
      <c r="O15" s="62">
        <v>353686</v>
      </c>
      <c r="P15" s="52" t="s">
        <v>74</v>
      </c>
      <c r="Q15" s="52"/>
      <c r="R15" s="51"/>
      <c r="S15" s="50">
        <v>27420</v>
      </c>
      <c r="T15" s="53">
        <v>4.9361417999999997E-2</v>
      </c>
      <c r="U15" s="50">
        <v>1353.4900815600004</v>
      </c>
      <c r="V15" s="52" t="s">
        <v>50</v>
      </c>
      <c r="W15" s="52" t="s">
        <v>46</v>
      </c>
      <c r="X15" s="52" t="s">
        <v>54</v>
      </c>
      <c r="Y15" s="52" t="s">
        <v>55</v>
      </c>
      <c r="Z15" s="50">
        <v>1315</v>
      </c>
      <c r="AA15" s="33" t="e">
        <f ca="1">ROUNDUP(IF(#REF!=#REF!,#REF!/#REF!,#REF!/OFFSET(#REF!,-1,)),1)</f>
        <v>#REF!</v>
      </c>
      <c r="AB15" s="34" t="e">
        <f ca="1">IF(AA15&gt;0,#REF!,0)</f>
        <v>#REF!</v>
      </c>
      <c r="AC15" s="34" t="e">
        <f ca="1">IF(AA15&gt;1,#REF!,0)</f>
        <v>#REF!</v>
      </c>
      <c r="AD15" s="34" t="e">
        <f ca="1">IF(AA15&gt;2,#REF!,0)</f>
        <v>#REF!</v>
      </c>
      <c r="AE15" s="34" t="e">
        <f ca="1">IF(AA15&gt;3,#REF!,0)</f>
        <v>#REF!</v>
      </c>
      <c r="AF15" s="35" t="e">
        <f ca="1">IF(AA15&gt;4,#REF!,0)</f>
        <v>#REF!</v>
      </c>
      <c r="AG15" s="35" t="e">
        <f ca="1">IF(AA15&gt;5,#REF!,0)</f>
        <v>#REF!</v>
      </c>
      <c r="AH15" s="35" t="e">
        <f ca="1">IF(AA15&gt;6,#REF!,0)</f>
        <v>#REF!</v>
      </c>
      <c r="AI15" s="36">
        <f>IFERROR(MID(#REF!,1,SEARCH("/",#REF!,1)-1),0)</f>
        <v>0</v>
      </c>
      <c r="AJ15" s="37"/>
      <c r="AK15" s="29" t="e">
        <f>IF(ISBLANK(#REF!),RIGHT(Q14,SEARCH("/",Q14)+7),RIGHT(#REF!,SEARCH("/",#REF!)+7))</f>
        <v>#REF!</v>
      </c>
      <c r="AL15" s="30" t="e">
        <f>IF(ISBLANK(#REF!),RIGHT(Q14,SEARCH("/",Q14)+3),RIGHT(#REF!,SEARCH("/",#REF!)+3))</f>
        <v>#REF!</v>
      </c>
      <c r="AM15" s="29" t="e">
        <f>IF(ISBLANK(#REF!),LEFT(AK14,3),LEFT(AK15,3))</f>
        <v>#REF!</v>
      </c>
      <c r="AN15" s="30" t="e">
        <f>IF(ISBLANK(#REF!),LEFT(AL14,3),LEFT(AL15,3))</f>
        <v>#REF!</v>
      </c>
      <c r="AO15" s="29" t="str">
        <f t="shared" si="0"/>
        <v>0</v>
      </c>
      <c r="AP15" s="30" t="str">
        <f t="shared" si="1"/>
        <v>0</v>
      </c>
      <c r="AQ15" s="38" t="e">
        <f>ROUND(IF(#REF!="","0",IF(#REF!=C15,SUM(AA15:AA16),AA15)),1)</f>
        <v>#REF!</v>
      </c>
      <c r="AR15" s="39">
        <f>IFERROR(IF(#REF!=C15,SUM(AB15:AH16),SUM(AB15:AH15)),0)</f>
        <v>0</v>
      </c>
      <c r="AS15" s="40">
        <f ca="1">IFERROR(IF(ISBLANK(O15),#REF!-(#REF!*AA15+M15*AA16),#REF!-#REF!*AA15),0)</f>
        <v>0</v>
      </c>
      <c r="AT15" s="39">
        <f t="shared" ca="1" si="2"/>
        <v>0</v>
      </c>
      <c r="AU15" s="41">
        <f t="shared" ca="1" si="3"/>
        <v>0</v>
      </c>
      <c r="AV15" s="42"/>
      <c r="AW15" s="43"/>
      <c r="AX15" s="44"/>
      <c r="AY15" s="45"/>
      <c r="AZ15" s="46"/>
      <c r="BA15" s="46"/>
      <c r="BB15" s="4"/>
      <c r="BC15" s="4"/>
      <c r="BD15" s="57"/>
      <c r="BE15" s="54">
        <v>13</v>
      </c>
    </row>
    <row r="16" spans="1:60" ht="15.75" thickBot="1" x14ac:dyDescent="0.25">
      <c r="A16" s="50">
        <v>110</v>
      </c>
      <c r="B16" s="51"/>
      <c r="C16" s="62">
        <v>353685</v>
      </c>
      <c r="D16" s="52" t="s">
        <v>79</v>
      </c>
      <c r="E16" s="52"/>
      <c r="F16" s="50">
        <v>34000</v>
      </c>
      <c r="G16" s="53">
        <v>1.2760000000000001E-2</v>
      </c>
      <c r="H16" s="50">
        <v>433.83999999999992</v>
      </c>
      <c r="I16" s="52" t="s">
        <v>45</v>
      </c>
      <c r="J16" s="52" t="s">
        <v>46</v>
      </c>
      <c r="K16" s="52" t="s">
        <v>54</v>
      </c>
      <c r="L16" s="52" t="s">
        <v>55</v>
      </c>
      <c r="M16" s="50">
        <v>340</v>
      </c>
      <c r="N16" s="50">
        <v>110</v>
      </c>
      <c r="O16" s="62">
        <v>353687</v>
      </c>
      <c r="P16" s="52" t="s">
        <v>80</v>
      </c>
      <c r="Q16" s="52"/>
      <c r="R16" s="51"/>
      <c r="S16" s="50">
        <v>16245</v>
      </c>
      <c r="T16" s="53">
        <v>4.2604721999999998E-2</v>
      </c>
      <c r="U16" s="50">
        <v>692.11370888999988</v>
      </c>
      <c r="V16" s="52" t="s">
        <v>50</v>
      </c>
      <c r="W16" s="52" t="s">
        <v>46</v>
      </c>
      <c r="X16" s="52" t="s">
        <v>54</v>
      </c>
      <c r="Y16" s="52" t="s">
        <v>55</v>
      </c>
      <c r="Z16" s="50">
        <v>1135</v>
      </c>
      <c r="AA16" s="33" t="e">
        <f ca="1">ROUNDUP(IF(#REF!=#REF!,#REF!/#REF!,#REF!/OFFSET(#REF!,-1,)),1)</f>
        <v>#REF!</v>
      </c>
      <c r="AB16" s="34" t="e">
        <f ca="1">IF(AA16&gt;0,#REF!,0)</f>
        <v>#REF!</v>
      </c>
      <c r="AC16" s="34" t="e">
        <f ca="1">IF(AA16&gt;1,#REF!,0)</f>
        <v>#REF!</v>
      </c>
      <c r="AD16" s="34" t="e">
        <f ca="1">IF(AA16&gt;2,#REF!,0)</f>
        <v>#REF!</v>
      </c>
      <c r="AE16" s="34" t="e">
        <f ca="1">IF(AA16&gt;3,#REF!,0)</f>
        <v>#REF!</v>
      </c>
      <c r="AF16" s="35" t="e">
        <f ca="1">IF(AA16&gt;4,#REF!,0)</f>
        <v>#REF!</v>
      </c>
      <c r="AG16" s="35" t="e">
        <f ca="1">IF(AA16&gt;5,#REF!,0)</f>
        <v>#REF!</v>
      </c>
      <c r="AH16" s="35" t="e">
        <f ca="1">IF(AA16&gt;6,#REF!,0)</f>
        <v>#REF!</v>
      </c>
      <c r="AI16" s="36">
        <f>IFERROR(MID(#REF!,1,SEARCH("/",#REF!,1)-1),0)</f>
        <v>0</v>
      </c>
      <c r="AJ16" s="37"/>
      <c r="AK16" s="29" t="e">
        <f>IF(ISBLANK(#REF!),RIGHT(Q15,SEARCH("/",Q15)+7),RIGHT(#REF!,SEARCH("/",#REF!)+7))</f>
        <v>#REF!</v>
      </c>
      <c r="AL16" s="30" t="e">
        <f>IF(ISBLANK(#REF!),RIGHT(Q15,SEARCH("/",Q15)+3),RIGHT(#REF!,SEARCH("/",#REF!)+3))</f>
        <v>#REF!</v>
      </c>
      <c r="AM16" s="29" t="e">
        <f>IF(ISBLANK(#REF!),LEFT(AK15,3),LEFT(AK16,3))</f>
        <v>#REF!</v>
      </c>
      <c r="AN16" s="30" t="e">
        <f>IF(ISBLANK(#REF!),LEFT(AL15,3),LEFT(AL16,3))</f>
        <v>#REF!</v>
      </c>
      <c r="AO16" s="29" t="str">
        <f t="shared" si="0"/>
        <v>0</v>
      </c>
      <c r="AP16" s="30" t="str">
        <f t="shared" si="1"/>
        <v>0</v>
      </c>
      <c r="AQ16" s="38" t="e">
        <f>ROUND(IF(#REF!="","0",IF(#REF!=C16,SUM(AA16:AA17),AA16)),1)</f>
        <v>#REF!</v>
      </c>
      <c r="AR16" s="39">
        <f>IFERROR(IF(#REF!=C16,SUM(AB16:AH17),SUM(AB16:AH16)),0)</f>
        <v>0</v>
      </c>
      <c r="AS16" s="40">
        <f ca="1">IFERROR(IF(ISBLANK(O16),#REF!-(#REF!*AA16+M16*AA17),#REF!-#REF!*AA16),0)</f>
        <v>0</v>
      </c>
      <c r="AT16" s="39">
        <f t="shared" ca="1" si="2"/>
        <v>0</v>
      </c>
      <c r="AU16" s="41">
        <f t="shared" ca="1" si="3"/>
        <v>0</v>
      </c>
      <c r="AV16" s="42"/>
      <c r="AW16" s="43"/>
      <c r="AX16" s="44"/>
      <c r="AY16" s="45"/>
      <c r="AZ16" s="46"/>
      <c r="BA16" s="46"/>
      <c r="BB16" s="4"/>
      <c r="BC16" s="4"/>
      <c r="BD16" s="57"/>
      <c r="BE16" s="54">
        <v>14</v>
      </c>
    </row>
    <row r="17" spans="1:57" ht="15.75" thickBot="1" x14ac:dyDescent="0.25">
      <c r="A17" s="50">
        <v>110</v>
      </c>
      <c r="B17" s="51"/>
      <c r="C17" s="62">
        <v>353686</v>
      </c>
      <c r="D17" s="52" t="s">
        <v>81</v>
      </c>
      <c r="E17" s="52"/>
      <c r="F17" s="50">
        <v>26000</v>
      </c>
      <c r="G17" s="53">
        <v>3.0970000000000001E-2</v>
      </c>
      <c r="H17" s="50">
        <v>805.2199999999998</v>
      </c>
      <c r="I17" s="52" t="s">
        <v>45</v>
      </c>
      <c r="J17" s="52" t="s">
        <v>46</v>
      </c>
      <c r="K17" s="52" t="s">
        <v>54</v>
      </c>
      <c r="L17" s="52" t="s">
        <v>55</v>
      </c>
      <c r="M17" s="50">
        <v>825</v>
      </c>
      <c r="N17" s="50">
        <v>110</v>
      </c>
      <c r="O17" s="62">
        <v>353691</v>
      </c>
      <c r="P17" s="52" t="s">
        <v>74</v>
      </c>
      <c r="Q17" s="52"/>
      <c r="R17" s="51"/>
      <c r="S17" s="50">
        <v>27650</v>
      </c>
      <c r="T17" s="53">
        <v>4.9361417999999997E-2</v>
      </c>
      <c r="U17" s="50">
        <v>1364.8432077000002</v>
      </c>
      <c r="V17" s="52" t="s">
        <v>50</v>
      </c>
      <c r="W17" s="52" t="s">
        <v>46</v>
      </c>
      <c r="X17" s="52" t="s">
        <v>54</v>
      </c>
      <c r="Y17" s="52" t="s">
        <v>55</v>
      </c>
      <c r="Z17" s="50">
        <v>1315</v>
      </c>
      <c r="AA17" s="33" t="e">
        <f ca="1">ROUNDUP(IF(#REF!=#REF!,#REF!/#REF!,#REF!/OFFSET(#REF!,-1,)),1)</f>
        <v>#REF!</v>
      </c>
      <c r="AB17" s="34" t="e">
        <f ca="1">IF(AA17&gt;0,#REF!,0)</f>
        <v>#REF!</v>
      </c>
      <c r="AC17" s="34" t="e">
        <f ca="1">IF(AA17&gt;1,#REF!,0)</f>
        <v>#REF!</v>
      </c>
      <c r="AD17" s="34" t="e">
        <f ca="1">IF(AA17&gt;2,#REF!,0)</f>
        <v>#REF!</v>
      </c>
      <c r="AE17" s="34" t="e">
        <f ca="1">IF(AA17&gt;3,#REF!,0)</f>
        <v>#REF!</v>
      </c>
      <c r="AF17" s="35" t="e">
        <f ca="1">IF(AA17&gt;4,#REF!,0)</f>
        <v>#REF!</v>
      </c>
      <c r="AG17" s="35" t="e">
        <f ca="1">IF(AA17&gt;5,#REF!,0)</f>
        <v>#REF!</v>
      </c>
      <c r="AH17" s="35" t="e">
        <f ca="1">IF(AA17&gt;6,#REF!,0)</f>
        <v>#REF!</v>
      </c>
      <c r="AI17" s="36">
        <f>IFERROR(MID(#REF!,1,SEARCH("/",#REF!,1)-1),0)</f>
        <v>0</v>
      </c>
      <c r="AJ17" s="37"/>
      <c r="AK17" s="29" t="e">
        <f>IF(ISBLANK(#REF!),RIGHT(Q16,SEARCH("/",Q16)+7),RIGHT(#REF!,SEARCH("/",#REF!)+7))</f>
        <v>#REF!</v>
      </c>
      <c r="AL17" s="30" t="e">
        <f>IF(ISBLANK(#REF!),RIGHT(Q16,SEARCH("/",Q16)+3),RIGHT(#REF!,SEARCH("/",#REF!)+3))</f>
        <v>#REF!</v>
      </c>
      <c r="AM17" s="29" t="e">
        <f>IF(ISBLANK(#REF!),LEFT(AK16,3),LEFT(AK17,3))</f>
        <v>#REF!</v>
      </c>
      <c r="AN17" s="30" t="e">
        <f>IF(ISBLANK(#REF!),LEFT(AL16,3),LEFT(AL17,3))</f>
        <v>#REF!</v>
      </c>
      <c r="AO17" s="29" t="str">
        <f t="shared" si="0"/>
        <v>0</v>
      </c>
      <c r="AP17" s="30" t="str">
        <f t="shared" si="1"/>
        <v>0</v>
      </c>
      <c r="AQ17" s="38" t="e">
        <f>ROUND(IF(#REF!="","0",IF(#REF!=C17,SUM(AA17:AA18),AA17)),1)</f>
        <v>#REF!</v>
      </c>
      <c r="AR17" s="39">
        <f>IFERROR(IF(#REF!=C17,SUM(AB17:AH18),SUM(AB17:AH17)),0)</f>
        <v>0</v>
      </c>
      <c r="AS17" s="40">
        <f ca="1">IFERROR(IF(ISBLANK(O17),#REF!-(#REF!*AA17+M17*AA18),#REF!-#REF!*AA17),0)</f>
        <v>0</v>
      </c>
      <c r="AT17" s="39">
        <f t="shared" ca="1" si="2"/>
        <v>0</v>
      </c>
      <c r="AU17" s="41">
        <f t="shared" ca="1" si="3"/>
        <v>0</v>
      </c>
      <c r="AV17" s="42"/>
      <c r="AW17" s="43"/>
      <c r="AX17" s="44"/>
      <c r="AY17" s="45"/>
      <c r="AZ17" s="46"/>
      <c r="BA17" s="46"/>
      <c r="BB17" s="4"/>
      <c r="BC17" s="4"/>
      <c r="BD17" s="57"/>
      <c r="BE17" s="54">
        <v>15</v>
      </c>
    </row>
    <row r="18" spans="1:57" ht="15.75" thickBot="1" x14ac:dyDescent="0.25">
      <c r="A18" s="50">
        <v>110</v>
      </c>
      <c r="B18" s="51"/>
      <c r="C18" s="62">
        <v>353686</v>
      </c>
      <c r="D18" s="52" t="s">
        <v>82</v>
      </c>
      <c r="E18" s="52"/>
      <c r="F18" s="50">
        <v>24000</v>
      </c>
      <c r="G18" s="53">
        <v>1.7639999999999999E-2</v>
      </c>
      <c r="H18" s="50">
        <v>423.36</v>
      </c>
      <c r="I18" s="52" t="s">
        <v>45</v>
      </c>
      <c r="J18" s="52" t="s">
        <v>46</v>
      </c>
      <c r="K18" s="52" t="s">
        <v>54</v>
      </c>
      <c r="L18" s="52" t="s">
        <v>55</v>
      </c>
      <c r="M18" s="50">
        <v>470</v>
      </c>
      <c r="N18" s="50">
        <v>110</v>
      </c>
      <c r="O18" s="62">
        <v>353738</v>
      </c>
      <c r="P18" s="52" t="s">
        <v>80</v>
      </c>
      <c r="Q18" s="52"/>
      <c r="R18" s="51"/>
      <c r="S18" s="50">
        <v>45355</v>
      </c>
      <c r="T18" s="53">
        <v>4.2604721999999998E-2</v>
      </c>
      <c r="U18" s="50">
        <v>1932.3371663099997</v>
      </c>
      <c r="V18" s="52" t="s">
        <v>50</v>
      </c>
      <c r="W18" s="52" t="s">
        <v>46</v>
      </c>
      <c r="X18" s="52" t="s">
        <v>54</v>
      </c>
      <c r="Y18" s="52" t="s">
        <v>55</v>
      </c>
      <c r="Z18" s="50">
        <v>1135</v>
      </c>
      <c r="AA18" s="33" t="e">
        <f ca="1">ROUNDUP(IF(#REF!=#REF!,#REF!/#REF!,#REF!/OFFSET(#REF!,-1,)),1)</f>
        <v>#REF!</v>
      </c>
      <c r="AB18" s="34" t="e">
        <f ca="1">IF(AA18&gt;0,#REF!,0)</f>
        <v>#REF!</v>
      </c>
      <c r="AC18" s="34" t="e">
        <f ca="1">IF(AA18&gt;1,#REF!,0)</f>
        <v>#REF!</v>
      </c>
      <c r="AD18" s="34" t="e">
        <f ca="1">IF(AA18&gt;2,#REF!,0)</f>
        <v>#REF!</v>
      </c>
      <c r="AE18" s="34" t="e">
        <f ca="1">IF(AA18&gt;3,#REF!,0)</f>
        <v>#REF!</v>
      </c>
      <c r="AF18" s="35" t="e">
        <f ca="1">IF(AA18&gt;4,#REF!,0)</f>
        <v>#REF!</v>
      </c>
      <c r="AG18" s="35" t="e">
        <f ca="1">IF(AA18&gt;5,#REF!,0)</f>
        <v>#REF!</v>
      </c>
      <c r="AH18" s="35" t="e">
        <f ca="1">IF(AA18&gt;6,#REF!,0)</f>
        <v>#REF!</v>
      </c>
      <c r="AI18" s="36">
        <f>IFERROR(MID(#REF!,1,SEARCH("/",#REF!,1)-1),0)</f>
        <v>0</v>
      </c>
      <c r="AJ18" s="37"/>
      <c r="AK18" s="29" t="e">
        <f>IF(ISBLANK(#REF!),RIGHT(Q17,SEARCH("/",Q17)+7),RIGHT(#REF!,SEARCH("/",#REF!)+7))</f>
        <v>#REF!</v>
      </c>
      <c r="AL18" s="30" t="e">
        <f>IF(ISBLANK(#REF!),RIGHT(Q17,SEARCH("/",Q17)+3),RIGHT(#REF!,SEARCH("/",#REF!)+3))</f>
        <v>#REF!</v>
      </c>
      <c r="AM18" s="29" t="e">
        <f>IF(ISBLANK(#REF!),LEFT(AK17,3),LEFT(AK18,3))</f>
        <v>#REF!</v>
      </c>
      <c r="AN18" s="30" t="e">
        <f>IF(ISBLANK(#REF!),LEFT(AL17,3),LEFT(AL18,3))</f>
        <v>#REF!</v>
      </c>
      <c r="AO18" s="29" t="str">
        <f t="shared" si="0"/>
        <v>0</v>
      </c>
      <c r="AP18" s="30" t="str">
        <f t="shared" si="1"/>
        <v>0</v>
      </c>
      <c r="AQ18" s="38" t="e">
        <f>ROUND(IF(#REF!="","0",IF(#REF!=C18,SUM(AA18:AA19),AA18)),1)</f>
        <v>#REF!</v>
      </c>
      <c r="AR18" s="39">
        <f>IFERROR(IF(#REF!=C18,SUM(AB18:AH19),SUM(AB18:AH18)),0)</f>
        <v>0</v>
      </c>
      <c r="AS18" s="40">
        <f ca="1">IFERROR(IF(ISBLANK(O18),#REF!-(#REF!*AA18+M18*AA19),#REF!-#REF!*AA18),0)</f>
        <v>0</v>
      </c>
      <c r="AT18" s="39">
        <f t="shared" ca="1" si="2"/>
        <v>0</v>
      </c>
      <c r="AU18" s="41">
        <f t="shared" ca="1" si="3"/>
        <v>0</v>
      </c>
      <c r="AV18" s="42"/>
      <c r="AW18" s="43"/>
      <c r="AX18" s="44"/>
      <c r="AY18" s="45"/>
      <c r="AZ18" s="46"/>
      <c r="BA18" s="46"/>
      <c r="BB18" s="4"/>
      <c r="BC18" s="4"/>
      <c r="BD18" s="57"/>
      <c r="BE18" s="54">
        <v>16</v>
      </c>
    </row>
    <row r="19" spans="1:57" ht="15.75" thickBot="1" x14ac:dyDescent="0.25">
      <c r="A19" s="50">
        <v>110</v>
      </c>
      <c r="B19" s="51"/>
      <c r="C19" s="62">
        <v>353687</v>
      </c>
      <c r="D19" s="52" t="s">
        <v>83</v>
      </c>
      <c r="E19" s="52"/>
      <c r="F19" s="50">
        <v>13000</v>
      </c>
      <c r="G19" s="53">
        <v>2.665E-2</v>
      </c>
      <c r="H19" s="50">
        <v>346.45000000000005</v>
      </c>
      <c r="I19" s="52" t="s">
        <v>45</v>
      </c>
      <c r="J19" s="52" t="s">
        <v>46</v>
      </c>
      <c r="K19" s="52" t="s">
        <v>54</v>
      </c>
      <c r="L19" s="52" t="s">
        <v>55</v>
      </c>
      <c r="M19" s="50">
        <v>710</v>
      </c>
      <c r="N19" s="50">
        <v>110</v>
      </c>
      <c r="O19" s="62">
        <v>353739</v>
      </c>
      <c r="P19" s="52" t="s">
        <v>80</v>
      </c>
      <c r="Q19" s="52"/>
      <c r="R19" s="51"/>
      <c r="S19" s="50">
        <v>36620</v>
      </c>
      <c r="T19" s="53">
        <v>4.2604721999999998E-2</v>
      </c>
      <c r="U19" s="50">
        <v>1560.1849196399996</v>
      </c>
      <c r="V19" s="52" t="s">
        <v>50</v>
      </c>
      <c r="W19" s="52" t="s">
        <v>46</v>
      </c>
      <c r="X19" s="52" t="s">
        <v>54</v>
      </c>
      <c r="Y19" s="52" t="s">
        <v>55</v>
      </c>
      <c r="Z19" s="50">
        <v>1135</v>
      </c>
      <c r="AA19" s="33" t="e">
        <f ca="1">ROUNDUP(IF(#REF!=#REF!,#REF!/#REF!,#REF!/OFFSET(#REF!,-1,)),1)</f>
        <v>#REF!</v>
      </c>
      <c r="AB19" s="34" t="e">
        <f ca="1">IF(AA19&gt;0,#REF!,0)</f>
        <v>#REF!</v>
      </c>
      <c r="AC19" s="34" t="e">
        <f ca="1">IF(AA19&gt;1,#REF!,0)</f>
        <v>#REF!</v>
      </c>
      <c r="AD19" s="34" t="e">
        <f ca="1">IF(AA19&gt;2,#REF!,0)</f>
        <v>#REF!</v>
      </c>
      <c r="AE19" s="34" t="e">
        <f ca="1">IF(AA19&gt;3,#REF!,0)</f>
        <v>#REF!</v>
      </c>
      <c r="AF19" s="35" t="e">
        <f ca="1">IF(AA19&gt;4,#REF!,0)</f>
        <v>#REF!</v>
      </c>
      <c r="AG19" s="35" t="e">
        <f ca="1">IF(AA19&gt;5,#REF!,0)</f>
        <v>#REF!</v>
      </c>
      <c r="AH19" s="35" t="e">
        <f ca="1">IF(AA19&gt;6,#REF!,0)</f>
        <v>#REF!</v>
      </c>
      <c r="AI19" s="36">
        <f>IFERROR(MID(#REF!,1,SEARCH("/",#REF!,1)-1),0)</f>
        <v>0</v>
      </c>
      <c r="AJ19" s="37"/>
      <c r="AK19" s="29" t="e">
        <f>IF(ISBLANK(#REF!),RIGHT(Q18,SEARCH("/",Q18)+7),RIGHT(#REF!,SEARCH("/",#REF!)+7))</f>
        <v>#REF!</v>
      </c>
      <c r="AL19" s="30" t="e">
        <f>IF(ISBLANK(#REF!),RIGHT(Q18,SEARCH("/",Q18)+3),RIGHT(#REF!,SEARCH("/",#REF!)+3))</f>
        <v>#REF!</v>
      </c>
      <c r="AM19" s="29" t="e">
        <f>IF(ISBLANK(#REF!),LEFT(AK18,3),LEFT(AK19,3))</f>
        <v>#REF!</v>
      </c>
      <c r="AN19" s="30" t="e">
        <f>IF(ISBLANK(#REF!),LEFT(AL18,3),LEFT(AL19,3))</f>
        <v>#REF!</v>
      </c>
      <c r="AO19" s="29" t="str">
        <f t="shared" si="0"/>
        <v>0</v>
      </c>
      <c r="AP19" s="30" t="str">
        <f t="shared" si="1"/>
        <v>0</v>
      </c>
      <c r="AQ19" s="38" t="e">
        <f>ROUND(IF(#REF!="","0",IF(#REF!=C19,SUM(AA19:AA20),AA19)),1)</f>
        <v>#REF!</v>
      </c>
      <c r="AR19" s="39">
        <f>IFERROR(IF(#REF!=C19,SUM(AB19:AH20),SUM(AB19:AH19)),0)</f>
        <v>0</v>
      </c>
      <c r="AS19" s="40">
        <f ca="1">IFERROR(IF(ISBLANK(O19),#REF!-(#REF!*AA19+M19*AA20),#REF!-#REF!*AA19),0)</f>
        <v>0</v>
      </c>
      <c r="AT19" s="39">
        <f t="shared" ca="1" si="2"/>
        <v>0</v>
      </c>
      <c r="AU19" s="41">
        <f t="shared" ca="1" si="3"/>
        <v>0</v>
      </c>
      <c r="AV19" s="42"/>
      <c r="AW19" s="43"/>
      <c r="AX19" s="44"/>
      <c r="AY19" s="45"/>
      <c r="AZ19" s="46"/>
      <c r="BA19" s="46"/>
      <c r="BB19" s="4"/>
      <c r="BC19" s="4"/>
      <c r="BD19" s="57"/>
      <c r="BE19" s="54">
        <v>17</v>
      </c>
    </row>
    <row r="20" spans="1:57" ht="15.75" thickBot="1" x14ac:dyDescent="0.25">
      <c r="A20" s="50">
        <v>110</v>
      </c>
      <c r="B20" s="51"/>
      <c r="C20" s="62">
        <v>353687</v>
      </c>
      <c r="D20" s="52" t="s">
        <v>84</v>
      </c>
      <c r="E20" s="52"/>
      <c r="F20" s="50">
        <v>13000</v>
      </c>
      <c r="G20" s="53">
        <v>1.5389999999999999E-2</v>
      </c>
      <c r="H20" s="50">
        <v>200.06999999999996</v>
      </c>
      <c r="I20" s="52" t="s">
        <v>45</v>
      </c>
      <c r="J20" s="52" t="s">
        <v>46</v>
      </c>
      <c r="K20" s="52" t="s">
        <v>54</v>
      </c>
      <c r="L20" s="52" t="s">
        <v>55</v>
      </c>
      <c r="M20" s="50">
        <v>410</v>
      </c>
      <c r="N20" s="50">
        <v>110</v>
      </c>
      <c r="O20" s="62">
        <v>353740</v>
      </c>
      <c r="P20" s="52" t="s">
        <v>80</v>
      </c>
      <c r="Q20" s="52"/>
      <c r="R20" s="51"/>
      <c r="S20" s="50">
        <v>7500</v>
      </c>
      <c r="T20" s="53">
        <v>4.2604721999999998E-2</v>
      </c>
      <c r="U20" s="50">
        <v>319.53541499999994</v>
      </c>
      <c r="V20" s="52" t="s">
        <v>50</v>
      </c>
      <c r="W20" s="52" t="s">
        <v>46</v>
      </c>
      <c r="X20" s="52" t="s">
        <v>54</v>
      </c>
      <c r="Y20" s="52" t="s">
        <v>55</v>
      </c>
      <c r="Z20" s="50">
        <v>1135</v>
      </c>
      <c r="AA20" s="33" t="e">
        <f ca="1">ROUNDUP(IF(#REF!=#REF!,#REF!/#REF!,#REF!/OFFSET(#REF!,-1,)),1)</f>
        <v>#REF!</v>
      </c>
      <c r="AB20" s="34" t="e">
        <f ca="1">IF(AA20&gt;0,#REF!,0)</f>
        <v>#REF!</v>
      </c>
      <c r="AC20" s="34" t="e">
        <f ca="1">IF(AA20&gt;1,#REF!,0)</f>
        <v>#REF!</v>
      </c>
      <c r="AD20" s="34" t="e">
        <f ca="1">IF(AA20&gt;2,#REF!,0)</f>
        <v>#REF!</v>
      </c>
      <c r="AE20" s="34" t="e">
        <f ca="1">IF(AA20&gt;3,#REF!,0)</f>
        <v>#REF!</v>
      </c>
      <c r="AF20" s="35" t="e">
        <f ca="1">IF(AA20&gt;4,#REF!,0)</f>
        <v>#REF!</v>
      </c>
      <c r="AG20" s="35" t="e">
        <f ca="1">IF(AA20&gt;5,#REF!,0)</f>
        <v>#REF!</v>
      </c>
      <c r="AH20" s="35" t="e">
        <f ca="1">IF(AA20&gt;6,#REF!,0)</f>
        <v>#REF!</v>
      </c>
      <c r="AI20" s="36">
        <f>IFERROR(MID(#REF!,1,SEARCH("/",#REF!,1)-1),0)</f>
        <v>0</v>
      </c>
      <c r="AJ20" s="37"/>
      <c r="AK20" s="29" t="e">
        <f>IF(ISBLANK(#REF!),RIGHT(Q19,SEARCH("/",Q19)+7),RIGHT(#REF!,SEARCH("/",#REF!)+7))</f>
        <v>#REF!</v>
      </c>
      <c r="AL20" s="30" t="e">
        <f>IF(ISBLANK(#REF!),RIGHT(Q19,SEARCH("/",Q19)+3),RIGHT(#REF!,SEARCH("/",#REF!)+3))</f>
        <v>#REF!</v>
      </c>
      <c r="AM20" s="29" t="e">
        <f>IF(ISBLANK(#REF!),LEFT(AK19,3),LEFT(AK20,3))</f>
        <v>#REF!</v>
      </c>
      <c r="AN20" s="30" t="e">
        <f>IF(ISBLANK(#REF!),LEFT(AL19,3),LEFT(AL20,3))</f>
        <v>#REF!</v>
      </c>
      <c r="AO20" s="29" t="str">
        <f t="shared" si="0"/>
        <v>0</v>
      </c>
      <c r="AP20" s="30" t="str">
        <f t="shared" si="1"/>
        <v>0</v>
      </c>
      <c r="AQ20" s="38" t="e">
        <f>ROUND(IF(#REF!="","0",IF(#REF!=C20,SUM(AA20:AA21),AA20)),1)</f>
        <v>#REF!</v>
      </c>
      <c r="AR20" s="39">
        <f>IFERROR(IF(#REF!=C20,SUM(AB20:AH21),SUM(AB20:AH20)),0)</f>
        <v>0</v>
      </c>
      <c r="AS20" s="40">
        <f ca="1">IFERROR(IF(ISBLANK(O20),#REF!-(#REF!*AA20+M20*AA21),#REF!-#REF!*AA20),0)</f>
        <v>0</v>
      </c>
      <c r="AT20" s="39">
        <f t="shared" ca="1" si="2"/>
        <v>0</v>
      </c>
      <c r="AU20" s="41">
        <f t="shared" ca="1" si="3"/>
        <v>0</v>
      </c>
      <c r="AV20" s="42"/>
      <c r="AW20" s="43"/>
      <c r="AX20" s="44"/>
      <c r="AY20" s="45"/>
      <c r="AZ20" s="46"/>
      <c r="BA20" s="46"/>
      <c r="BB20" s="4"/>
      <c r="BC20" s="4"/>
      <c r="BD20" s="57"/>
      <c r="BE20" s="54">
        <v>18</v>
      </c>
    </row>
    <row r="21" spans="1:57" ht="15.75" thickBot="1" x14ac:dyDescent="0.25">
      <c r="A21" s="50">
        <v>110</v>
      </c>
      <c r="B21" s="51"/>
      <c r="C21" s="62">
        <v>353691</v>
      </c>
      <c r="D21" s="52" t="s">
        <v>85</v>
      </c>
      <c r="E21" s="52"/>
      <c r="F21" s="50">
        <v>27000</v>
      </c>
      <c r="G21" s="53">
        <v>2.1770000000000001E-2</v>
      </c>
      <c r="H21" s="50">
        <v>587.79</v>
      </c>
      <c r="I21" s="52" t="s">
        <v>45</v>
      </c>
      <c r="J21" s="52" t="s">
        <v>46</v>
      </c>
      <c r="K21" s="52" t="s">
        <v>54</v>
      </c>
      <c r="L21" s="52" t="s">
        <v>55</v>
      </c>
      <c r="M21" s="50">
        <v>580</v>
      </c>
      <c r="N21" s="50">
        <v>110</v>
      </c>
      <c r="O21" s="62">
        <v>353741</v>
      </c>
      <c r="P21" s="52" t="s">
        <v>80</v>
      </c>
      <c r="Q21" s="52"/>
      <c r="R21" s="51"/>
      <c r="S21" s="50">
        <v>23650</v>
      </c>
      <c r="T21" s="53">
        <v>4.2604721999999998E-2</v>
      </c>
      <c r="U21" s="50">
        <v>1007.6016752999997</v>
      </c>
      <c r="V21" s="52" t="s">
        <v>50</v>
      </c>
      <c r="W21" s="52" t="s">
        <v>46</v>
      </c>
      <c r="X21" s="52" t="s">
        <v>54</v>
      </c>
      <c r="Y21" s="52" t="s">
        <v>55</v>
      </c>
      <c r="Z21" s="50">
        <v>1135</v>
      </c>
      <c r="AA21" s="33" t="e">
        <f ca="1">ROUNDUP(IF(#REF!=#REF!,#REF!/#REF!,#REF!/OFFSET(#REF!,-1,)),1)</f>
        <v>#REF!</v>
      </c>
      <c r="AB21" s="34" t="e">
        <f ca="1">IF(AA21&gt;0,#REF!,0)</f>
        <v>#REF!</v>
      </c>
      <c r="AC21" s="34" t="e">
        <f ca="1">IF(AA21&gt;1,#REF!,0)</f>
        <v>#REF!</v>
      </c>
      <c r="AD21" s="34" t="e">
        <f ca="1">IF(AA21&gt;2,#REF!,0)</f>
        <v>#REF!</v>
      </c>
      <c r="AE21" s="34" t="e">
        <f ca="1">IF(AA21&gt;3,#REF!,0)</f>
        <v>#REF!</v>
      </c>
      <c r="AF21" s="35" t="e">
        <f ca="1">IF(AA21&gt;4,#REF!,0)</f>
        <v>#REF!</v>
      </c>
      <c r="AG21" s="35" t="e">
        <f ca="1">IF(AA21&gt;5,#REF!,0)</f>
        <v>#REF!</v>
      </c>
      <c r="AH21" s="35" t="e">
        <f ca="1">IF(AA21&gt;6,#REF!,0)</f>
        <v>#REF!</v>
      </c>
      <c r="AI21" s="36">
        <f>IFERROR(MID(#REF!,1,SEARCH("/",#REF!,1)-1),0)</f>
        <v>0</v>
      </c>
      <c r="AJ21" s="37"/>
      <c r="AK21" s="29" t="e">
        <f>IF(ISBLANK(#REF!),RIGHT(Q20,SEARCH("/",Q20)+7),RIGHT(#REF!,SEARCH("/",#REF!)+7))</f>
        <v>#REF!</v>
      </c>
      <c r="AL21" s="30" t="e">
        <f>IF(ISBLANK(#REF!),RIGHT(Q20,SEARCH("/",Q20)+3),RIGHT(#REF!,SEARCH("/",#REF!)+3))</f>
        <v>#REF!</v>
      </c>
      <c r="AM21" s="29" t="e">
        <f>IF(ISBLANK(#REF!),LEFT(AK20,3),LEFT(AK21,3))</f>
        <v>#REF!</v>
      </c>
      <c r="AN21" s="30" t="e">
        <f>IF(ISBLANK(#REF!),LEFT(AL20,3),LEFT(AL21,3))</f>
        <v>#REF!</v>
      </c>
      <c r="AO21" s="29" t="str">
        <f t="shared" si="0"/>
        <v>0</v>
      </c>
      <c r="AP21" s="30" t="str">
        <f t="shared" si="1"/>
        <v>0</v>
      </c>
      <c r="AQ21" s="38" t="e">
        <f>ROUND(IF(#REF!="","0",IF(#REF!=C21,SUM(AA21:AA22),AA21)),1)</f>
        <v>#REF!</v>
      </c>
      <c r="AR21" s="39">
        <f>IFERROR(IF(#REF!=C21,SUM(AB21:AH22),SUM(AB21:AH21)),0)</f>
        <v>0</v>
      </c>
      <c r="AS21" s="40">
        <f ca="1">IFERROR(IF(ISBLANK(O21),#REF!-(#REF!*AA21+M21*AA22),#REF!-#REF!*AA21),0)</f>
        <v>0</v>
      </c>
      <c r="AT21" s="39">
        <f t="shared" ca="1" si="2"/>
        <v>0</v>
      </c>
      <c r="AU21" s="41">
        <f t="shared" ca="1" si="3"/>
        <v>0</v>
      </c>
      <c r="AV21" s="42"/>
      <c r="AW21" s="43"/>
      <c r="AX21" s="44"/>
      <c r="AY21" s="45"/>
      <c r="AZ21" s="46"/>
      <c r="BA21" s="46"/>
      <c r="BB21" s="4"/>
      <c r="BC21" s="4"/>
      <c r="BD21" s="57"/>
      <c r="BE21" s="54">
        <v>19</v>
      </c>
    </row>
    <row r="22" spans="1:57" ht="15.75" thickBot="1" x14ac:dyDescent="0.25">
      <c r="A22" s="50">
        <v>110</v>
      </c>
      <c r="B22" s="51"/>
      <c r="C22" s="62">
        <v>353691</v>
      </c>
      <c r="D22" s="52" t="s">
        <v>86</v>
      </c>
      <c r="E22" s="52"/>
      <c r="F22" s="50">
        <v>74000</v>
      </c>
      <c r="G22" s="53">
        <v>9.0100000000000006E-3</v>
      </c>
      <c r="H22" s="50">
        <v>666.74000000000012</v>
      </c>
      <c r="I22" s="52" t="s">
        <v>45</v>
      </c>
      <c r="J22" s="52" t="s">
        <v>46</v>
      </c>
      <c r="K22" s="52" t="s">
        <v>54</v>
      </c>
      <c r="L22" s="52" t="s">
        <v>55</v>
      </c>
      <c r="M22" s="50">
        <v>240</v>
      </c>
      <c r="N22" s="50">
        <v>110</v>
      </c>
      <c r="O22" s="62">
        <v>353785</v>
      </c>
      <c r="P22" s="52" t="s">
        <v>80</v>
      </c>
      <c r="Q22" s="52"/>
      <c r="R22" s="51"/>
      <c r="S22" s="50">
        <v>4500</v>
      </c>
      <c r="T22" s="53">
        <v>4.2604721999999998E-2</v>
      </c>
      <c r="U22" s="50">
        <v>191.72124899999994</v>
      </c>
      <c r="V22" s="52" t="s">
        <v>50</v>
      </c>
      <c r="W22" s="52" t="s">
        <v>46</v>
      </c>
      <c r="X22" s="52" t="s">
        <v>54</v>
      </c>
      <c r="Y22" s="52" t="s">
        <v>55</v>
      </c>
      <c r="Z22" s="50">
        <v>1135</v>
      </c>
      <c r="AA22" s="33" t="e">
        <f ca="1">ROUNDUP(IF(#REF!=#REF!,#REF!/#REF!,#REF!/OFFSET(#REF!,-1,)),1)</f>
        <v>#REF!</v>
      </c>
      <c r="AB22" s="34" t="e">
        <f ca="1">IF(AA22&gt;0,#REF!,0)</f>
        <v>#REF!</v>
      </c>
      <c r="AC22" s="34" t="e">
        <f ca="1">IF(AA22&gt;1,#REF!,0)</f>
        <v>#REF!</v>
      </c>
      <c r="AD22" s="34" t="e">
        <f ca="1">IF(AA22&gt;2,#REF!,0)</f>
        <v>#REF!</v>
      </c>
      <c r="AE22" s="34" t="e">
        <f ca="1">IF(AA22&gt;3,#REF!,0)</f>
        <v>#REF!</v>
      </c>
      <c r="AF22" s="35" t="e">
        <f ca="1">IF(AA22&gt;4,#REF!,0)</f>
        <v>#REF!</v>
      </c>
      <c r="AG22" s="35" t="e">
        <f ca="1">IF(AA22&gt;5,#REF!,0)</f>
        <v>#REF!</v>
      </c>
      <c r="AH22" s="35" t="e">
        <f ca="1">IF(AA22&gt;6,#REF!,0)</f>
        <v>#REF!</v>
      </c>
      <c r="AI22" s="36">
        <f>IFERROR(MID(#REF!,1,SEARCH("/",#REF!,1)-1),0)</f>
        <v>0</v>
      </c>
      <c r="AJ22" s="37"/>
      <c r="AK22" s="29" t="e">
        <f>IF(ISBLANK(#REF!),RIGHT(Q21,SEARCH("/",Q21)+7),RIGHT(#REF!,SEARCH("/",#REF!)+7))</f>
        <v>#REF!</v>
      </c>
      <c r="AL22" s="30" t="e">
        <f>IF(ISBLANK(#REF!),RIGHT(Q21,SEARCH("/",Q21)+3),RIGHT(#REF!,SEARCH("/",#REF!)+3))</f>
        <v>#REF!</v>
      </c>
      <c r="AM22" s="29" t="e">
        <f>IF(ISBLANK(#REF!),LEFT(AK21,3),LEFT(AK22,3))</f>
        <v>#REF!</v>
      </c>
      <c r="AN22" s="30" t="e">
        <f>IF(ISBLANK(#REF!),LEFT(AL21,3),LEFT(AL22,3))</f>
        <v>#REF!</v>
      </c>
      <c r="AO22" s="29" t="str">
        <f t="shared" si="0"/>
        <v>0</v>
      </c>
      <c r="AP22" s="30" t="str">
        <f t="shared" si="1"/>
        <v>0</v>
      </c>
      <c r="AQ22" s="38" t="e">
        <f>ROUND(IF(#REF!="","0",IF(#REF!=C22,SUM(AA22:AA23),AA22)),1)</f>
        <v>#REF!</v>
      </c>
      <c r="AR22" s="39">
        <f>IFERROR(IF(#REF!=C22,SUM(AB22:AH23),SUM(AB22:AH22)),0)</f>
        <v>0</v>
      </c>
      <c r="AS22" s="40">
        <f ca="1">IFERROR(IF(ISBLANK(O22),#REF!-(#REF!*AA22+M22*AA23),#REF!-#REF!*AA22),0)</f>
        <v>0</v>
      </c>
      <c r="AT22" s="39">
        <f t="shared" ca="1" si="2"/>
        <v>0</v>
      </c>
      <c r="AU22" s="41">
        <f t="shared" ca="1" si="3"/>
        <v>0</v>
      </c>
      <c r="AV22" s="42"/>
      <c r="AW22" s="43"/>
      <c r="AX22" s="44"/>
      <c r="AY22" s="45"/>
      <c r="AZ22" s="46"/>
      <c r="BA22" s="46"/>
      <c r="BB22" s="4"/>
      <c r="BC22" s="4"/>
      <c r="BD22" s="57"/>
      <c r="BE22" s="54">
        <v>20</v>
      </c>
    </row>
    <row r="23" spans="1:57" ht="15.75" thickBot="1" x14ac:dyDescent="0.25">
      <c r="A23" s="50">
        <v>110</v>
      </c>
      <c r="B23" s="51"/>
      <c r="C23" s="62">
        <v>353738</v>
      </c>
      <c r="D23" s="52" t="s">
        <v>87</v>
      </c>
      <c r="E23" s="52"/>
      <c r="F23" s="50">
        <v>45000</v>
      </c>
      <c r="G23" s="53">
        <v>2.0650000000000005E-2</v>
      </c>
      <c r="H23" s="50">
        <v>929.25000000000011</v>
      </c>
      <c r="I23" s="52" t="s">
        <v>45</v>
      </c>
      <c r="J23" s="52" t="s">
        <v>46</v>
      </c>
      <c r="K23" s="52" t="s">
        <v>54</v>
      </c>
      <c r="L23" s="52" t="s">
        <v>55</v>
      </c>
      <c r="M23" s="50">
        <v>550</v>
      </c>
      <c r="N23" s="50">
        <v>110</v>
      </c>
      <c r="O23" s="62">
        <v>353786</v>
      </c>
      <c r="P23" s="52" t="s">
        <v>80</v>
      </c>
      <c r="Q23" s="52"/>
      <c r="R23" s="51"/>
      <c r="S23" s="50">
        <v>16180</v>
      </c>
      <c r="T23" s="53">
        <v>4.2604721999999998E-2</v>
      </c>
      <c r="U23" s="50">
        <v>689.3444019599998</v>
      </c>
      <c r="V23" s="52" t="s">
        <v>50</v>
      </c>
      <c r="W23" s="52" t="s">
        <v>46</v>
      </c>
      <c r="X23" s="52" t="s">
        <v>54</v>
      </c>
      <c r="Y23" s="52" t="s">
        <v>55</v>
      </c>
      <c r="Z23" s="50">
        <v>1135</v>
      </c>
      <c r="AA23" s="33" t="e">
        <f ca="1">ROUNDUP(IF(#REF!=#REF!,#REF!/#REF!,#REF!/OFFSET(#REF!,-1,)),1)</f>
        <v>#REF!</v>
      </c>
      <c r="AB23" s="34" t="e">
        <f ca="1">IF(AA23&gt;0,#REF!,0)</f>
        <v>#REF!</v>
      </c>
      <c r="AC23" s="34" t="e">
        <f ca="1">IF(AA23&gt;1,#REF!,0)</f>
        <v>#REF!</v>
      </c>
      <c r="AD23" s="34" t="e">
        <f ca="1">IF(AA23&gt;2,#REF!,0)</f>
        <v>#REF!</v>
      </c>
      <c r="AE23" s="34" t="e">
        <f ca="1">IF(AA23&gt;3,#REF!,0)</f>
        <v>#REF!</v>
      </c>
      <c r="AF23" s="35" t="e">
        <f ca="1">IF(AA23&gt;4,#REF!,0)</f>
        <v>#REF!</v>
      </c>
      <c r="AG23" s="35" t="e">
        <f ca="1">IF(AA23&gt;5,#REF!,0)</f>
        <v>#REF!</v>
      </c>
      <c r="AH23" s="35" t="e">
        <f ca="1">IF(AA23&gt;6,#REF!,0)</f>
        <v>#REF!</v>
      </c>
      <c r="AI23" s="36">
        <f>IFERROR(MID(#REF!,1,SEARCH("/",#REF!,1)-1),0)</f>
        <v>0</v>
      </c>
      <c r="AJ23" s="37"/>
      <c r="AK23" s="29" t="e">
        <f>IF(ISBLANK(#REF!),RIGHT(Q22,SEARCH("/",Q22)+7),RIGHT(#REF!,SEARCH("/",#REF!)+7))</f>
        <v>#REF!</v>
      </c>
      <c r="AL23" s="30" t="e">
        <f>IF(ISBLANK(#REF!),RIGHT(Q22,SEARCH("/",Q22)+3),RIGHT(#REF!,SEARCH("/",#REF!)+3))</f>
        <v>#REF!</v>
      </c>
      <c r="AM23" s="29" t="e">
        <f>IF(ISBLANK(#REF!),LEFT(AK22,3),LEFT(AK23,3))</f>
        <v>#REF!</v>
      </c>
      <c r="AN23" s="30" t="e">
        <f>IF(ISBLANK(#REF!),LEFT(AL22,3),LEFT(AL23,3))</f>
        <v>#REF!</v>
      </c>
      <c r="AO23" s="29" t="str">
        <f t="shared" si="0"/>
        <v>0</v>
      </c>
      <c r="AP23" s="30" t="str">
        <f t="shared" si="1"/>
        <v>0</v>
      </c>
      <c r="AQ23" s="38" t="e">
        <f>ROUND(IF(#REF!="","0",IF(#REF!=C23,SUM(AA23:AA24),AA23)),1)</f>
        <v>#REF!</v>
      </c>
      <c r="AR23" s="39">
        <f>IFERROR(IF(#REF!=C23,SUM(AB23:AH24),SUM(AB23:AH23)),0)</f>
        <v>0</v>
      </c>
      <c r="AS23" s="40">
        <f ca="1">IFERROR(IF(ISBLANK(O23),#REF!-(#REF!*AA23+M23*AA24),#REF!-#REF!*AA23),0)</f>
        <v>0</v>
      </c>
      <c r="AT23" s="39">
        <f t="shared" ca="1" si="2"/>
        <v>0</v>
      </c>
      <c r="AU23" s="41">
        <f t="shared" ca="1" si="3"/>
        <v>0</v>
      </c>
      <c r="AV23" s="42"/>
      <c r="AW23" s="43"/>
      <c r="AX23" s="44"/>
      <c r="AY23" s="45"/>
      <c r="AZ23" s="46"/>
      <c r="BA23" s="46"/>
      <c r="BB23" s="4"/>
      <c r="BC23" s="4"/>
      <c r="BD23" s="57"/>
      <c r="BE23" s="54">
        <v>21</v>
      </c>
    </row>
    <row r="24" spans="1:57" ht="15.75" thickBot="1" x14ac:dyDescent="0.25">
      <c r="A24" s="50">
        <v>110</v>
      </c>
      <c r="B24" s="51"/>
      <c r="C24" s="62">
        <v>353738</v>
      </c>
      <c r="D24" s="52" t="s">
        <v>88</v>
      </c>
      <c r="E24" s="52"/>
      <c r="F24" s="50">
        <v>45000</v>
      </c>
      <c r="G24" s="53">
        <v>2.121E-2</v>
      </c>
      <c r="H24" s="50">
        <v>954.45</v>
      </c>
      <c r="I24" s="52" t="s">
        <v>45</v>
      </c>
      <c r="J24" s="52" t="s">
        <v>46</v>
      </c>
      <c r="K24" s="52" t="s">
        <v>54</v>
      </c>
      <c r="L24" s="52" t="s">
        <v>55</v>
      </c>
      <c r="M24" s="50">
        <v>565</v>
      </c>
      <c r="N24" s="50">
        <v>110</v>
      </c>
      <c r="O24" s="62">
        <v>353787</v>
      </c>
      <c r="P24" s="52" t="s">
        <v>89</v>
      </c>
      <c r="Q24" s="52"/>
      <c r="R24" s="51"/>
      <c r="S24" s="50">
        <v>10150</v>
      </c>
      <c r="T24" s="53">
        <v>6.1799999999999994E-2</v>
      </c>
      <c r="U24" s="50">
        <v>627.27</v>
      </c>
      <c r="V24" s="52" t="s">
        <v>50</v>
      </c>
      <c r="W24" s="52" t="s">
        <v>46</v>
      </c>
      <c r="X24" s="52" t="s">
        <v>54</v>
      </c>
      <c r="Y24" s="52" t="s">
        <v>90</v>
      </c>
      <c r="Z24" s="50">
        <v>1135</v>
      </c>
      <c r="AA24" s="33" t="e">
        <f ca="1">ROUNDUP(IF(#REF!=#REF!,#REF!/#REF!,#REF!/OFFSET(#REF!,-1,)),1)</f>
        <v>#REF!</v>
      </c>
      <c r="AB24" s="34" t="e">
        <f ca="1">IF(AA24&gt;0,#REF!,0)</f>
        <v>#REF!</v>
      </c>
      <c r="AC24" s="34" t="e">
        <f ca="1">IF(AA24&gt;1,#REF!,0)</f>
        <v>#REF!</v>
      </c>
      <c r="AD24" s="34" t="e">
        <f ca="1">IF(AA24&gt;2,#REF!,0)</f>
        <v>#REF!</v>
      </c>
      <c r="AE24" s="34" t="e">
        <f ca="1">IF(AA24&gt;3,#REF!,0)</f>
        <v>#REF!</v>
      </c>
      <c r="AF24" s="35" t="e">
        <f ca="1">IF(AA24&gt;4,#REF!,0)</f>
        <v>#REF!</v>
      </c>
      <c r="AG24" s="35" t="e">
        <f ca="1">IF(AA24&gt;5,#REF!,0)</f>
        <v>#REF!</v>
      </c>
      <c r="AH24" s="35" t="e">
        <f ca="1">IF(AA24&gt;6,#REF!,0)</f>
        <v>#REF!</v>
      </c>
      <c r="AI24" s="36">
        <f>IFERROR(MID(#REF!,1,SEARCH("/",#REF!,1)-1),0)</f>
        <v>0</v>
      </c>
      <c r="AJ24" s="37"/>
      <c r="AK24" s="29" t="e">
        <f>IF(ISBLANK(#REF!),RIGHT(Q23,SEARCH("/",Q23)+7),RIGHT(#REF!,SEARCH("/",#REF!)+7))</f>
        <v>#REF!</v>
      </c>
      <c r="AL24" s="30" t="e">
        <f>IF(ISBLANK(#REF!),RIGHT(Q23,SEARCH("/",Q23)+3),RIGHT(#REF!,SEARCH("/",#REF!)+3))</f>
        <v>#REF!</v>
      </c>
      <c r="AM24" s="29" t="e">
        <f>IF(ISBLANK(#REF!),LEFT(AK23,3),LEFT(AK24,3))</f>
        <v>#REF!</v>
      </c>
      <c r="AN24" s="30" t="e">
        <f>IF(ISBLANK(#REF!),LEFT(AL23,3),LEFT(AL24,3))</f>
        <v>#REF!</v>
      </c>
      <c r="AO24" s="29" t="str">
        <f t="shared" si="0"/>
        <v>0</v>
      </c>
      <c r="AP24" s="30" t="str">
        <f t="shared" si="1"/>
        <v>0</v>
      </c>
      <c r="AQ24" s="38" t="e">
        <f>ROUND(IF(#REF!="","0",IF(#REF!=C24,SUM(AA24:AA25),AA24)),1)</f>
        <v>#REF!</v>
      </c>
      <c r="AR24" s="39">
        <f>IFERROR(IF(#REF!=C24,SUM(AB24:AH25),SUM(AB24:AH24)),0)</f>
        <v>0</v>
      </c>
      <c r="AS24" s="40">
        <f ca="1">IFERROR(IF(ISBLANK(O24),#REF!-(#REF!*AA24+M24*AA25),#REF!-#REF!*AA24),0)</f>
        <v>0</v>
      </c>
      <c r="AT24" s="39">
        <f t="shared" ca="1" si="2"/>
        <v>0</v>
      </c>
      <c r="AU24" s="41">
        <f t="shared" ca="1" si="3"/>
        <v>0</v>
      </c>
      <c r="AV24" s="42"/>
      <c r="AW24" s="43"/>
      <c r="AX24" s="44"/>
      <c r="AY24" s="45"/>
      <c r="AZ24" s="46"/>
      <c r="BA24" s="46"/>
      <c r="BB24" s="4"/>
      <c r="BC24" s="4"/>
      <c r="BD24" s="57"/>
      <c r="BE24" s="54">
        <v>22</v>
      </c>
    </row>
    <row r="25" spans="1:57" ht="15.75" thickBot="1" x14ac:dyDescent="0.25">
      <c r="A25" s="50">
        <v>110</v>
      </c>
      <c r="B25" s="51"/>
      <c r="C25" s="62">
        <v>353739</v>
      </c>
      <c r="D25" s="52" t="s">
        <v>91</v>
      </c>
      <c r="E25" s="52"/>
      <c r="F25" s="50">
        <v>36000</v>
      </c>
      <c r="G25" s="53">
        <v>2.1019999999999997E-2</v>
      </c>
      <c r="H25" s="50">
        <v>756.72</v>
      </c>
      <c r="I25" s="52" t="s">
        <v>45</v>
      </c>
      <c r="J25" s="52" t="s">
        <v>46</v>
      </c>
      <c r="K25" s="52" t="s">
        <v>54</v>
      </c>
      <c r="L25" s="52" t="s">
        <v>55</v>
      </c>
      <c r="M25" s="50">
        <v>560</v>
      </c>
      <c r="N25" s="50">
        <v>110</v>
      </c>
      <c r="O25" s="62">
        <v>353788</v>
      </c>
      <c r="P25" s="52" t="s">
        <v>92</v>
      </c>
      <c r="Q25" s="52"/>
      <c r="R25" s="51"/>
      <c r="S25" s="50">
        <v>11270</v>
      </c>
      <c r="T25" s="53">
        <v>5.6749999999999995E-2</v>
      </c>
      <c r="U25" s="50">
        <v>639.57249999999999</v>
      </c>
      <c r="V25" s="52" t="s">
        <v>50</v>
      </c>
      <c r="W25" s="52" t="s">
        <v>46</v>
      </c>
      <c r="X25" s="52" t="s">
        <v>54</v>
      </c>
      <c r="Y25" s="52" t="s">
        <v>93</v>
      </c>
      <c r="Z25" s="50">
        <v>1215</v>
      </c>
      <c r="AA25" s="33" t="e">
        <f ca="1">ROUNDUP(IF(#REF!=#REF!,#REF!/#REF!,#REF!/OFFSET(#REF!,-1,)),1)</f>
        <v>#REF!</v>
      </c>
      <c r="AB25" s="34" t="e">
        <f ca="1">IF(AA25&gt;0,#REF!,0)</f>
        <v>#REF!</v>
      </c>
      <c r="AC25" s="34" t="e">
        <f ca="1">IF(AA25&gt;1,#REF!,0)</f>
        <v>#REF!</v>
      </c>
      <c r="AD25" s="34" t="e">
        <f ca="1">IF(AA25&gt;2,#REF!,0)</f>
        <v>#REF!</v>
      </c>
      <c r="AE25" s="34" t="e">
        <f ca="1">IF(AA25&gt;3,#REF!,0)</f>
        <v>#REF!</v>
      </c>
      <c r="AF25" s="35" t="e">
        <f ca="1">IF(AA25&gt;4,#REF!,0)</f>
        <v>#REF!</v>
      </c>
      <c r="AG25" s="35" t="e">
        <f ca="1">IF(AA25&gt;5,#REF!,0)</f>
        <v>#REF!</v>
      </c>
      <c r="AH25" s="35" t="e">
        <f ca="1">IF(AA25&gt;6,#REF!,0)</f>
        <v>#REF!</v>
      </c>
      <c r="AI25" s="36">
        <f>IFERROR(MID(#REF!,1,SEARCH("/",#REF!,1)-1),0)</f>
        <v>0</v>
      </c>
      <c r="AJ25" s="37"/>
      <c r="AK25" s="29" t="e">
        <f>IF(ISBLANK(#REF!),RIGHT(Q24,SEARCH("/",Q24)+7),RIGHT(#REF!,SEARCH("/",#REF!)+7))</f>
        <v>#REF!</v>
      </c>
      <c r="AL25" s="30" t="e">
        <f>IF(ISBLANK(#REF!),RIGHT(Q24,SEARCH("/",Q24)+3),RIGHT(#REF!,SEARCH("/",#REF!)+3))</f>
        <v>#REF!</v>
      </c>
      <c r="AM25" s="29" t="e">
        <f>IF(ISBLANK(#REF!),LEFT(AK24,3),LEFT(AK25,3))</f>
        <v>#REF!</v>
      </c>
      <c r="AN25" s="30" t="e">
        <f>IF(ISBLANK(#REF!),LEFT(AL24,3),LEFT(AL25,3))</f>
        <v>#REF!</v>
      </c>
      <c r="AO25" s="29" t="str">
        <f t="shared" si="0"/>
        <v>0</v>
      </c>
      <c r="AP25" s="30" t="str">
        <f t="shared" si="1"/>
        <v>0</v>
      </c>
      <c r="AQ25" s="38" t="e">
        <f>ROUND(IF(#REF!="","0",IF(#REF!=C25,SUM(AA25:AA26),AA25)),1)</f>
        <v>#REF!</v>
      </c>
      <c r="AR25" s="39">
        <f>IFERROR(IF(#REF!=C25,SUM(AB25:AH26),SUM(AB25:AH25)),0)</f>
        <v>0</v>
      </c>
      <c r="AS25" s="40">
        <f ca="1">IFERROR(IF(ISBLANK(O25),#REF!-(#REF!*AA25+M25*AA26),#REF!-#REF!*AA25),0)</f>
        <v>0</v>
      </c>
      <c r="AT25" s="39">
        <f t="shared" ca="1" si="2"/>
        <v>0</v>
      </c>
      <c r="AU25" s="41">
        <f t="shared" ca="1" si="3"/>
        <v>0</v>
      </c>
      <c r="AV25" s="42"/>
      <c r="AW25" s="43"/>
      <c r="AX25" s="44"/>
      <c r="AY25" s="45"/>
      <c r="AZ25" s="46"/>
      <c r="BA25" s="46"/>
      <c r="BB25" s="4"/>
      <c r="BC25" s="4"/>
      <c r="BD25" s="57"/>
      <c r="BE25" s="54">
        <v>23</v>
      </c>
    </row>
    <row r="26" spans="1:57" ht="15.75" thickBot="1" x14ac:dyDescent="0.25">
      <c r="A26" s="50">
        <v>110</v>
      </c>
      <c r="B26" s="51"/>
      <c r="C26" s="62">
        <v>353739</v>
      </c>
      <c r="D26" s="52" t="s">
        <v>87</v>
      </c>
      <c r="E26" s="52"/>
      <c r="F26" s="50">
        <v>36000</v>
      </c>
      <c r="G26" s="53">
        <v>2.0650000000000005E-2</v>
      </c>
      <c r="H26" s="50">
        <v>743.40000000000009</v>
      </c>
      <c r="I26" s="52" t="s">
        <v>45</v>
      </c>
      <c r="J26" s="52" t="s">
        <v>46</v>
      </c>
      <c r="K26" s="52" t="s">
        <v>54</v>
      </c>
      <c r="L26" s="52" t="s">
        <v>55</v>
      </c>
      <c r="M26" s="50">
        <v>550</v>
      </c>
      <c r="N26" s="50">
        <v>110</v>
      </c>
      <c r="O26" s="62">
        <v>353789</v>
      </c>
      <c r="P26" s="52" t="s">
        <v>92</v>
      </c>
      <c r="Q26" s="52"/>
      <c r="R26" s="51"/>
      <c r="S26" s="50">
        <v>6000</v>
      </c>
      <c r="T26" s="53">
        <v>5.6749999999999995E-2</v>
      </c>
      <c r="U26" s="50">
        <v>340.5</v>
      </c>
      <c r="V26" s="52" t="s">
        <v>50</v>
      </c>
      <c r="W26" s="52" t="s">
        <v>46</v>
      </c>
      <c r="X26" s="52" t="s">
        <v>54</v>
      </c>
      <c r="Y26" s="52" t="s">
        <v>93</v>
      </c>
      <c r="Z26" s="50">
        <v>1215</v>
      </c>
      <c r="AA26" s="33" t="e">
        <f ca="1">ROUNDUP(IF(#REF!=#REF!,#REF!/#REF!,#REF!/OFFSET(#REF!,-1,)),1)</f>
        <v>#REF!</v>
      </c>
      <c r="AB26" s="34" t="e">
        <f ca="1">IF(AA26&gt;0,#REF!,0)</f>
        <v>#REF!</v>
      </c>
      <c r="AC26" s="34" t="e">
        <f ca="1">IF(AA26&gt;1,#REF!,0)</f>
        <v>#REF!</v>
      </c>
      <c r="AD26" s="34" t="e">
        <f ca="1">IF(AA26&gt;2,#REF!,0)</f>
        <v>#REF!</v>
      </c>
      <c r="AE26" s="34" t="e">
        <f ca="1">IF(AA26&gt;3,#REF!,0)</f>
        <v>#REF!</v>
      </c>
      <c r="AF26" s="35" t="e">
        <f ca="1">IF(AA26&gt;4,#REF!,0)</f>
        <v>#REF!</v>
      </c>
      <c r="AG26" s="35" t="e">
        <f ca="1">IF(AA26&gt;5,#REF!,0)</f>
        <v>#REF!</v>
      </c>
      <c r="AH26" s="35" t="e">
        <f ca="1">IF(AA26&gt;6,#REF!,0)</f>
        <v>#REF!</v>
      </c>
      <c r="AI26" s="36">
        <f>IFERROR(MID(#REF!,1,SEARCH("/",#REF!,1)-1),0)</f>
        <v>0</v>
      </c>
      <c r="AJ26" s="37"/>
      <c r="AK26" s="29" t="e">
        <f>IF(ISBLANK(#REF!),RIGHT(Q25,SEARCH("/",Q25)+7),RIGHT(#REF!,SEARCH("/",#REF!)+7))</f>
        <v>#REF!</v>
      </c>
      <c r="AL26" s="30" t="e">
        <f>IF(ISBLANK(#REF!),RIGHT(Q25,SEARCH("/",Q25)+3),RIGHT(#REF!,SEARCH("/",#REF!)+3))</f>
        <v>#REF!</v>
      </c>
      <c r="AM26" s="29" t="e">
        <f>IF(ISBLANK(#REF!),LEFT(AK25,3),LEFT(AK26,3))</f>
        <v>#REF!</v>
      </c>
      <c r="AN26" s="30" t="e">
        <f>IF(ISBLANK(#REF!),LEFT(AL25,3),LEFT(AL26,3))</f>
        <v>#REF!</v>
      </c>
      <c r="AO26" s="29" t="str">
        <f t="shared" si="0"/>
        <v>0</v>
      </c>
      <c r="AP26" s="30" t="str">
        <f t="shared" si="1"/>
        <v>0</v>
      </c>
      <c r="AQ26" s="38" t="e">
        <f>ROUND(IF(#REF!="","0",IF(#REF!=C26,SUM(AA26:AA27),AA26)),1)</f>
        <v>#REF!</v>
      </c>
      <c r="AR26" s="39">
        <f>IFERROR(IF(#REF!=C26,SUM(AB26:AH27),SUM(AB26:AH26)),0)</f>
        <v>0</v>
      </c>
      <c r="AS26" s="40">
        <f ca="1">IFERROR(IF(ISBLANK(O26),#REF!-(#REF!*AA26+M26*AA27),#REF!-#REF!*AA26),0)</f>
        <v>0</v>
      </c>
      <c r="AT26" s="39">
        <f t="shared" ca="1" si="2"/>
        <v>0</v>
      </c>
      <c r="AU26" s="41">
        <f t="shared" ca="1" si="3"/>
        <v>0</v>
      </c>
      <c r="AV26" s="42"/>
      <c r="AW26" s="43"/>
      <c r="AX26" s="44"/>
      <c r="AY26" s="45"/>
      <c r="AZ26" s="46"/>
      <c r="BA26" s="46"/>
      <c r="BB26" s="4"/>
      <c r="BC26" s="4"/>
      <c r="BD26" s="57"/>
      <c r="BE26" s="54">
        <v>24</v>
      </c>
    </row>
    <row r="27" spans="1:57" ht="15.75" thickBot="1" x14ac:dyDescent="0.25">
      <c r="A27" s="50">
        <v>110</v>
      </c>
      <c r="B27" s="51"/>
      <c r="C27" s="62">
        <v>353740</v>
      </c>
      <c r="D27" s="52" t="s">
        <v>87</v>
      </c>
      <c r="E27" s="52"/>
      <c r="F27" s="50">
        <v>15000</v>
      </c>
      <c r="G27" s="53">
        <v>2.0650000000000005E-2</v>
      </c>
      <c r="H27" s="50">
        <v>309.75000000000006</v>
      </c>
      <c r="I27" s="52" t="s">
        <v>45</v>
      </c>
      <c r="J27" s="52" t="s">
        <v>46</v>
      </c>
      <c r="K27" s="52" t="s">
        <v>54</v>
      </c>
      <c r="L27" s="52" t="s">
        <v>55</v>
      </c>
      <c r="M27" s="50">
        <v>550</v>
      </c>
      <c r="N27" s="50">
        <v>110</v>
      </c>
      <c r="O27" s="62">
        <v>353790</v>
      </c>
      <c r="P27" s="52" t="s">
        <v>94</v>
      </c>
      <c r="Q27" s="52"/>
      <c r="R27" s="51"/>
      <c r="S27" s="50">
        <v>23581</v>
      </c>
      <c r="T27" s="53">
        <v>5.824E-2</v>
      </c>
      <c r="U27" s="50">
        <v>1373.3574400000005</v>
      </c>
      <c r="V27" s="52" t="s">
        <v>50</v>
      </c>
      <c r="W27" s="52" t="s">
        <v>46</v>
      </c>
      <c r="X27" s="52" t="s">
        <v>54</v>
      </c>
      <c r="Y27" s="52" t="s">
        <v>95</v>
      </c>
      <c r="Z27" s="50">
        <v>1065</v>
      </c>
      <c r="AA27" s="33" t="e">
        <f ca="1">ROUNDUP(IF(#REF!=#REF!,#REF!/#REF!,#REF!/OFFSET(#REF!,-1,)),1)</f>
        <v>#REF!</v>
      </c>
      <c r="AB27" s="34" t="e">
        <f ca="1">IF(AA27&gt;0,#REF!,0)</f>
        <v>#REF!</v>
      </c>
      <c r="AC27" s="34" t="e">
        <f ca="1">IF(AA27&gt;1,#REF!,0)</f>
        <v>#REF!</v>
      </c>
      <c r="AD27" s="34" t="e">
        <f ca="1">IF(AA27&gt;2,#REF!,0)</f>
        <v>#REF!</v>
      </c>
      <c r="AE27" s="34" t="e">
        <f ca="1">IF(AA27&gt;3,#REF!,0)</f>
        <v>#REF!</v>
      </c>
      <c r="AF27" s="35" t="e">
        <f ca="1">IF(AA27&gt;4,#REF!,0)</f>
        <v>#REF!</v>
      </c>
      <c r="AG27" s="35" t="e">
        <f ca="1">IF(AA27&gt;5,#REF!,0)</f>
        <v>#REF!</v>
      </c>
      <c r="AH27" s="35" t="e">
        <f ca="1">IF(AA27&gt;6,#REF!,0)</f>
        <v>#REF!</v>
      </c>
      <c r="AI27" s="36">
        <f>IFERROR(MID(#REF!,1,SEARCH("/",#REF!,1)-1),0)</f>
        <v>0</v>
      </c>
      <c r="AJ27" s="37"/>
      <c r="AK27" s="29" t="e">
        <f>IF(ISBLANK(#REF!),RIGHT(Q26,SEARCH("/",Q26)+7),RIGHT(#REF!,SEARCH("/",#REF!)+7))</f>
        <v>#REF!</v>
      </c>
      <c r="AL27" s="30" t="e">
        <f>IF(ISBLANK(#REF!),RIGHT(Q26,SEARCH("/",Q26)+3),RIGHT(#REF!,SEARCH("/",#REF!)+3))</f>
        <v>#REF!</v>
      </c>
      <c r="AM27" s="29" t="e">
        <f>IF(ISBLANK(#REF!),LEFT(AK26,3),LEFT(AK27,3))</f>
        <v>#REF!</v>
      </c>
      <c r="AN27" s="30" t="e">
        <f>IF(ISBLANK(#REF!),LEFT(AL26,3),LEFT(AL27,3))</f>
        <v>#REF!</v>
      </c>
      <c r="AO27" s="29" t="str">
        <f t="shared" si="0"/>
        <v>0</v>
      </c>
      <c r="AP27" s="30" t="str">
        <f t="shared" si="1"/>
        <v>0</v>
      </c>
      <c r="AQ27" s="38" t="e">
        <f>ROUND(IF(#REF!="","0",IF(#REF!=C27,SUM(AA27:AA28),AA27)),1)</f>
        <v>#REF!</v>
      </c>
      <c r="AR27" s="39">
        <f>IFERROR(IF(#REF!=C27,SUM(AB27:AH28),SUM(AB27:AH27)),0)</f>
        <v>0</v>
      </c>
      <c r="AS27" s="40">
        <f ca="1">IFERROR(IF(ISBLANK(O27),#REF!-(#REF!*AA27+M27*AA28),#REF!-#REF!*AA27),0)</f>
        <v>0</v>
      </c>
      <c r="AT27" s="39">
        <f t="shared" ca="1" si="2"/>
        <v>0</v>
      </c>
      <c r="AU27" s="41">
        <f t="shared" ca="1" si="3"/>
        <v>0</v>
      </c>
      <c r="AV27" s="42"/>
      <c r="AW27" s="43"/>
      <c r="AX27" s="44"/>
      <c r="AY27" s="45"/>
      <c r="AZ27" s="46"/>
      <c r="BA27" s="46"/>
      <c r="BB27" s="4"/>
      <c r="BC27" s="4"/>
      <c r="BD27" s="57"/>
      <c r="BE27" s="54">
        <v>25</v>
      </c>
    </row>
    <row r="28" spans="1:57" ht="15.75" thickBot="1" x14ac:dyDescent="0.25">
      <c r="A28" s="50">
        <v>110</v>
      </c>
      <c r="B28" s="51"/>
      <c r="C28" s="62">
        <v>353741</v>
      </c>
      <c r="D28" s="52" t="s">
        <v>96</v>
      </c>
      <c r="E28" s="52"/>
      <c r="F28" s="50">
        <v>21000</v>
      </c>
      <c r="G28" s="53">
        <v>1.089E-2</v>
      </c>
      <c r="H28" s="50">
        <v>228.69000000000003</v>
      </c>
      <c r="I28" s="52" t="s">
        <v>45</v>
      </c>
      <c r="J28" s="52" t="s">
        <v>46</v>
      </c>
      <c r="K28" s="52" t="s">
        <v>54</v>
      </c>
      <c r="L28" s="52" t="s">
        <v>55</v>
      </c>
      <c r="M28" s="50">
        <v>290</v>
      </c>
      <c r="N28" s="50">
        <v>110</v>
      </c>
      <c r="O28" s="62">
        <v>353791</v>
      </c>
      <c r="P28" s="52" t="s">
        <v>97</v>
      </c>
      <c r="Q28" s="52"/>
      <c r="R28" s="51"/>
      <c r="S28" s="50">
        <v>81275</v>
      </c>
      <c r="T28" s="53">
        <v>4.1307252000000003E-2</v>
      </c>
      <c r="U28" s="50">
        <v>3357.2469063000008</v>
      </c>
      <c r="V28" s="52" t="s">
        <v>50</v>
      </c>
      <c r="W28" s="52" t="s">
        <v>46</v>
      </c>
      <c r="X28" s="52" t="s">
        <v>54</v>
      </c>
      <c r="Y28" s="52" t="s">
        <v>68</v>
      </c>
      <c r="Z28" s="50">
        <v>1015</v>
      </c>
      <c r="AA28" s="33" t="e">
        <f ca="1">ROUNDUP(IF(#REF!=#REF!,#REF!/#REF!,#REF!/OFFSET(#REF!,-1,)),1)</f>
        <v>#REF!</v>
      </c>
      <c r="AB28" s="34" t="e">
        <f ca="1">IF(AA28&gt;0,#REF!,0)</f>
        <v>#REF!</v>
      </c>
      <c r="AC28" s="34" t="e">
        <f ca="1">IF(AA28&gt;1,#REF!,0)</f>
        <v>#REF!</v>
      </c>
      <c r="AD28" s="34" t="e">
        <f ca="1">IF(AA28&gt;2,#REF!,0)</f>
        <v>#REF!</v>
      </c>
      <c r="AE28" s="34" t="e">
        <f ca="1">IF(AA28&gt;3,#REF!,0)</f>
        <v>#REF!</v>
      </c>
      <c r="AF28" s="35" t="e">
        <f ca="1">IF(AA28&gt;4,#REF!,0)</f>
        <v>#REF!</v>
      </c>
      <c r="AG28" s="35" t="e">
        <f ca="1">IF(AA28&gt;5,#REF!,0)</f>
        <v>#REF!</v>
      </c>
      <c r="AH28" s="35" t="e">
        <f ca="1">IF(AA28&gt;6,#REF!,0)</f>
        <v>#REF!</v>
      </c>
      <c r="AI28" s="36">
        <f>IFERROR(MID(#REF!,1,SEARCH("/",#REF!,1)-1),0)</f>
        <v>0</v>
      </c>
      <c r="AJ28" s="37"/>
      <c r="AK28" s="29" t="e">
        <f>IF(ISBLANK(#REF!),RIGHT(Q27,SEARCH("/",Q27)+7),RIGHT(#REF!,SEARCH("/",#REF!)+7))</f>
        <v>#REF!</v>
      </c>
      <c r="AL28" s="30" t="e">
        <f>IF(ISBLANK(#REF!),RIGHT(Q27,SEARCH("/",Q27)+3),RIGHT(#REF!,SEARCH("/",#REF!)+3))</f>
        <v>#REF!</v>
      </c>
      <c r="AM28" s="29" t="e">
        <f>IF(ISBLANK(#REF!),LEFT(AK27,3),LEFT(AK28,3))</f>
        <v>#REF!</v>
      </c>
      <c r="AN28" s="30" t="e">
        <f>IF(ISBLANK(#REF!),LEFT(AL27,3),LEFT(AL28,3))</f>
        <v>#REF!</v>
      </c>
      <c r="AO28" s="29" t="str">
        <f t="shared" si="0"/>
        <v>0</v>
      </c>
      <c r="AP28" s="30" t="str">
        <f t="shared" si="1"/>
        <v>0</v>
      </c>
      <c r="AQ28" s="38" t="e">
        <f>ROUND(IF(#REF!="","0",IF(#REF!=C28,SUM(AA28:AA29),AA28)),1)</f>
        <v>#REF!</v>
      </c>
      <c r="AR28" s="39">
        <f>IFERROR(IF(#REF!=C28,SUM(AB28:AH29),SUM(AB28:AH28)),0)</f>
        <v>0</v>
      </c>
      <c r="AS28" s="40">
        <f ca="1">IFERROR(IF(ISBLANK(O28),#REF!-(#REF!*AA28+M28*AA29),#REF!-#REF!*AA28),0)</f>
        <v>0</v>
      </c>
      <c r="AT28" s="39">
        <f t="shared" ca="1" si="2"/>
        <v>0</v>
      </c>
      <c r="AU28" s="41">
        <f t="shared" ca="1" si="3"/>
        <v>0</v>
      </c>
      <c r="AV28" s="42"/>
      <c r="AW28" s="43"/>
      <c r="AX28" s="44"/>
      <c r="AY28" s="45"/>
      <c r="AZ28" s="46"/>
      <c r="BA28" s="46"/>
      <c r="BB28" s="4"/>
      <c r="BC28" s="4"/>
      <c r="BD28" s="57"/>
      <c r="BE28" s="54">
        <v>26</v>
      </c>
    </row>
    <row r="29" spans="1:57" ht="15.75" thickBot="1" x14ac:dyDescent="0.25">
      <c r="A29" s="50">
        <v>110</v>
      </c>
      <c r="B29" s="51"/>
      <c r="C29" s="62">
        <v>353741</v>
      </c>
      <c r="D29" s="52" t="s">
        <v>84</v>
      </c>
      <c r="E29" s="52"/>
      <c r="F29" s="50">
        <v>22500</v>
      </c>
      <c r="G29" s="53">
        <v>1.5389999999999999E-2</v>
      </c>
      <c r="H29" s="50">
        <v>346.27499999999992</v>
      </c>
      <c r="I29" s="52" t="s">
        <v>45</v>
      </c>
      <c r="J29" s="52" t="s">
        <v>46</v>
      </c>
      <c r="K29" s="52" t="s">
        <v>54</v>
      </c>
      <c r="L29" s="52" t="s">
        <v>55</v>
      </c>
      <c r="M29" s="50">
        <v>410</v>
      </c>
      <c r="N29" s="50">
        <v>110</v>
      </c>
      <c r="O29" s="62">
        <v>353824</v>
      </c>
      <c r="P29" s="52" t="s">
        <v>98</v>
      </c>
      <c r="Q29" s="52"/>
      <c r="R29" s="51"/>
      <c r="S29" s="50">
        <v>500</v>
      </c>
      <c r="T29" s="53">
        <v>4.7387710999999999E-2</v>
      </c>
      <c r="U29" s="50">
        <v>23.693855499999998</v>
      </c>
      <c r="V29" s="52" t="s">
        <v>50</v>
      </c>
      <c r="W29" s="52" t="s">
        <v>46</v>
      </c>
      <c r="X29" s="52" t="s">
        <v>54</v>
      </c>
      <c r="Y29" s="52" t="s">
        <v>62</v>
      </c>
      <c r="Z29" s="50">
        <v>1015</v>
      </c>
      <c r="AA29" s="33" t="e">
        <f ca="1">ROUNDUP(IF(#REF!=#REF!,#REF!/#REF!,#REF!/OFFSET(#REF!,-1,)),1)</f>
        <v>#REF!</v>
      </c>
      <c r="AB29" s="34" t="e">
        <f ca="1">IF(AA29&gt;0,#REF!,0)</f>
        <v>#REF!</v>
      </c>
      <c r="AC29" s="34" t="e">
        <f ca="1">IF(AA29&gt;1,#REF!,0)</f>
        <v>#REF!</v>
      </c>
      <c r="AD29" s="34" t="e">
        <f ca="1">IF(AA29&gt;2,#REF!,0)</f>
        <v>#REF!</v>
      </c>
      <c r="AE29" s="34" t="e">
        <f ca="1">IF(AA29&gt;3,#REF!,0)</f>
        <v>#REF!</v>
      </c>
      <c r="AF29" s="35" t="e">
        <f ca="1">IF(AA29&gt;4,#REF!,0)</f>
        <v>#REF!</v>
      </c>
      <c r="AG29" s="35" t="e">
        <f ca="1">IF(AA29&gt;5,#REF!,0)</f>
        <v>#REF!</v>
      </c>
      <c r="AH29" s="35" t="e">
        <f ca="1">IF(AA29&gt;6,#REF!,0)</f>
        <v>#REF!</v>
      </c>
      <c r="AI29" s="36">
        <f>IFERROR(MID(#REF!,1,SEARCH("/",#REF!,1)-1),0)</f>
        <v>0</v>
      </c>
      <c r="AJ29" s="37"/>
      <c r="AK29" s="29" t="e">
        <f>IF(ISBLANK(#REF!),RIGHT(Q28,SEARCH("/",Q28)+7),RIGHT(#REF!,SEARCH("/",#REF!)+7))</f>
        <v>#REF!</v>
      </c>
      <c r="AL29" s="30" t="e">
        <f>IF(ISBLANK(#REF!),RIGHT(Q28,SEARCH("/",Q28)+3),RIGHT(#REF!,SEARCH("/",#REF!)+3))</f>
        <v>#REF!</v>
      </c>
      <c r="AM29" s="29" t="e">
        <f>IF(ISBLANK(#REF!),LEFT(AK28,3),LEFT(AK29,3))</f>
        <v>#REF!</v>
      </c>
      <c r="AN29" s="30" t="e">
        <f>IF(ISBLANK(#REF!),LEFT(AL28,3),LEFT(AL29,3))</f>
        <v>#REF!</v>
      </c>
      <c r="AO29" s="29" t="str">
        <f t="shared" si="0"/>
        <v>0</v>
      </c>
      <c r="AP29" s="30" t="str">
        <f t="shared" si="1"/>
        <v>0</v>
      </c>
      <c r="AQ29" s="38" t="e">
        <f>ROUND(IF(#REF!="","0",IF(#REF!=C29,SUM(AA29:AA30),AA29)),1)</f>
        <v>#REF!</v>
      </c>
      <c r="AR29" s="39">
        <f>IFERROR(IF(#REF!=C29,SUM(AB29:AH30),SUM(AB29:AH29)),0)</f>
        <v>0</v>
      </c>
      <c r="AS29" s="40">
        <f ca="1">IFERROR(IF(ISBLANK(O29),#REF!-(#REF!*AA29+M29*AA30),#REF!-#REF!*AA29),0)</f>
        <v>0</v>
      </c>
      <c r="AT29" s="39">
        <f t="shared" ca="1" si="2"/>
        <v>0</v>
      </c>
      <c r="AU29" s="41">
        <f t="shared" ca="1" si="3"/>
        <v>0</v>
      </c>
      <c r="AV29" s="42"/>
      <c r="AW29" s="43"/>
      <c r="AX29" s="44"/>
      <c r="AY29" s="45"/>
      <c r="AZ29" s="46"/>
      <c r="BA29" s="46"/>
      <c r="BB29" s="4"/>
      <c r="BC29" s="4"/>
      <c r="BD29" s="57"/>
      <c r="BE29" s="54">
        <v>27</v>
      </c>
    </row>
    <row r="30" spans="1:57" ht="15.75" thickBot="1" x14ac:dyDescent="0.25">
      <c r="A30" s="50">
        <v>110</v>
      </c>
      <c r="B30" s="51"/>
      <c r="C30" s="62">
        <v>353741</v>
      </c>
      <c r="D30" s="52" t="s">
        <v>99</v>
      </c>
      <c r="E30" s="52"/>
      <c r="F30" s="50">
        <v>22000</v>
      </c>
      <c r="G30" s="53">
        <v>1.562E-2</v>
      </c>
      <c r="H30" s="50">
        <v>343.64</v>
      </c>
      <c r="I30" s="52" t="s">
        <v>45</v>
      </c>
      <c r="J30" s="52" t="s">
        <v>46</v>
      </c>
      <c r="K30" s="52" t="s">
        <v>54</v>
      </c>
      <c r="L30" s="52" t="s">
        <v>55</v>
      </c>
      <c r="M30" s="50">
        <v>416</v>
      </c>
      <c r="N30" s="50">
        <v>110</v>
      </c>
      <c r="O30" s="62">
        <v>353825</v>
      </c>
      <c r="P30" s="52" t="s">
        <v>98</v>
      </c>
      <c r="Q30" s="52"/>
      <c r="R30" s="51"/>
      <c r="S30" s="50">
        <v>1000</v>
      </c>
      <c r="T30" s="53">
        <v>4.7387710999999999E-2</v>
      </c>
      <c r="U30" s="50">
        <v>47.387710999999996</v>
      </c>
      <c r="V30" s="52" t="s">
        <v>50</v>
      </c>
      <c r="W30" s="52" t="s">
        <v>46</v>
      </c>
      <c r="X30" s="52" t="s">
        <v>54</v>
      </c>
      <c r="Y30" s="52" t="s">
        <v>62</v>
      </c>
      <c r="Z30" s="50">
        <v>1015</v>
      </c>
      <c r="AA30" s="33" t="e">
        <f ca="1">ROUNDUP(IF(#REF!=#REF!,#REF!/#REF!,#REF!/OFFSET(#REF!,-1,)),1)</f>
        <v>#REF!</v>
      </c>
      <c r="AB30" s="34" t="e">
        <f ca="1">IF(AA30&gt;0,#REF!,0)</f>
        <v>#REF!</v>
      </c>
      <c r="AC30" s="34" t="e">
        <f ca="1">IF(AA30&gt;1,#REF!,0)</f>
        <v>#REF!</v>
      </c>
      <c r="AD30" s="34" t="e">
        <f ca="1">IF(AA30&gt;2,#REF!,0)</f>
        <v>#REF!</v>
      </c>
      <c r="AE30" s="34" t="e">
        <f ca="1">IF(AA30&gt;3,#REF!,0)</f>
        <v>#REF!</v>
      </c>
      <c r="AF30" s="35" t="e">
        <f ca="1">IF(AA30&gt;4,#REF!,0)</f>
        <v>#REF!</v>
      </c>
      <c r="AG30" s="35" t="e">
        <f ca="1">IF(AA30&gt;5,#REF!,0)</f>
        <v>#REF!</v>
      </c>
      <c r="AH30" s="35" t="e">
        <f ca="1">IF(AA30&gt;6,#REF!,0)</f>
        <v>#REF!</v>
      </c>
      <c r="AI30" s="36">
        <f>IFERROR(MID(#REF!,1,SEARCH("/",#REF!,1)-1),0)</f>
        <v>0</v>
      </c>
      <c r="AJ30" s="37"/>
      <c r="AK30" s="29" t="e">
        <f>IF(ISBLANK(#REF!),RIGHT(Q29,SEARCH("/",Q29)+7),RIGHT(#REF!,SEARCH("/",#REF!)+7))</f>
        <v>#REF!</v>
      </c>
      <c r="AL30" s="30" t="e">
        <f>IF(ISBLANK(#REF!),RIGHT(Q29,SEARCH("/",Q29)+3),RIGHT(#REF!,SEARCH("/",#REF!)+3))</f>
        <v>#REF!</v>
      </c>
      <c r="AM30" s="29" t="e">
        <f>IF(ISBLANK(#REF!),LEFT(AK29,3),LEFT(AK30,3))</f>
        <v>#REF!</v>
      </c>
      <c r="AN30" s="30" t="e">
        <f>IF(ISBLANK(#REF!),LEFT(AL29,3),LEFT(AL30,3))</f>
        <v>#REF!</v>
      </c>
      <c r="AO30" s="29" t="str">
        <f t="shared" si="0"/>
        <v>0</v>
      </c>
      <c r="AP30" s="30" t="str">
        <f t="shared" si="1"/>
        <v>0</v>
      </c>
      <c r="AQ30" s="38" t="e">
        <f>ROUND(IF(#REF!="","0",IF(#REF!=C30,SUM(AA30:AA31),AA30)),1)</f>
        <v>#REF!</v>
      </c>
      <c r="AR30" s="39">
        <f>IFERROR(IF(#REF!=C30,SUM(AB30:AH31),SUM(AB30:AH30)),0)</f>
        <v>0</v>
      </c>
      <c r="AS30" s="40">
        <f ca="1">IFERROR(IF(ISBLANK(O30),#REF!-(#REF!*AA30+M30*AA31),#REF!-#REF!*AA30),0)</f>
        <v>0</v>
      </c>
      <c r="AT30" s="39">
        <f t="shared" ca="1" si="2"/>
        <v>0</v>
      </c>
      <c r="AU30" s="41">
        <f t="shared" ca="1" si="3"/>
        <v>0</v>
      </c>
      <c r="AV30" s="42"/>
      <c r="AW30" s="43"/>
      <c r="AX30" s="44"/>
      <c r="AY30" s="45"/>
      <c r="AZ30" s="46"/>
      <c r="BA30" s="46"/>
      <c r="BB30" s="4"/>
      <c r="BC30" s="4"/>
      <c r="BD30" s="57"/>
      <c r="BE30" s="54">
        <v>28</v>
      </c>
    </row>
    <row r="31" spans="1:57" ht="15.75" thickBot="1" x14ac:dyDescent="0.25">
      <c r="A31" s="50">
        <v>110</v>
      </c>
      <c r="B31" s="51"/>
      <c r="C31" s="62">
        <v>353785</v>
      </c>
      <c r="D31" s="52" t="s">
        <v>100</v>
      </c>
      <c r="E31" s="52"/>
      <c r="F31" s="50">
        <v>18000</v>
      </c>
      <c r="G31" s="53">
        <v>1.014E-2</v>
      </c>
      <c r="H31" s="50">
        <v>182.52</v>
      </c>
      <c r="I31" s="52" t="s">
        <v>45</v>
      </c>
      <c r="J31" s="52" t="s">
        <v>46</v>
      </c>
      <c r="K31" s="52" t="s">
        <v>54</v>
      </c>
      <c r="L31" s="52" t="s">
        <v>55</v>
      </c>
      <c r="M31" s="50">
        <v>270</v>
      </c>
      <c r="N31" s="50">
        <v>110</v>
      </c>
      <c r="O31" s="62">
        <v>353826</v>
      </c>
      <c r="P31" s="52" t="s">
        <v>98</v>
      </c>
      <c r="Q31" s="52"/>
      <c r="R31" s="51"/>
      <c r="S31" s="50">
        <v>10070</v>
      </c>
      <c r="T31" s="53">
        <v>4.7387710999999999E-2</v>
      </c>
      <c r="U31" s="50">
        <v>477.19424977</v>
      </c>
      <c r="V31" s="52" t="s">
        <v>50</v>
      </c>
      <c r="W31" s="52" t="s">
        <v>46</v>
      </c>
      <c r="X31" s="52" t="s">
        <v>54</v>
      </c>
      <c r="Y31" s="52" t="s">
        <v>62</v>
      </c>
      <c r="Z31" s="50">
        <v>1015</v>
      </c>
      <c r="AA31" s="33" t="e">
        <f ca="1">ROUNDUP(IF(#REF!=#REF!,#REF!/#REF!,#REF!/OFFSET(#REF!,-1,)),1)</f>
        <v>#REF!</v>
      </c>
      <c r="AB31" s="34" t="e">
        <f ca="1">IF(AA31&gt;0,#REF!,0)</f>
        <v>#REF!</v>
      </c>
      <c r="AC31" s="34" t="e">
        <f ca="1">IF(AA31&gt;1,#REF!,0)</f>
        <v>#REF!</v>
      </c>
      <c r="AD31" s="34" t="e">
        <f ca="1">IF(AA31&gt;2,#REF!,0)</f>
        <v>#REF!</v>
      </c>
      <c r="AE31" s="34" t="e">
        <f ca="1">IF(AA31&gt;3,#REF!,0)</f>
        <v>#REF!</v>
      </c>
      <c r="AF31" s="35" t="e">
        <f ca="1">IF(AA31&gt;4,#REF!,0)</f>
        <v>#REF!</v>
      </c>
      <c r="AG31" s="35" t="e">
        <f ca="1">IF(AA31&gt;5,#REF!,0)</f>
        <v>#REF!</v>
      </c>
      <c r="AH31" s="35" t="e">
        <f ca="1">IF(AA31&gt;6,#REF!,0)</f>
        <v>#REF!</v>
      </c>
      <c r="AI31" s="36">
        <f>IFERROR(MID(#REF!,1,SEARCH("/",#REF!,1)-1),0)</f>
        <v>0</v>
      </c>
      <c r="AJ31" s="37"/>
      <c r="AK31" s="29" t="e">
        <f>IF(ISBLANK(#REF!),RIGHT(Q30,SEARCH("/",Q30)+7),RIGHT(#REF!,SEARCH("/",#REF!)+7))</f>
        <v>#REF!</v>
      </c>
      <c r="AL31" s="30" t="e">
        <f>IF(ISBLANK(#REF!),RIGHT(Q30,SEARCH("/",Q30)+3),RIGHT(#REF!,SEARCH("/",#REF!)+3))</f>
        <v>#REF!</v>
      </c>
      <c r="AM31" s="29" t="e">
        <f>IF(ISBLANK(#REF!),LEFT(AK30,3),LEFT(AK31,3))</f>
        <v>#REF!</v>
      </c>
      <c r="AN31" s="30" t="e">
        <f>IF(ISBLANK(#REF!),LEFT(AL30,3),LEFT(AL31,3))</f>
        <v>#REF!</v>
      </c>
      <c r="AO31" s="29" t="str">
        <f t="shared" si="0"/>
        <v>0</v>
      </c>
      <c r="AP31" s="30" t="str">
        <f t="shared" si="1"/>
        <v>0</v>
      </c>
      <c r="AQ31" s="38" t="e">
        <f>ROUND(IF(#REF!="","0",IF(#REF!=C31,SUM(AA31:AA32),AA31)),1)</f>
        <v>#REF!</v>
      </c>
      <c r="AR31" s="39">
        <f>IFERROR(IF(#REF!=C31,SUM(AB31:AH32),SUM(AB31:AH31)),0)</f>
        <v>0</v>
      </c>
      <c r="AS31" s="40">
        <f ca="1">IFERROR(IF(ISBLANK(O31),#REF!-(#REF!*AA31+M31*AA32),#REF!-#REF!*AA31),0)</f>
        <v>0</v>
      </c>
      <c r="AT31" s="39">
        <f t="shared" ca="1" si="2"/>
        <v>0</v>
      </c>
      <c r="AU31" s="41">
        <f t="shared" ca="1" si="3"/>
        <v>0</v>
      </c>
      <c r="AV31" s="42"/>
      <c r="AW31" s="43"/>
      <c r="AX31" s="44"/>
      <c r="AY31" s="45"/>
      <c r="AZ31" s="46"/>
      <c r="BA31" s="46"/>
      <c r="BB31" s="4"/>
      <c r="BC31" s="4"/>
      <c r="BD31" s="57"/>
      <c r="BE31" s="54">
        <v>29</v>
      </c>
    </row>
    <row r="32" spans="1:57" ht="15.75" thickBot="1" x14ac:dyDescent="0.25">
      <c r="A32" s="50">
        <v>110</v>
      </c>
      <c r="B32" s="51"/>
      <c r="C32" s="62">
        <v>353786</v>
      </c>
      <c r="D32" s="52" t="s">
        <v>101</v>
      </c>
      <c r="E32" s="52"/>
      <c r="F32" s="50">
        <v>64000</v>
      </c>
      <c r="G32" s="53">
        <v>1.0509999999999999E-2</v>
      </c>
      <c r="H32" s="50">
        <v>672.64</v>
      </c>
      <c r="I32" s="52" t="s">
        <v>45</v>
      </c>
      <c r="J32" s="52" t="s">
        <v>46</v>
      </c>
      <c r="K32" s="52" t="s">
        <v>54</v>
      </c>
      <c r="L32" s="52" t="s">
        <v>55</v>
      </c>
      <c r="M32" s="50">
        <v>280</v>
      </c>
      <c r="N32" s="50">
        <v>110</v>
      </c>
      <c r="O32" s="62">
        <v>353827</v>
      </c>
      <c r="P32" s="52" t="s">
        <v>102</v>
      </c>
      <c r="Q32" s="52"/>
      <c r="R32" s="51"/>
      <c r="S32" s="50">
        <v>4933</v>
      </c>
      <c r="T32" s="53">
        <v>7.1913405E-2</v>
      </c>
      <c r="U32" s="50">
        <v>354.74882686499996</v>
      </c>
      <c r="V32" s="52" t="s">
        <v>50</v>
      </c>
      <c r="W32" s="52" t="s">
        <v>46</v>
      </c>
      <c r="X32" s="52" t="s">
        <v>54</v>
      </c>
      <c r="Y32" s="52" t="s">
        <v>95</v>
      </c>
      <c r="Z32" s="50">
        <v>1315</v>
      </c>
      <c r="AA32" s="33" t="e">
        <f ca="1">ROUNDUP(IF(#REF!=#REF!,#REF!/#REF!,#REF!/OFFSET(#REF!,-1,)),1)</f>
        <v>#REF!</v>
      </c>
      <c r="AB32" s="34" t="e">
        <f ca="1">IF(AA32&gt;0,#REF!,0)</f>
        <v>#REF!</v>
      </c>
      <c r="AC32" s="34" t="e">
        <f ca="1">IF(AA32&gt;1,#REF!,0)</f>
        <v>#REF!</v>
      </c>
      <c r="AD32" s="34" t="e">
        <f ca="1">IF(AA32&gt;2,#REF!,0)</f>
        <v>#REF!</v>
      </c>
      <c r="AE32" s="34" t="e">
        <f ca="1">IF(AA32&gt;3,#REF!,0)</f>
        <v>#REF!</v>
      </c>
      <c r="AF32" s="35" t="e">
        <f ca="1">IF(AA32&gt;4,#REF!,0)</f>
        <v>#REF!</v>
      </c>
      <c r="AG32" s="35" t="e">
        <f ca="1">IF(AA32&gt;5,#REF!,0)</f>
        <v>#REF!</v>
      </c>
      <c r="AH32" s="35" t="e">
        <f ca="1">IF(AA32&gt;6,#REF!,0)</f>
        <v>#REF!</v>
      </c>
      <c r="AI32" s="36">
        <f>IFERROR(MID(#REF!,1,SEARCH("/",#REF!,1)-1),0)</f>
        <v>0</v>
      </c>
      <c r="AJ32" s="37"/>
      <c r="AK32" s="29" t="e">
        <f>IF(ISBLANK(#REF!),RIGHT(Q31,SEARCH("/",Q31)+7),RIGHT(#REF!,SEARCH("/",#REF!)+7))</f>
        <v>#REF!</v>
      </c>
      <c r="AL32" s="30" t="e">
        <f>IF(ISBLANK(#REF!),RIGHT(Q31,SEARCH("/",Q31)+3),RIGHT(#REF!,SEARCH("/",#REF!)+3))</f>
        <v>#REF!</v>
      </c>
      <c r="AM32" s="29" t="e">
        <f>IF(ISBLANK(#REF!),LEFT(AK31,3),LEFT(AK32,3))</f>
        <v>#REF!</v>
      </c>
      <c r="AN32" s="30" t="e">
        <f>IF(ISBLANK(#REF!),LEFT(AL31,3),LEFT(AL32,3))</f>
        <v>#REF!</v>
      </c>
      <c r="AO32" s="29" t="str">
        <f t="shared" si="0"/>
        <v>0</v>
      </c>
      <c r="AP32" s="30" t="str">
        <f t="shared" si="1"/>
        <v>0</v>
      </c>
      <c r="AQ32" s="38" t="e">
        <f>ROUND(IF(#REF!="","0",IF(#REF!=C32,SUM(AA32:AA33),AA32)),1)</f>
        <v>#REF!</v>
      </c>
      <c r="AR32" s="39">
        <f>IFERROR(IF(#REF!=C32,SUM(AB32:AH33),SUM(AB32:AH32)),0)</f>
        <v>0</v>
      </c>
      <c r="AS32" s="40">
        <f ca="1">IFERROR(IF(ISBLANK(O32),#REF!-(#REF!*AA32+M32*AA33),#REF!-#REF!*AA32),0)</f>
        <v>0</v>
      </c>
      <c r="AT32" s="39">
        <f t="shared" ca="1" si="2"/>
        <v>0</v>
      </c>
      <c r="AU32" s="41">
        <f t="shared" ca="1" si="3"/>
        <v>0</v>
      </c>
      <c r="AV32" s="42"/>
      <c r="AW32" s="43"/>
      <c r="AX32" s="44"/>
      <c r="AY32" s="45"/>
      <c r="AZ32" s="46"/>
      <c r="BA32" s="46"/>
      <c r="BB32" s="4"/>
      <c r="BC32" s="4"/>
      <c r="BD32" s="57"/>
      <c r="BE32" s="54">
        <v>30</v>
      </c>
    </row>
    <row r="33" spans="1:57" ht="15.75" thickBot="1" x14ac:dyDescent="0.25">
      <c r="A33" s="50">
        <v>110</v>
      </c>
      <c r="B33" s="51"/>
      <c r="C33" s="62">
        <v>353787</v>
      </c>
      <c r="D33" s="52" t="s">
        <v>103</v>
      </c>
      <c r="E33" s="52"/>
      <c r="F33" s="50">
        <v>39000</v>
      </c>
      <c r="G33" s="53">
        <v>1.443E-2</v>
      </c>
      <c r="H33" s="50">
        <v>562.7700000000001</v>
      </c>
      <c r="I33" s="52" t="s">
        <v>45</v>
      </c>
      <c r="J33" s="52" t="s">
        <v>46</v>
      </c>
      <c r="K33" s="52" t="s">
        <v>54</v>
      </c>
      <c r="L33" s="52" t="s">
        <v>90</v>
      </c>
      <c r="M33" s="50">
        <v>265</v>
      </c>
      <c r="N33" s="50">
        <v>110</v>
      </c>
      <c r="O33" s="62">
        <v>353828</v>
      </c>
      <c r="P33" s="52" t="s">
        <v>80</v>
      </c>
      <c r="Q33" s="52"/>
      <c r="R33" s="51"/>
      <c r="S33" s="50">
        <v>13110</v>
      </c>
      <c r="T33" s="53">
        <v>4.2604721999999998E-2</v>
      </c>
      <c r="U33" s="50">
        <v>558.54790541999978</v>
      </c>
      <c r="V33" s="52" t="s">
        <v>50</v>
      </c>
      <c r="W33" s="52" t="s">
        <v>46</v>
      </c>
      <c r="X33" s="52" t="s">
        <v>54</v>
      </c>
      <c r="Y33" s="52" t="s">
        <v>55</v>
      </c>
      <c r="Z33" s="50">
        <v>1135</v>
      </c>
      <c r="AA33" s="33" t="e">
        <f ca="1">ROUNDUP(IF(#REF!=#REF!,#REF!/#REF!,#REF!/OFFSET(#REF!,-1,)),1)</f>
        <v>#REF!</v>
      </c>
      <c r="AB33" s="34" t="e">
        <f ca="1">IF(AA33&gt;0,#REF!,0)</f>
        <v>#REF!</v>
      </c>
      <c r="AC33" s="34" t="e">
        <f ca="1">IF(AA33&gt;1,#REF!,0)</f>
        <v>#REF!</v>
      </c>
      <c r="AD33" s="34" t="e">
        <f ca="1">IF(AA33&gt;2,#REF!,0)</f>
        <v>#REF!</v>
      </c>
      <c r="AE33" s="34" t="e">
        <f ca="1">IF(AA33&gt;3,#REF!,0)</f>
        <v>#REF!</v>
      </c>
      <c r="AF33" s="35" t="e">
        <f ca="1">IF(AA33&gt;4,#REF!,0)</f>
        <v>#REF!</v>
      </c>
      <c r="AG33" s="35" t="e">
        <f ca="1">IF(AA33&gt;5,#REF!,0)</f>
        <v>#REF!</v>
      </c>
      <c r="AH33" s="35" t="e">
        <f ca="1">IF(AA33&gt;6,#REF!,0)</f>
        <v>#REF!</v>
      </c>
      <c r="AI33" s="36">
        <f>IFERROR(MID(#REF!,1,SEARCH("/",#REF!,1)-1),0)</f>
        <v>0</v>
      </c>
      <c r="AJ33" s="37"/>
      <c r="AK33" s="29" t="e">
        <f>IF(ISBLANK(#REF!),RIGHT(Q32,SEARCH("/",Q32)+7),RIGHT(#REF!,SEARCH("/",#REF!)+7))</f>
        <v>#REF!</v>
      </c>
      <c r="AL33" s="30" t="e">
        <f>IF(ISBLANK(#REF!),RIGHT(Q32,SEARCH("/",Q32)+3),RIGHT(#REF!,SEARCH("/",#REF!)+3))</f>
        <v>#REF!</v>
      </c>
      <c r="AM33" s="29" t="e">
        <f>IF(ISBLANK(#REF!),LEFT(AK32,3),LEFT(AK33,3))</f>
        <v>#REF!</v>
      </c>
      <c r="AN33" s="30" t="e">
        <f>IF(ISBLANK(#REF!),LEFT(AL32,3),LEFT(AL33,3))</f>
        <v>#REF!</v>
      </c>
      <c r="AO33" s="29" t="str">
        <f t="shared" si="0"/>
        <v>0</v>
      </c>
      <c r="AP33" s="30" t="str">
        <f t="shared" si="1"/>
        <v>0</v>
      </c>
      <c r="AQ33" s="38" t="e">
        <f>ROUND(IF(#REF!="","0",IF(#REF!=C33,SUM(AA33:AA34),AA33)),1)</f>
        <v>#REF!</v>
      </c>
      <c r="AR33" s="39">
        <f>IFERROR(IF(#REF!=C33,SUM(AB33:AH34),SUM(AB33:AH33)),0)</f>
        <v>0</v>
      </c>
      <c r="AS33" s="40">
        <f ca="1">IFERROR(IF(ISBLANK(O33),#REF!-(#REF!*AA33+M33*AA34),#REF!-#REF!*AA33),0)</f>
        <v>0</v>
      </c>
      <c r="AT33" s="39">
        <f t="shared" ca="1" si="2"/>
        <v>0</v>
      </c>
      <c r="AU33" s="41">
        <f t="shared" ca="1" si="3"/>
        <v>0</v>
      </c>
      <c r="AV33" s="42"/>
      <c r="AW33" s="43"/>
      <c r="AX33" s="44"/>
      <c r="AY33" s="45"/>
      <c r="AZ33" s="46"/>
      <c r="BA33" s="46"/>
      <c r="BB33" s="4"/>
      <c r="BC33" s="4"/>
      <c r="BD33" s="57"/>
      <c r="BE33" s="54">
        <v>31</v>
      </c>
    </row>
    <row r="34" spans="1:57" ht="15.75" thickBot="1" x14ac:dyDescent="0.25">
      <c r="A34" s="50">
        <v>110</v>
      </c>
      <c r="B34" s="51"/>
      <c r="C34" s="62">
        <v>353788</v>
      </c>
      <c r="D34" s="52" t="s">
        <v>104</v>
      </c>
      <c r="E34" s="52"/>
      <c r="F34" s="50">
        <v>44000</v>
      </c>
      <c r="G34" s="53">
        <v>1.401E-2</v>
      </c>
      <c r="H34" s="50">
        <v>616.43999999999994</v>
      </c>
      <c r="I34" s="52" t="s">
        <v>45</v>
      </c>
      <c r="J34" s="52" t="s">
        <v>46</v>
      </c>
      <c r="K34" s="52" t="s">
        <v>54</v>
      </c>
      <c r="L34" s="52" t="s">
        <v>93</v>
      </c>
      <c r="M34" s="50">
        <v>300</v>
      </c>
      <c r="N34" s="50">
        <v>110</v>
      </c>
      <c r="O34" s="62">
        <v>353829</v>
      </c>
      <c r="P34" s="52" t="s">
        <v>80</v>
      </c>
      <c r="Q34" s="52"/>
      <c r="R34" s="51"/>
      <c r="S34" s="50">
        <v>13100</v>
      </c>
      <c r="T34" s="53">
        <v>4.2604721999999998E-2</v>
      </c>
      <c r="U34" s="50">
        <v>558.12185819999979</v>
      </c>
      <c r="V34" s="52" t="s">
        <v>50</v>
      </c>
      <c r="W34" s="52" t="s">
        <v>46</v>
      </c>
      <c r="X34" s="52" t="s">
        <v>54</v>
      </c>
      <c r="Y34" s="52" t="s">
        <v>55</v>
      </c>
      <c r="Z34" s="50">
        <v>1135</v>
      </c>
      <c r="AA34" s="33" t="e">
        <f ca="1">ROUNDUP(IF(#REF!=#REF!,#REF!/#REF!,#REF!/OFFSET(#REF!,-1,)),1)</f>
        <v>#REF!</v>
      </c>
      <c r="AB34" s="34" t="e">
        <f ca="1">IF(AA34&gt;0,#REF!,0)</f>
        <v>#REF!</v>
      </c>
      <c r="AC34" s="34" t="e">
        <f ca="1">IF(AA34&gt;1,#REF!,0)</f>
        <v>#REF!</v>
      </c>
      <c r="AD34" s="34" t="e">
        <f ca="1">IF(AA34&gt;2,#REF!,0)</f>
        <v>#REF!</v>
      </c>
      <c r="AE34" s="34" t="e">
        <f ca="1">IF(AA34&gt;3,#REF!,0)</f>
        <v>#REF!</v>
      </c>
      <c r="AF34" s="35" t="e">
        <f ca="1">IF(AA34&gt;4,#REF!,0)</f>
        <v>#REF!</v>
      </c>
      <c r="AG34" s="35" t="e">
        <f ca="1">IF(AA34&gt;5,#REF!,0)</f>
        <v>#REF!</v>
      </c>
      <c r="AH34" s="35" t="e">
        <f ca="1">IF(AA34&gt;6,#REF!,0)</f>
        <v>#REF!</v>
      </c>
      <c r="AI34" s="36">
        <f>IFERROR(MID(#REF!,1,SEARCH("/",#REF!,1)-1),0)</f>
        <v>0</v>
      </c>
      <c r="AJ34" s="37"/>
      <c r="AK34" s="29" t="e">
        <f>IF(ISBLANK(#REF!),RIGHT(Q33,SEARCH("/",Q33)+7),RIGHT(#REF!,SEARCH("/",#REF!)+7))</f>
        <v>#REF!</v>
      </c>
      <c r="AL34" s="30" t="e">
        <f>IF(ISBLANK(#REF!),RIGHT(Q33,SEARCH("/",Q33)+3),RIGHT(#REF!,SEARCH("/",#REF!)+3))</f>
        <v>#REF!</v>
      </c>
      <c r="AM34" s="29" t="e">
        <f>IF(ISBLANK(#REF!),LEFT(AK33,3),LEFT(AK34,3))</f>
        <v>#REF!</v>
      </c>
      <c r="AN34" s="30" t="e">
        <f>IF(ISBLANK(#REF!),LEFT(AL33,3),LEFT(AL34,3))</f>
        <v>#REF!</v>
      </c>
      <c r="AO34" s="29" t="str">
        <f t="shared" si="0"/>
        <v>0</v>
      </c>
      <c r="AP34" s="30" t="str">
        <f t="shared" si="1"/>
        <v>0</v>
      </c>
      <c r="AQ34" s="38" t="e">
        <f>ROUND(IF(#REF!="","0",IF(#REF!=C34,SUM(AA34:AA35),AA34)),1)</f>
        <v>#REF!</v>
      </c>
      <c r="AR34" s="39">
        <f>IFERROR(IF(#REF!=C34,SUM(AB34:AH35),SUM(AB34:AH34)),0)</f>
        <v>0</v>
      </c>
      <c r="AS34" s="40">
        <f ca="1">IFERROR(IF(ISBLANK(O34),#REF!-(#REF!*AA34+M34*AA35),#REF!-#REF!*AA34),0)</f>
        <v>0</v>
      </c>
      <c r="AT34" s="39">
        <f t="shared" ca="1" si="2"/>
        <v>0</v>
      </c>
      <c r="AU34" s="41">
        <f t="shared" ca="1" si="3"/>
        <v>0</v>
      </c>
      <c r="AV34" s="42"/>
      <c r="AW34" s="43"/>
      <c r="AX34" s="44"/>
      <c r="AY34" s="45"/>
      <c r="AZ34" s="46"/>
      <c r="BA34" s="46"/>
      <c r="BB34" s="4"/>
      <c r="BC34" s="4"/>
      <c r="BD34" s="57"/>
      <c r="BE34" s="54">
        <v>32</v>
      </c>
    </row>
    <row r="35" spans="1:57" ht="15.75" thickBot="1" x14ac:dyDescent="0.25">
      <c r="A35" s="50">
        <v>110</v>
      </c>
      <c r="B35" s="51"/>
      <c r="C35" s="62">
        <v>353789</v>
      </c>
      <c r="D35" s="52" t="s">
        <v>105</v>
      </c>
      <c r="E35" s="52"/>
      <c r="F35" s="50">
        <v>6000</v>
      </c>
      <c r="G35" s="53">
        <v>1.5879999999999998E-2</v>
      </c>
      <c r="H35" s="50">
        <v>95.28</v>
      </c>
      <c r="I35" s="52" t="s">
        <v>45</v>
      </c>
      <c r="J35" s="52" t="s">
        <v>46</v>
      </c>
      <c r="K35" s="52" t="s">
        <v>54</v>
      </c>
      <c r="L35" s="52" t="s">
        <v>93</v>
      </c>
      <c r="M35" s="50">
        <v>340</v>
      </c>
      <c r="N35" s="50">
        <v>110</v>
      </c>
      <c r="O35" s="62">
        <v>353917</v>
      </c>
      <c r="P35" s="52" t="s">
        <v>74</v>
      </c>
      <c r="Q35" s="52"/>
      <c r="R35" s="51"/>
      <c r="S35" s="50">
        <v>3000</v>
      </c>
      <c r="T35" s="53">
        <v>4.9361417999999997E-2</v>
      </c>
      <c r="U35" s="50">
        <v>148.08425400000002</v>
      </c>
      <c r="V35" s="52" t="s">
        <v>50</v>
      </c>
      <c r="W35" s="52" t="s">
        <v>46</v>
      </c>
      <c r="X35" s="52" t="s">
        <v>54</v>
      </c>
      <c r="Y35" s="52" t="s">
        <v>55</v>
      </c>
      <c r="Z35" s="50">
        <v>1315</v>
      </c>
      <c r="AA35" s="33" t="e">
        <f ca="1">ROUNDUP(IF(#REF!=#REF!,#REF!/#REF!,#REF!/OFFSET(#REF!,-1,)),1)</f>
        <v>#REF!</v>
      </c>
      <c r="AB35" s="34" t="e">
        <f ca="1">IF(AA35&gt;0,#REF!,0)</f>
        <v>#REF!</v>
      </c>
      <c r="AC35" s="34" t="e">
        <f ca="1">IF(AA35&gt;1,#REF!,0)</f>
        <v>#REF!</v>
      </c>
      <c r="AD35" s="34" t="e">
        <f ca="1">IF(AA35&gt;2,#REF!,0)</f>
        <v>#REF!</v>
      </c>
      <c r="AE35" s="34" t="e">
        <f ca="1">IF(AA35&gt;3,#REF!,0)</f>
        <v>#REF!</v>
      </c>
      <c r="AF35" s="35" t="e">
        <f ca="1">IF(AA35&gt;4,#REF!,0)</f>
        <v>#REF!</v>
      </c>
      <c r="AG35" s="35" t="e">
        <f ca="1">IF(AA35&gt;5,#REF!,0)</f>
        <v>#REF!</v>
      </c>
      <c r="AH35" s="35" t="e">
        <f ca="1">IF(AA35&gt;6,#REF!,0)</f>
        <v>#REF!</v>
      </c>
      <c r="AI35" s="36">
        <f>IFERROR(MID(#REF!,1,SEARCH("/",#REF!,1)-1),0)</f>
        <v>0</v>
      </c>
      <c r="AJ35" s="37"/>
      <c r="AK35" s="29" t="e">
        <f>IF(ISBLANK(#REF!),RIGHT(Q34,SEARCH("/",Q34)+7),RIGHT(#REF!,SEARCH("/",#REF!)+7))</f>
        <v>#REF!</v>
      </c>
      <c r="AL35" s="30" t="e">
        <f>IF(ISBLANK(#REF!),RIGHT(Q34,SEARCH("/",Q34)+3),RIGHT(#REF!,SEARCH("/",#REF!)+3))</f>
        <v>#REF!</v>
      </c>
      <c r="AM35" s="29" t="e">
        <f>IF(ISBLANK(#REF!),LEFT(AK34,3),LEFT(AK35,3))</f>
        <v>#REF!</v>
      </c>
      <c r="AN35" s="30" t="e">
        <f>IF(ISBLANK(#REF!),LEFT(AL34,3),LEFT(AL35,3))</f>
        <v>#REF!</v>
      </c>
      <c r="AO35" s="29" t="str">
        <f t="shared" si="0"/>
        <v>0</v>
      </c>
      <c r="AP35" s="30" t="str">
        <f t="shared" si="1"/>
        <v>0</v>
      </c>
      <c r="AQ35" s="38" t="e">
        <f>ROUND(IF(#REF!="","0",IF(#REF!=C35,SUM(AA35:AA36),AA35)),1)</f>
        <v>#REF!</v>
      </c>
      <c r="AR35" s="39">
        <f>IFERROR(IF(#REF!=C35,SUM(AB35:AH36),SUM(AB35:AH35)),0)</f>
        <v>0</v>
      </c>
      <c r="AS35" s="40">
        <f ca="1">IFERROR(IF(ISBLANK(O35),#REF!-(#REF!*AA35+M35*AA36),#REF!-#REF!*AA35),0)</f>
        <v>0</v>
      </c>
      <c r="AT35" s="39">
        <f t="shared" ca="1" si="2"/>
        <v>0</v>
      </c>
      <c r="AU35" s="41">
        <f t="shared" ca="1" si="3"/>
        <v>0</v>
      </c>
      <c r="AV35" s="42"/>
      <c r="AW35" s="43"/>
      <c r="AX35" s="44"/>
      <c r="AY35" s="45"/>
      <c r="AZ35" s="46"/>
      <c r="BA35" s="46"/>
      <c r="BB35" s="4"/>
      <c r="BC35" s="4"/>
      <c r="BD35" s="57"/>
      <c r="BE35" s="54">
        <v>33</v>
      </c>
    </row>
    <row r="36" spans="1:57" ht="15.75" thickBot="1" x14ac:dyDescent="0.25">
      <c r="A36" s="50">
        <v>110</v>
      </c>
      <c r="B36" s="51"/>
      <c r="C36" s="62">
        <v>353789</v>
      </c>
      <c r="D36" s="52" t="s">
        <v>106</v>
      </c>
      <c r="E36" s="52"/>
      <c r="F36" s="50">
        <v>12000</v>
      </c>
      <c r="G36" s="53">
        <v>1.9609999999999999E-2</v>
      </c>
      <c r="H36" s="50">
        <v>235.32</v>
      </c>
      <c r="I36" s="52" t="s">
        <v>45</v>
      </c>
      <c r="J36" s="52" t="s">
        <v>46</v>
      </c>
      <c r="K36" s="52" t="s">
        <v>54</v>
      </c>
      <c r="L36" s="52" t="s">
        <v>93</v>
      </c>
      <c r="M36" s="50">
        <v>420</v>
      </c>
      <c r="N36" s="50"/>
      <c r="O36" s="62"/>
      <c r="P36" s="52"/>
      <c r="Q36" s="52"/>
      <c r="R36" s="51"/>
      <c r="S36" s="50"/>
      <c r="T36" s="53"/>
      <c r="U36" s="50"/>
      <c r="V36" s="52"/>
      <c r="W36" s="52"/>
      <c r="X36" s="52"/>
      <c r="Y36" s="52"/>
      <c r="Z36" s="50"/>
      <c r="AA36" s="33" t="e">
        <f ca="1">ROUNDUP(IF(#REF!=#REF!,#REF!/#REF!,#REF!/OFFSET(#REF!,-1,)),1)</f>
        <v>#REF!</v>
      </c>
      <c r="AB36" s="34" t="e">
        <f ca="1">IF(AA36&gt;0,#REF!,0)</f>
        <v>#REF!</v>
      </c>
      <c r="AC36" s="34" t="e">
        <f ca="1">IF(AA36&gt;1,#REF!,0)</f>
        <v>#REF!</v>
      </c>
      <c r="AD36" s="34" t="e">
        <f ca="1">IF(AA36&gt;2,#REF!,0)</f>
        <v>#REF!</v>
      </c>
      <c r="AE36" s="34" t="e">
        <f ca="1">IF(AA36&gt;3,#REF!,0)</f>
        <v>#REF!</v>
      </c>
      <c r="AF36" s="35" t="e">
        <f ca="1">IF(AA36&gt;4,#REF!,0)</f>
        <v>#REF!</v>
      </c>
      <c r="AG36" s="35" t="e">
        <f ca="1">IF(AA36&gt;5,#REF!,0)</f>
        <v>#REF!</v>
      </c>
      <c r="AH36" s="35" t="e">
        <f ca="1">IF(AA36&gt;6,#REF!,0)</f>
        <v>#REF!</v>
      </c>
      <c r="AI36" s="36">
        <f>IFERROR(MID(#REF!,1,SEARCH("/",#REF!,1)-1),0)</f>
        <v>0</v>
      </c>
      <c r="AJ36" s="37"/>
      <c r="AK36" s="29" t="e">
        <f>IF(ISBLANK(#REF!),RIGHT(Q35,SEARCH("/",Q35)+7),RIGHT(#REF!,SEARCH("/",#REF!)+7))</f>
        <v>#REF!</v>
      </c>
      <c r="AL36" s="30" t="e">
        <f>IF(ISBLANK(#REF!),RIGHT(Q35,SEARCH("/",Q35)+3),RIGHT(#REF!,SEARCH("/",#REF!)+3))</f>
        <v>#REF!</v>
      </c>
      <c r="AM36" s="29" t="e">
        <f>IF(ISBLANK(#REF!),LEFT(AK35,3),LEFT(AK36,3))</f>
        <v>#REF!</v>
      </c>
      <c r="AN36" s="30" t="e">
        <f>IF(ISBLANK(#REF!),LEFT(AL35,3),LEFT(AL36,3))</f>
        <v>#REF!</v>
      </c>
      <c r="AO36" s="29" t="str">
        <f t="shared" si="0"/>
        <v>0</v>
      </c>
      <c r="AP36" s="30" t="str">
        <f t="shared" si="1"/>
        <v>0</v>
      </c>
      <c r="AQ36" s="38" t="e">
        <f>ROUND(IF(#REF!="","0",IF(#REF!=C36,SUM(AA36:AA37),AA36)),1)</f>
        <v>#REF!</v>
      </c>
      <c r="AR36" s="39">
        <f>IFERROR(IF(#REF!=C36,SUM(AB36:AH37),SUM(AB36:AH36)),0)</f>
        <v>0</v>
      </c>
      <c r="AS36" s="40">
        <f ca="1">IFERROR(IF(ISBLANK(O36),#REF!-(#REF!*AA36+M36*AA37),#REF!-#REF!*AA36),0)</f>
        <v>0</v>
      </c>
      <c r="AT36" s="39">
        <f t="shared" ca="1" si="2"/>
        <v>0</v>
      </c>
      <c r="AU36" s="41">
        <f t="shared" ca="1" si="3"/>
        <v>0</v>
      </c>
      <c r="AV36" s="42"/>
      <c r="AW36" s="43"/>
      <c r="AX36" s="44"/>
      <c r="AY36" s="45"/>
      <c r="AZ36" s="46"/>
      <c r="BA36" s="46"/>
      <c r="BB36" s="4"/>
      <c r="BC36" s="4"/>
      <c r="BD36" s="57"/>
      <c r="BE36" s="54">
        <v>34</v>
      </c>
    </row>
    <row r="37" spans="1:57" ht="15.75" thickBot="1" x14ac:dyDescent="0.25">
      <c r="A37" s="50">
        <v>110</v>
      </c>
      <c r="B37" s="51"/>
      <c r="C37" s="62">
        <v>353790</v>
      </c>
      <c r="D37" s="52" t="s">
        <v>107</v>
      </c>
      <c r="E37" s="52"/>
      <c r="F37" s="50">
        <v>47000</v>
      </c>
      <c r="G37" s="53">
        <v>1.7229999999999999E-2</v>
      </c>
      <c r="H37" s="50">
        <v>809.81</v>
      </c>
      <c r="I37" s="52" t="s">
        <v>45</v>
      </c>
      <c r="J37" s="52" t="s">
        <v>46</v>
      </c>
      <c r="K37" s="52" t="s">
        <v>54</v>
      </c>
      <c r="L37" s="52" t="s">
        <v>95</v>
      </c>
      <c r="M37" s="50">
        <v>315</v>
      </c>
      <c r="N37" s="50"/>
      <c r="O37" s="62"/>
      <c r="P37" s="52"/>
      <c r="Q37" s="52"/>
      <c r="R37" s="51"/>
      <c r="S37" s="50"/>
      <c r="T37" s="53"/>
      <c r="U37" s="50"/>
      <c r="V37" s="52"/>
      <c r="W37" s="52"/>
      <c r="X37" s="52"/>
      <c r="Y37" s="52"/>
      <c r="Z37" s="50"/>
      <c r="AA37" s="33" t="e">
        <f ca="1">ROUNDUP(IF(#REF!=#REF!,#REF!/#REF!,#REF!/OFFSET(#REF!,-1,)),1)</f>
        <v>#REF!</v>
      </c>
      <c r="AB37" s="34" t="e">
        <f ca="1">IF(AA37&gt;0,#REF!,0)</f>
        <v>#REF!</v>
      </c>
      <c r="AC37" s="34" t="e">
        <f ca="1">IF(AA37&gt;1,#REF!,0)</f>
        <v>#REF!</v>
      </c>
      <c r="AD37" s="34" t="e">
        <f ca="1">IF(AA37&gt;2,#REF!,0)</f>
        <v>#REF!</v>
      </c>
      <c r="AE37" s="34" t="e">
        <f ca="1">IF(AA37&gt;3,#REF!,0)</f>
        <v>#REF!</v>
      </c>
      <c r="AF37" s="35" t="e">
        <f ca="1">IF(AA37&gt;4,#REF!,0)</f>
        <v>#REF!</v>
      </c>
      <c r="AG37" s="35" t="e">
        <f ca="1">IF(AA37&gt;5,#REF!,0)</f>
        <v>#REF!</v>
      </c>
      <c r="AH37" s="35" t="e">
        <f ca="1">IF(AA37&gt;6,#REF!,0)</f>
        <v>#REF!</v>
      </c>
      <c r="AI37" s="36">
        <f>IFERROR(MID(#REF!,1,SEARCH("/",#REF!,1)-1),0)</f>
        <v>0</v>
      </c>
      <c r="AJ37" s="37"/>
      <c r="AK37" s="29" t="e">
        <f>IF(ISBLANK(#REF!),RIGHT(Q36,SEARCH("/",Q36)+7),RIGHT(#REF!,SEARCH("/",#REF!)+7))</f>
        <v>#REF!</v>
      </c>
      <c r="AL37" s="30" t="e">
        <f>IF(ISBLANK(#REF!),RIGHT(Q36,SEARCH("/",Q36)+3),RIGHT(#REF!,SEARCH("/",#REF!)+3))</f>
        <v>#REF!</v>
      </c>
      <c r="AM37" s="29" t="e">
        <f>IF(ISBLANK(#REF!),LEFT(AK36,3),LEFT(AK37,3))</f>
        <v>#REF!</v>
      </c>
      <c r="AN37" s="30" t="e">
        <f>IF(ISBLANK(#REF!),LEFT(AL36,3),LEFT(AL37,3))</f>
        <v>#REF!</v>
      </c>
      <c r="AO37" s="29" t="str">
        <f t="shared" si="0"/>
        <v>0</v>
      </c>
      <c r="AP37" s="30" t="str">
        <f t="shared" si="1"/>
        <v>0</v>
      </c>
      <c r="AQ37" s="38" t="e">
        <f>ROUND(IF(#REF!="","0",IF(#REF!=C37,SUM(AA37:AA38),AA37)),1)</f>
        <v>#REF!</v>
      </c>
      <c r="AR37" s="39">
        <f>IFERROR(IF(#REF!=C37,SUM(AB37:AH38),SUM(AB37:AH37)),0)</f>
        <v>0</v>
      </c>
      <c r="AS37" s="40">
        <f ca="1">IFERROR(IF(ISBLANK(O37),#REF!-(#REF!*AA37+M37*AA38),#REF!-#REF!*AA37),0)</f>
        <v>0</v>
      </c>
      <c r="AT37" s="39">
        <f t="shared" ca="1" si="2"/>
        <v>0</v>
      </c>
      <c r="AU37" s="41">
        <f t="shared" ca="1" si="3"/>
        <v>0</v>
      </c>
      <c r="AV37" s="42"/>
      <c r="AW37" s="43"/>
      <c r="AX37" s="44"/>
      <c r="AY37" s="45"/>
      <c r="AZ37" s="46"/>
      <c r="BA37" s="46"/>
      <c r="BB37" s="4"/>
      <c r="BC37" s="4"/>
      <c r="BD37" s="57"/>
      <c r="BE37" s="54">
        <v>35</v>
      </c>
    </row>
    <row r="38" spans="1:57" ht="15.75" thickBot="1" x14ac:dyDescent="0.25">
      <c r="A38" s="50">
        <v>110</v>
      </c>
      <c r="B38" s="51"/>
      <c r="C38" s="62">
        <v>353790</v>
      </c>
      <c r="D38" s="52" t="s">
        <v>108</v>
      </c>
      <c r="E38" s="52"/>
      <c r="F38" s="50">
        <v>23000</v>
      </c>
      <c r="G38" s="53">
        <v>2.2970000000000001E-2</v>
      </c>
      <c r="H38" s="50">
        <v>528.31000000000006</v>
      </c>
      <c r="I38" s="52" t="s">
        <v>45</v>
      </c>
      <c r="J38" s="52" t="s">
        <v>46</v>
      </c>
      <c r="K38" s="52" t="s">
        <v>54</v>
      </c>
      <c r="L38" s="52" t="s">
        <v>95</v>
      </c>
      <c r="M38" s="50">
        <v>420</v>
      </c>
      <c r="N38" s="50"/>
      <c r="O38" s="62"/>
      <c r="P38" s="52"/>
      <c r="Q38" s="52"/>
      <c r="R38" s="51"/>
      <c r="S38" s="50"/>
      <c r="T38" s="53"/>
      <c r="U38" s="50"/>
      <c r="V38" s="52"/>
      <c r="W38" s="52"/>
      <c r="X38" s="52"/>
      <c r="Y38" s="52"/>
      <c r="Z38" s="50"/>
      <c r="AA38" s="33" t="e">
        <f ca="1">ROUNDUP(IF(#REF!=#REF!,#REF!/#REF!,#REF!/OFFSET(#REF!,-1,)),1)</f>
        <v>#REF!</v>
      </c>
      <c r="AB38" s="34" t="e">
        <f ca="1">IF(AA38&gt;0,#REF!,0)</f>
        <v>#REF!</v>
      </c>
      <c r="AC38" s="34" t="e">
        <f ca="1">IF(AA38&gt;1,#REF!,0)</f>
        <v>#REF!</v>
      </c>
      <c r="AD38" s="34" t="e">
        <f ca="1">IF(AA38&gt;2,#REF!,0)</f>
        <v>#REF!</v>
      </c>
      <c r="AE38" s="34" t="e">
        <f ca="1">IF(AA38&gt;3,#REF!,0)</f>
        <v>#REF!</v>
      </c>
      <c r="AF38" s="35" t="e">
        <f ca="1">IF(AA38&gt;4,#REF!,0)</f>
        <v>#REF!</v>
      </c>
      <c r="AG38" s="35" t="e">
        <f ca="1">IF(AA38&gt;5,#REF!,0)</f>
        <v>#REF!</v>
      </c>
      <c r="AH38" s="35" t="e">
        <f ca="1">IF(AA38&gt;6,#REF!,0)</f>
        <v>#REF!</v>
      </c>
      <c r="AI38" s="36">
        <f>IFERROR(MID(#REF!,1,SEARCH("/",#REF!,1)-1),0)</f>
        <v>0</v>
      </c>
      <c r="AJ38" s="37"/>
      <c r="AK38" s="29" t="e">
        <f>IF(ISBLANK(#REF!),RIGHT(Q37,SEARCH("/",Q37)+7),RIGHT(#REF!,SEARCH("/",#REF!)+7))</f>
        <v>#REF!</v>
      </c>
      <c r="AL38" s="30" t="e">
        <f>IF(ISBLANK(#REF!),RIGHT(Q37,SEARCH("/",Q37)+3),RIGHT(#REF!,SEARCH("/",#REF!)+3))</f>
        <v>#REF!</v>
      </c>
      <c r="AM38" s="29" t="e">
        <f>IF(ISBLANK(#REF!),LEFT(AK37,3),LEFT(AK38,3))</f>
        <v>#REF!</v>
      </c>
      <c r="AN38" s="30" t="e">
        <f>IF(ISBLANK(#REF!),LEFT(AL37,3),LEFT(AL38,3))</f>
        <v>#REF!</v>
      </c>
      <c r="AO38" s="29" t="str">
        <f t="shared" si="0"/>
        <v>0</v>
      </c>
      <c r="AP38" s="30" t="str">
        <f t="shared" si="1"/>
        <v>0</v>
      </c>
      <c r="AQ38" s="38" t="e">
        <f>ROUND(IF(#REF!="","0",IF(#REF!=C38,SUM(AA38:AA39),AA38)),1)</f>
        <v>#REF!</v>
      </c>
      <c r="AR38" s="39">
        <f>IFERROR(IF(#REF!=C38,SUM(AB38:AH39),SUM(AB38:AH38)),0)</f>
        <v>0</v>
      </c>
      <c r="AS38" s="40">
        <f ca="1">IFERROR(IF(ISBLANK(O38),#REF!-(#REF!*AA38+M38*AA39),#REF!-#REF!*AA38),0)</f>
        <v>0</v>
      </c>
      <c r="AT38" s="39">
        <f t="shared" ca="1" si="2"/>
        <v>0</v>
      </c>
      <c r="AU38" s="41">
        <f t="shared" ca="1" si="3"/>
        <v>0</v>
      </c>
      <c r="AV38" s="42"/>
      <c r="AW38" s="43"/>
      <c r="AX38" s="44"/>
      <c r="AY38" s="45"/>
      <c r="AZ38" s="46"/>
      <c r="BA38" s="46"/>
      <c r="BB38" s="4"/>
      <c r="BC38" s="4"/>
      <c r="BD38" s="57"/>
      <c r="BE38" s="54">
        <v>36</v>
      </c>
    </row>
    <row r="39" spans="1:57" ht="15.75" thickBot="1" x14ac:dyDescent="0.25">
      <c r="A39" s="50">
        <v>110</v>
      </c>
      <c r="B39" s="51"/>
      <c r="C39" s="62">
        <v>353791</v>
      </c>
      <c r="D39" s="52" t="s">
        <v>109</v>
      </c>
      <c r="E39" s="52"/>
      <c r="F39" s="50">
        <v>242000</v>
      </c>
      <c r="G39" s="53">
        <v>1.282E-2</v>
      </c>
      <c r="H39" s="50">
        <v>3102.44</v>
      </c>
      <c r="I39" s="52" t="s">
        <v>45</v>
      </c>
      <c r="J39" s="52" t="s">
        <v>46</v>
      </c>
      <c r="K39" s="52" t="s">
        <v>54</v>
      </c>
      <c r="L39" s="52" t="s">
        <v>68</v>
      </c>
      <c r="M39" s="50">
        <v>315</v>
      </c>
      <c r="N39" s="50"/>
      <c r="O39" s="62"/>
      <c r="P39" s="52"/>
      <c r="Q39" s="52"/>
      <c r="R39" s="51"/>
      <c r="S39" s="50"/>
      <c r="T39" s="53"/>
      <c r="U39" s="50"/>
      <c r="V39" s="52"/>
      <c r="W39" s="52"/>
      <c r="X39" s="52"/>
      <c r="Y39" s="52"/>
      <c r="Z39" s="50"/>
      <c r="AA39" s="33" t="e">
        <f ca="1">ROUNDUP(IF(#REF!=#REF!,#REF!/#REF!,#REF!/OFFSET(#REF!,-1,)),1)</f>
        <v>#REF!</v>
      </c>
      <c r="AB39" s="34" t="e">
        <f ca="1">IF(AA39&gt;0,#REF!,0)</f>
        <v>#REF!</v>
      </c>
      <c r="AC39" s="34" t="e">
        <f ca="1">IF(AA39&gt;1,#REF!,0)</f>
        <v>#REF!</v>
      </c>
      <c r="AD39" s="34" t="e">
        <f ca="1">IF(AA39&gt;2,#REF!,0)</f>
        <v>#REF!</v>
      </c>
      <c r="AE39" s="34" t="e">
        <f ca="1">IF(AA39&gt;3,#REF!,0)</f>
        <v>#REF!</v>
      </c>
      <c r="AF39" s="35" t="e">
        <f ca="1">IF(AA39&gt;4,#REF!,0)</f>
        <v>#REF!</v>
      </c>
      <c r="AG39" s="35" t="e">
        <f ca="1">IF(AA39&gt;5,#REF!,0)</f>
        <v>#REF!</v>
      </c>
      <c r="AH39" s="35" t="e">
        <f ca="1">IF(AA39&gt;6,#REF!,0)</f>
        <v>#REF!</v>
      </c>
      <c r="AI39" s="36">
        <f>IFERROR(MID(#REF!,1,SEARCH("/",#REF!,1)-1),0)</f>
        <v>0</v>
      </c>
      <c r="AJ39" s="37"/>
      <c r="AK39" s="29" t="e">
        <f>IF(ISBLANK(#REF!),RIGHT(Q38,SEARCH("/",Q38)+7),RIGHT(#REF!,SEARCH("/",#REF!)+7))</f>
        <v>#REF!</v>
      </c>
      <c r="AL39" s="30" t="e">
        <f>IF(ISBLANK(#REF!),RIGHT(Q38,SEARCH("/",Q38)+3),RIGHT(#REF!,SEARCH("/",#REF!)+3))</f>
        <v>#REF!</v>
      </c>
      <c r="AM39" s="29" t="e">
        <f>IF(ISBLANK(#REF!),LEFT(AK38,3),LEFT(AK39,3))</f>
        <v>#REF!</v>
      </c>
      <c r="AN39" s="30" t="e">
        <f>IF(ISBLANK(#REF!),LEFT(AL38,3),LEFT(AL39,3))</f>
        <v>#REF!</v>
      </c>
      <c r="AO39" s="29" t="str">
        <f t="shared" si="0"/>
        <v>0</v>
      </c>
      <c r="AP39" s="30" t="str">
        <f t="shared" si="1"/>
        <v>0</v>
      </c>
      <c r="AQ39" s="38" t="e">
        <f>ROUND(IF(#REF!="","0",IF(#REF!=C39,SUM(AA39:AA40),AA39)),1)</f>
        <v>#REF!</v>
      </c>
      <c r="AR39" s="39">
        <f>IFERROR(IF(#REF!=C39,SUM(AB39:AH40),SUM(AB39:AH39)),0)</f>
        <v>0</v>
      </c>
      <c r="AS39" s="40">
        <f ca="1">IFERROR(IF(ISBLANK(O39),#REF!-(#REF!*AA39+M39*AA40),#REF!-#REF!*AA39),0)</f>
        <v>0</v>
      </c>
      <c r="AT39" s="39">
        <f t="shared" ca="1" si="2"/>
        <v>0</v>
      </c>
      <c r="AU39" s="41">
        <f t="shared" ca="1" si="3"/>
        <v>0</v>
      </c>
      <c r="AV39" s="42"/>
      <c r="AW39" s="43"/>
      <c r="AX39" s="44"/>
      <c r="AY39" s="45"/>
      <c r="AZ39" s="46"/>
      <c r="BA39" s="46"/>
      <c r="BB39" s="4"/>
      <c r="BC39" s="4"/>
      <c r="BD39" s="57"/>
      <c r="BE39" s="54">
        <v>37</v>
      </c>
    </row>
    <row r="40" spans="1:57" ht="15.75" thickBot="1" x14ac:dyDescent="0.25">
      <c r="A40" s="50">
        <v>110</v>
      </c>
      <c r="B40" s="51"/>
      <c r="C40" s="62">
        <v>353824</v>
      </c>
      <c r="D40" s="52" t="s">
        <v>110</v>
      </c>
      <c r="E40" s="52"/>
      <c r="F40" s="50">
        <v>1500</v>
      </c>
      <c r="G40" s="53">
        <v>1.494E-2</v>
      </c>
      <c r="H40" s="50">
        <v>22.409999999999997</v>
      </c>
      <c r="I40" s="52" t="s">
        <v>45</v>
      </c>
      <c r="J40" s="52" t="s">
        <v>46</v>
      </c>
      <c r="K40" s="52" t="s">
        <v>54</v>
      </c>
      <c r="L40" s="52" t="s">
        <v>62</v>
      </c>
      <c r="M40" s="50">
        <v>320</v>
      </c>
      <c r="N40" s="50"/>
      <c r="O40" s="62"/>
      <c r="P40" s="52"/>
      <c r="Q40" s="52"/>
      <c r="R40" s="51"/>
      <c r="S40" s="50"/>
      <c r="T40" s="53"/>
      <c r="U40" s="50"/>
      <c r="V40" s="52"/>
      <c r="W40" s="52"/>
      <c r="X40" s="52"/>
      <c r="Y40" s="52"/>
      <c r="Z40" s="50"/>
      <c r="AA40" s="33" t="e">
        <f ca="1">ROUNDUP(IF(#REF!=#REF!,#REF!/#REF!,#REF!/OFFSET(#REF!,-1,)),1)</f>
        <v>#REF!</v>
      </c>
      <c r="AB40" s="34" t="e">
        <f ca="1">IF(AA40&gt;0,#REF!,0)</f>
        <v>#REF!</v>
      </c>
      <c r="AC40" s="34" t="e">
        <f ca="1">IF(AA40&gt;1,#REF!,0)</f>
        <v>#REF!</v>
      </c>
      <c r="AD40" s="34" t="e">
        <f ca="1">IF(AA40&gt;2,#REF!,0)</f>
        <v>#REF!</v>
      </c>
      <c r="AE40" s="34" t="e">
        <f ca="1">IF(AA40&gt;3,#REF!,0)</f>
        <v>#REF!</v>
      </c>
      <c r="AF40" s="35" t="e">
        <f ca="1">IF(AA40&gt;4,#REF!,0)</f>
        <v>#REF!</v>
      </c>
      <c r="AG40" s="35" t="e">
        <f ca="1">IF(AA40&gt;5,#REF!,0)</f>
        <v>#REF!</v>
      </c>
      <c r="AH40" s="35" t="e">
        <f ca="1">IF(AA40&gt;6,#REF!,0)</f>
        <v>#REF!</v>
      </c>
      <c r="AI40" s="36">
        <f>IFERROR(MID(#REF!,1,SEARCH("/",#REF!,1)-1),0)</f>
        <v>0</v>
      </c>
      <c r="AJ40" s="37"/>
      <c r="AK40" s="29" t="e">
        <f>IF(ISBLANK(#REF!),RIGHT(Q39,SEARCH("/",Q39)+7),RIGHT(#REF!,SEARCH("/",#REF!)+7))</f>
        <v>#REF!</v>
      </c>
      <c r="AL40" s="30" t="e">
        <f>IF(ISBLANK(#REF!),RIGHT(Q39,SEARCH("/",Q39)+3),RIGHT(#REF!,SEARCH("/",#REF!)+3))</f>
        <v>#REF!</v>
      </c>
      <c r="AM40" s="29" t="e">
        <f>IF(ISBLANK(#REF!),LEFT(AK39,3),LEFT(AK40,3))</f>
        <v>#REF!</v>
      </c>
      <c r="AN40" s="30" t="e">
        <f>IF(ISBLANK(#REF!),LEFT(AL39,3),LEFT(AL40,3))</f>
        <v>#REF!</v>
      </c>
      <c r="AO40" s="29" t="str">
        <f t="shared" si="0"/>
        <v>0</v>
      </c>
      <c r="AP40" s="30" t="str">
        <f t="shared" si="1"/>
        <v>0</v>
      </c>
      <c r="AQ40" s="38" t="e">
        <f>ROUND(IF(#REF!="","0",IF(#REF!=C40,SUM(AA40:AA41),AA40)),1)</f>
        <v>#REF!</v>
      </c>
      <c r="AR40" s="39">
        <f>IFERROR(IF(#REF!=C40,SUM(AB40:AH41),SUM(AB40:AH40)),0)</f>
        <v>0</v>
      </c>
      <c r="AS40" s="40">
        <f ca="1">IFERROR(IF(ISBLANK(O40),#REF!-(#REF!*AA40+M40*AA41),#REF!-#REF!*AA40),0)</f>
        <v>0</v>
      </c>
      <c r="AT40" s="39">
        <f t="shared" ca="1" si="2"/>
        <v>0</v>
      </c>
      <c r="AU40" s="41">
        <f t="shared" ca="1" si="3"/>
        <v>0</v>
      </c>
      <c r="AV40" s="42"/>
      <c r="AW40" s="43"/>
      <c r="AX40" s="44"/>
      <c r="AY40" s="45"/>
      <c r="AZ40" s="46"/>
      <c r="BA40" s="46"/>
      <c r="BB40" s="4"/>
      <c r="BC40" s="4"/>
      <c r="BD40" s="57"/>
      <c r="BE40" s="54">
        <v>38</v>
      </c>
    </row>
    <row r="41" spans="1:57" ht="15.75" thickBot="1" x14ac:dyDescent="0.25">
      <c r="A41" s="50">
        <v>110</v>
      </c>
      <c r="B41" s="51"/>
      <c r="C41" s="62">
        <v>353825</v>
      </c>
      <c r="D41" s="52" t="s">
        <v>111</v>
      </c>
      <c r="E41" s="52"/>
      <c r="F41" s="50">
        <v>3000</v>
      </c>
      <c r="G41" s="53">
        <v>1.541E-2</v>
      </c>
      <c r="H41" s="50">
        <v>46.230000000000011</v>
      </c>
      <c r="I41" s="52" t="s">
        <v>45</v>
      </c>
      <c r="J41" s="52" t="s">
        <v>46</v>
      </c>
      <c r="K41" s="52" t="s">
        <v>54</v>
      </c>
      <c r="L41" s="52" t="s">
        <v>62</v>
      </c>
      <c r="M41" s="50">
        <v>330</v>
      </c>
      <c r="N41" s="50"/>
      <c r="O41" s="62"/>
      <c r="P41" s="52"/>
      <c r="Q41" s="52"/>
      <c r="R41" s="51"/>
      <c r="S41" s="50"/>
      <c r="T41" s="53"/>
      <c r="U41" s="50"/>
      <c r="V41" s="52"/>
      <c r="W41" s="52"/>
      <c r="X41" s="52"/>
      <c r="Y41" s="52"/>
      <c r="Z41" s="50"/>
      <c r="AA41" s="33" t="e">
        <f ca="1">ROUNDUP(IF(#REF!=#REF!,#REF!/#REF!,#REF!/OFFSET(#REF!,-1,)),1)</f>
        <v>#REF!</v>
      </c>
      <c r="AB41" s="34" t="e">
        <f ca="1">IF(AA41&gt;0,#REF!,0)</f>
        <v>#REF!</v>
      </c>
      <c r="AC41" s="34" t="e">
        <f ca="1">IF(AA41&gt;1,#REF!,0)</f>
        <v>#REF!</v>
      </c>
      <c r="AD41" s="34" t="e">
        <f ca="1">IF(AA41&gt;2,#REF!,0)</f>
        <v>#REF!</v>
      </c>
      <c r="AE41" s="34" t="e">
        <f ca="1">IF(AA41&gt;3,#REF!,0)</f>
        <v>#REF!</v>
      </c>
      <c r="AF41" s="35" t="e">
        <f ca="1">IF(AA41&gt;4,#REF!,0)</f>
        <v>#REF!</v>
      </c>
      <c r="AG41" s="35" t="e">
        <f ca="1">IF(AA41&gt;5,#REF!,0)</f>
        <v>#REF!</v>
      </c>
      <c r="AH41" s="35" t="e">
        <f ca="1">IF(AA41&gt;6,#REF!,0)</f>
        <v>#REF!</v>
      </c>
      <c r="AI41" s="36">
        <f>IFERROR(MID(#REF!,1,SEARCH("/",#REF!,1)-1),0)</f>
        <v>0</v>
      </c>
      <c r="AJ41" s="37"/>
      <c r="AK41" s="29" t="e">
        <f>IF(ISBLANK(#REF!),RIGHT(Q40,SEARCH("/",Q40)+7),RIGHT(#REF!,SEARCH("/",#REF!)+7))</f>
        <v>#REF!</v>
      </c>
      <c r="AL41" s="30" t="e">
        <f>IF(ISBLANK(#REF!),RIGHT(Q40,SEARCH("/",Q40)+3),RIGHT(#REF!,SEARCH("/",#REF!)+3))</f>
        <v>#REF!</v>
      </c>
      <c r="AM41" s="29" t="e">
        <f>IF(ISBLANK(#REF!),LEFT(AK40,3),LEFT(AK41,3))</f>
        <v>#REF!</v>
      </c>
      <c r="AN41" s="30" t="e">
        <f>IF(ISBLANK(#REF!),LEFT(AL40,3),LEFT(AL41,3))</f>
        <v>#REF!</v>
      </c>
      <c r="AO41" s="29" t="str">
        <f t="shared" si="0"/>
        <v>0</v>
      </c>
      <c r="AP41" s="30" t="str">
        <f t="shared" si="1"/>
        <v>0</v>
      </c>
      <c r="AQ41" s="38" t="e">
        <f>ROUND(IF(#REF!="","0",IF(#REF!=C41,SUM(AA41:AA42),AA41)),1)</f>
        <v>#REF!</v>
      </c>
      <c r="AR41" s="39">
        <f>IFERROR(IF(#REF!=C41,SUM(AB41:AH42),SUM(AB41:AH41)),0)</f>
        <v>0</v>
      </c>
      <c r="AS41" s="40">
        <f ca="1">IFERROR(IF(ISBLANK(O41),#REF!-(#REF!*AA41+M41*AA42),#REF!-#REF!*AA41),0)</f>
        <v>0</v>
      </c>
      <c r="AT41" s="39">
        <f t="shared" ca="1" si="2"/>
        <v>0</v>
      </c>
      <c r="AU41" s="41">
        <f t="shared" ca="1" si="3"/>
        <v>0</v>
      </c>
      <c r="AV41" s="42"/>
      <c r="AW41" s="43"/>
      <c r="AX41" s="44"/>
      <c r="AY41" s="45"/>
      <c r="AZ41" s="46"/>
      <c r="BA41" s="46"/>
      <c r="BB41" s="4"/>
      <c r="BC41" s="4"/>
      <c r="BD41" s="57"/>
      <c r="BE41" s="54">
        <v>39</v>
      </c>
    </row>
    <row r="42" spans="1:57" ht="15.75" thickBot="1" x14ac:dyDescent="0.25">
      <c r="A42" s="50">
        <v>110</v>
      </c>
      <c r="B42" s="51"/>
      <c r="C42" s="62">
        <v>353826</v>
      </c>
      <c r="D42" s="52" t="s">
        <v>112</v>
      </c>
      <c r="E42" s="52"/>
      <c r="F42" s="50">
        <v>20000</v>
      </c>
      <c r="G42" s="53">
        <v>1.5869999999999999E-2</v>
      </c>
      <c r="H42" s="50">
        <v>317.39999999999998</v>
      </c>
      <c r="I42" s="52" t="s">
        <v>45</v>
      </c>
      <c r="J42" s="52" t="s">
        <v>46</v>
      </c>
      <c r="K42" s="52" t="s">
        <v>54</v>
      </c>
      <c r="L42" s="52" t="s">
        <v>62</v>
      </c>
      <c r="M42" s="50">
        <v>340</v>
      </c>
      <c r="N42" s="50"/>
      <c r="O42" s="62"/>
      <c r="P42" s="52"/>
      <c r="Q42" s="52"/>
      <c r="R42" s="51"/>
      <c r="S42" s="50"/>
      <c r="T42" s="53"/>
      <c r="U42" s="50"/>
      <c r="V42" s="52"/>
      <c r="W42" s="52"/>
      <c r="X42" s="52"/>
      <c r="Y42" s="52"/>
      <c r="Z42" s="50"/>
      <c r="AA42" s="33" t="e">
        <f ca="1">ROUNDUP(IF(#REF!=#REF!,#REF!/#REF!,#REF!/OFFSET(#REF!,-1,)),1)</f>
        <v>#REF!</v>
      </c>
      <c r="AB42" s="34" t="e">
        <f ca="1">IF(AA42&gt;0,#REF!,0)</f>
        <v>#REF!</v>
      </c>
      <c r="AC42" s="34" t="e">
        <f ca="1">IF(AA42&gt;1,#REF!,0)</f>
        <v>#REF!</v>
      </c>
      <c r="AD42" s="34" t="e">
        <f ca="1">IF(AA42&gt;2,#REF!,0)</f>
        <v>#REF!</v>
      </c>
      <c r="AE42" s="34" t="e">
        <f ca="1">IF(AA42&gt;3,#REF!,0)</f>
        <v>#REF!</v>
      </c>
      <c r="AF42" s="35" t="e">
        <f ca="1">IF(AA42&gt;4,#REF!,0)</f>
        <v>#REF!</v>
      </c>
      <c r="AG42" s="35" t="e">
        <f ca="1">IF(AA42&gt;5,#REF!,0)</f>
        <v>#REF!</v>
      </c>
      <c r="AH42" s="35" t="e">
        <f ca="1">IF(AA42&gt;6,#REF!,0)</f>
        <v>#REF!</v>
      </c>
      <c r="AI42" s="36">
        <f>IFERROR(MID(#REF!,1,SEARCH("/",#REF!,1)-1),0)</f>
        <v>0</v>
      </c>
      <c r="AJ42" s="37"/>
      <c r="AK42" s="29" t="e">
        <f>IF(ISBLANK(#REF!),RIGHT(Q41,SEARCH("/",Q41)+7),RIGHT(#REF!,SEARCH("/",#REF!)+7))</f>
        <v>#REF!</v>
      </c>
      <c r="AL42" s="30" t="e">
        <f>IF(ISBLANK(#REF!),RIGHT(Q41,SEARCH("/",Q41)+3),RIGHT(#REF!,SEARCH("/",#REF!)+3))</f>
        <v>#REF!</v>
      </c>
      <c r="AM42" s="29" t="e">
        <f>IF(ISBLANK(#REF!),LEFT(AK41,3),LEFT(AK42,3))</f>
        <v>#REF!</v>
      </c>
      <c r="AN42" s="30" t="e">
        <f>IF(ISBLANK(#REF!),LEFT(AL41,3),LEFT(AL42,3))</f>
        <v>#REF!</v>
      </c>
      <c r="AO42" s="29" t="str">
        <f t="shared" si="0"/>
        <v>0</v>
      </c>
      <c r="AP42" s="30" t="str">
        <f t="shared" si="1"/>
        <v>0</v>
      </c>
      <c r="AQ42" s="38" t="e">
        <f>ROUND(IF(#REF!="","0",IF(#REF!=C42,SUM(AA42:AA43),AA42)),1)</f>
        <v>#REF!</v>
      </c>
      <c r="AR42" s="39">
        <f>IFERROR(IF(#REF!=C42,SUM(AB42:AH43),SUM(AB42:AH42)),0)</f>
        <v>0</v>
      </c>
      <c r="AS42" s="40">
        <f ca="1">IFERROR(IF(ISBLANK(O42),#REF!-(#REF!*AA42+M42*AA43),#REF!-#REF!*AA42),0)</f>
        <v>0</v>
      </c>
      <c r="AT42" s="39">
        <f t="shared" ca="1" si="2"/>
        <v>0</v>
      </c>
      <c r="AU42" s="41">
        <f t="shared" ca="1" si="3"/>
        <v>0</v>
      </c>
      <c r="AV42" s="42"/>
      <c r="AW42" s="43"/>
      <c r="AX42" s="44"/>
      <c r="AY42" s="45"/>
      <c r="AZ42" s="46"/>
      <c r="BA42" s="46"/>
      <c r="BB42" s="4"/>
      <c r="BC42" s="4"/>
      <c r="BD42" s="57"/>
      <c r="BE42" s="54">
        <v>40</v>
      </c>
    </row>
    <row r="43" spans="1:57" ht="15.75" thickBot="1" x14ac:dyDescent="0.25">
      <c r="A43" s="50">
        <v>110</v>
      </c>
      <c r="B43" s="51"/>
      <c r="C43" s="62">
        <v>353826</v>
      </c>
      <c r="D43" s="52" t="s">
        <v>110</v>
      </c>
      <c r="E43" s="52"/>
      <c r="F43" s="50">
        <v>10000</v>
      </c>
      <c r="G43" s="53">
        <v>1.494E-2</v>
      </c>
      <c r="H43" s="50">
        <v>149.39999999999998</v>
      </c>
      <c r="I43" s="52" t="s">
        <v>45</v>
      </c>
      <c r="J43" s="52" t="s">
        <v>46</v>
      </c>
      <c r="K43" s="52" t="s">
        <v>54</v>
      </c>
      <c r="L43" s="52" t="s">
        <v>62</v>
      </c>
      <c r="M43" s="50">
        <v>320</v>
      </c>
      <c r="N43" s="50"/>
      <c r="O43" s="62"/>
      <c r="P43" s="52"/>
      <c r="Q43" s="52"/>
      <c r="R43" s="51"/>
      <c r="S43" s="50"/>
      <c r="T43" s="53"/>
      <c r="U43" s="50"/>
      <c r="V43" s="52"/>
      <c r="W43" s="52"/>
      <c r="X43" s="52"/>
      <c r="Y43" s="52"/>
      <c r="Z43" s="50"/>
      <c r="AA43" s="33" t="e">
        <f ca="1">ROUNDUP(IF(#REF!=#REF!,#REF!/#REF!,#REF!/OFFSET(#REF!,-1,)),1)</f>
        <v>#REF!</v>
      </c>
      <c r="AB43" s="34" t="e">
        <f ca="1">IF(AA43&gt;0,#REF!,0)</f>
        <v>#REF!</v>
      </c>
      <c r="AC43" s="34" t="e">
        <f ca="1">IF(AA43&gt;1,#REF!,0)</f>
        <v>#REF!</v>
      </c>
      <c r="AD43" s="34" t="e">
        <f ca="1">IF(AA43&gt;2,#REF!,0)</f>
        <v>#REF!</v>
      </c>
      <c r="AE43" s="34" t="e">
        <f ca="1">IF(AA43&gt;3,#REF!,0)</f>
        <v>#REF!</v>
      </c>
      <c r="AF43" s="35" t="e">
        <f ca="1">IF(AA43&gt;4,#REF!,0)</f>
        <v>#REF!</v>
      </c>
      <c r="AG43" s="35" t="e">
        <f ca="1">IF(AA43&gt;5,#REF!,0)</f>
        <v>#REF!</v>
      </c>
      <c r="AH43" s="35" t="e">
        <f ca="1">IF(AA43&gt;6,#REF!,0)</f>
        <v>#REF!</v>
      </c>
      <c r="AI43" s="36">
        <f>IFERROR(MID(#REF!,1,SEARCH("/",#REF!,1)-1),0)</f>
        <v>0</v>
      </c>
      <c r="AJ43" s="37"/>
      <c r="AK43" s="29" t="e">
        <f>IF(ISBLANK(#REF!),RIGHT(Q42,SEARCH("/",Q42)+7),RIGHT(#REF!,SEARCH("/",#REF!)+7))</f>
        <v>#REF!</v>
      </c>
      <c r="AL43" s="30" t="e">
        <f>IF(ISBLANK(#REF!),RIGHT(Q42,SEARCH("/",Q42)+3),RIGHT(#REF!,SEARCH("/",#REF!)+3))</f>
        <v>#REF!</v>
      </c>
      <c r="AM43" s="29" t="e">
        <f>IF(ISBLANK(#REF!),LEFT(AK42,3),LEFT(AK43,3))</f>
        <v>#REF!</v>
      </c>
      <c r="AN43" s="30" t="e">
        <f>IF(ISBLANK(#REF!),LEFT(AL42,3),LEFT(AL43,3))</f>
        <v>#REF!</v>
      </c>
      <c r="AO43" s="29" t="str">
        <f t="shared" si="0"/>
        <v>0</v>
      </c>
      <c r="AP43" s="30" t="str">
        <f t="shared" si="1"/>
        <v>0</v>
      </c>
      <c r="AQ43" s="38" t="e">
        <f>ROUND(IF(#REF!="","0",IF(#REF!=C43,SUM(AA43:AA44),AA43)),1)</f>
        <v>#REF!</v>
      </c>
      <c r="AR43" s="39">
        <f>IFERROR(IF(#REF!=C43,SUM(AB43:AH44),SUM(AB43:AH43)),0)</f>
        <v>0</v>
      </c>
      <c r="AS43" s="40">
        <f ca="1">IFERROR(IF(ISBLANK(O43),#REF!-(#REF!*AA43+M43*AA44),#REF!-#REF!*AA43),0)</f>
        <v>0</v>
      </c>
      <c r="AT43" s="39">
        <f t="shared" ca="1" si="2"/>
        <v>0</v>
      </c>
      <c r="AU43" s="41">
        <f t="shared" ca="1" si="3"/>
        <v>0</v>
      </c>
      <c r="AV43" s="42"/>
      <c r="AW43" s="43"/>
      <c r="AX43" s="44"/>
      <c r="AY43" s="45"/>
      <c r="AZ43" s="46"/>
      <c r="BA43" s="46"/>
      <c r="BB43" s="4"/>
      <c r="BC43" s="4"/>
      <c r="BD43" s="57"/>
      <c r="BE43" s="54">
        <v>41</v>
      </c>
    </row>
    <row r="44" spans="1:57" ht="15.75" thickBot="1" x14ac:dyDescent="0.25">
      <c r="A44" s="50">
        <v>110</v>
      </c>
      <c r="B44" s="51"/>
      <c r="C44" s="62">
        <v>353827</v>
      </c>
      <c r="D44" s="52" t="s">
        <v>113</v>
      </c>
      <c r="E44" s="52"/>
      <c r="F44" s="50">
        <v>14550</v>
      </c>
      <c r="G44" s="53">
        <v>2.2970000000000001E-2</v>
      </c>
      <c r="H44" s="50">
        <v>334.21350000000007</v>
      </c>
      <c r="I44" s="52" t="s">
        <v>45</v>
      </c>
      <c r="J44" s="52" t="s">
        <v>46</v>
      </c>
      <c r="K44" s="52" t="s">
        <v>54</v>
      </c>
      <c r="L44" s="52" t="s">
        <v>95</v>
      </c>
      <c r="M44" s="50">
        <v>420</v>
      </c>
      <c r="N44" s="50"/>
      <c r="O44" s="62"/>
      <c r="P44" s="52"/>
      <c r="Q44" s="52"/>
      <c r="R44" s="51"/>
      <c r="S44" s="50"/>
      <c r="T44" s="53"/>
      <c r="U44" s="50"/>
      <c r="V44" s="52"/>
      <c r="W44" s="52"/>
      <c r="X44" s="52"/>
      <c r="Y44" s="52"/>
      <c r="Z44" s="50"/>
      <c r="AA44" s="33" t="e">
        <f ca="1">ROUNDUP(IF(#REF!=#REF!,#REF!/#REF!,#REF!/OFFSET(#REF!,-1,)),1)</f>
        <v>#REF!</v>
      </c>
      <c r="AB44" s="34" t="e">
        <f ca="1">IF(AA44&gt;0,#REF!,0)</f>
        <v>#REF!</v>
      </c>
      <c r="AC44" s="34" t="e">
        <f ca="1">IF(AA44&gt;1,#REF!,0)</f>
        <v>#REF!</v>
      </c>
      <c r="AD44" s="34" t="e">
        <f ca="1">IF(AA44&gt;2,#REF!,0)</f>
        <v>#REF!</v>
      </c>
      <c r="AE44" s="34" t="e">
        <f ca="1">IF(AA44&gt;3,#REF!,0)</f>
        <v>#REF!</v>
      </c>
      <c r="AF44" s="35" t="e">
        <f ca="1">IF(AA44&gt;4,#REF!,0)</f>
        <v>#REF!</v>
      </c>
      <c r="AG44" s="35" t="e">
        <f ca="1">IF(AA44&gt;5,#REF!,0)</f>
        <v>#REF!</v>
      </c>
      <c r="AH44" s="35" t="e">
        <f ca="1">IF(AA44&gt;6,#REF!,0)</f>
        <v>#REF!</v>
      </c>
      <c r="AI44" s="36">
        <f>IFERROR(MID(#REF!,1,SEARCH("/",#REF!,1)-1),0)</f>
        <v>0</v>
      </c>
      <c r="AJ44" s="37"/>
      <c r="AK44" s="29" t="e">
        <f>IF(ISBLANK(#REF!),RIGHT(Q43,SEARCH("/",Q43)+7),RIGHT(#REF!,SEARCH("/",#REF!)+7))</f>
        <v>#REF!</v>
      </c>
      <c r="AL44" s="30" t="e">
        <f>IF(ISBLANK(#REF!),RIGHT(Q43,SEARCH("/",Q43)+3),RIGHT(#REF!,SEARCH("/",#REF!)+3))</f>
        <v>#REF!</v>
      </c>
      <c r="AM44" s="29" t="e">
        <f>IF(ISBLANK(#REF!),LEFT(AK43,3),LEFT(AK44,3))</f>
        <v>#REF!</v>
      </c>
      <c r="AN44" s="30" t="e">
        <f>IF(ISBLANK(#REF!),LEFT(AL43,3),LEFT(AL44,3))</f>
        <v>#REF!</v>
      </c>
      <c r="AO44" s="29" t="str">
        <f t="shared" si="0"/>
        <v>0</v>
      </c>
      <c r="AP44" s="30" t="str">
        <f t="shared" si="1"/>
        <v>0</v>
      </c>
      <c r="AQ44" s="38" t="e">
        <f>ROUND(IF(#REF!="","0",IF(#REF!=C44,SUM(AA44:AA45),AA44)),1)</f>
        <v>#REF!</v>
      </c>
      <c r="AR44" s="39">
        <f>IFERROR(IF(#REF!=C44,SUM(AB44:AH45),SUM(AB44:AH44)),0)</f>
        <v>0</v>
      </c>
      <c r="AS44" s="40">
        <f ca="1">IFERROR(IF(ISBLANK(O44),#REF!-(#REF!*AA44+M44*AA45),#REF!-#REF!*AA44),0)</f>
        <v>0</v>
      </c>
      <c r="AT44" s="39">
        <f t="shared" ca="1" si="2"/>
        <v>0</v>
      </c>
      <c r="AU44" s="41">
        <f t="shared" ca="1" si="3"/>
        <v>0</v>
      </c>
      <c r="AV44" s="42"/>
      <c r="AW44" s="43"/>
      <c r="AX44" s="44"/>
      <c r="AY44" s="45"/>
      <c r="AZ44" s="46"/>
      <c r="BA44" s="46"/>
      <c r="BB44" s="4"/>
      <c r="BC44" s="4"/>
      <c r="BD44" s="57"/>
      <c r="BE44" s="54">
        <v>42</v>
      </c>
    </row>
    <row r="45" spans="1:57" ht="15.75" thickBot="1" x14ac:dyDescent="0.25">
      <c r="A45" s="50">
        <v>110</v>
      </c>
      <c r="B45" s="51"/>
      <c r="C45" s="62">
        <v>353828</v>
      </c>
      <c r="D45" s="52" t="s">
        <v>114</v>
      </c>
      <c r="E45" s="52"/>
      <c r="F45" s="50">
        <v>26000</v>
      </c>
      <c r="G45" s="53">
        <v>9.9500000000000005E-3</v>
      </c>
      <c r="H45" s="50">
        <v>258.70000000000005</v>
      </c>
      <c r="I45" s="52" t="s">
        <v>45</v>
      </c>
      <c r="J45" s="52" t="s">
        <v>46</v>
      </c>
      <c r="K45" s="52" t="s">
        <v>54</v>
      </c>
      <c r="L45" s="52" t="s">
        <v>55</v>
      </c>
      <c r="M45" s="50">
        <v>265</v>
      </c>
      <c r="N45" s="50"/>
      <c r="O45" s="62"/>
      <c r="P45" s="52"/>
      <c r="Q45" s="52"/>
      <c r="R45" s="51"/>
      <c r="S45" s="50"/>
      <c r="T45" s="53"/>
      <c r="U45" s="50"/>
      <c r="V45" s="52"/>
      <c r="W45" s="52"/>
      <c r="X45" s="52"/>
      <c r="Y45" s="52"/>
      <c r="Z45" s="50"/>
      <c r="AA45" s="33" t="e">
        <f ca="1">ROUNDUP(IF(#REF!=#REF!,#REF!/#REF!,#REF!/OFFSET(#REF!,-1,)),1)</f>
        <v>#REF!</v>
      </c>
      <c r="AB45" s="34" t="e">
        <f ca="1">IF(AA45&gt;0,#REF!,0)</f>
        <v>#REF!</v>
      </c>
      <c r="AC45" s="34" t="e">
        <f ca="1">IF(AA45&gt;1,#REF!,0)</f>
        <v>#REF!</v>
      </c>
      <c r="AD45" s="34" t="e">
        <f ca="1">IF(AA45&gt;2,#REF!,0)</f>
        <v>#REF!</v>
      </c>
      <c r="AE45" s="34" t="e">
        <f ca="1">IF(AA45&gt;3,#REF!,0)</f>
        <v>#REF!</v>
      </c>
      <c r="AF45" s="35" t="e">
        <f ca="1">IF(AA45&gt;4,#REF!,0)</f>
        <v>#REF!</v>
      </c>
      <c r="AG45" s="35" t="e">
        <f ca="1">IF(AA45&gt;5,#REF!,0)</f>
        <v>#REF!</v>
      </c>
      <c r="AH45" s="35" t="e">
        <f ca="1">IF(AA45&gt;6,#REF!,0)</f>
        <v>#REF!</v>
      </c>
      <c r="AI45" s="36">
        <f>IFERROR(MID(#REF!,1,SEARCH("/",#REF!,1)-1),0)</f>
        <v>0</v>
      </c>
      <c r="AJ45" s="37"/>
      <c r="AK45" s="29" t="e">
        <f>IF(ISBLANK(#REF!),RIGHT(Q44,SEARCH("/",Q44)+7),RIGHT(#REF!,SEARCH("/",#REF!)+7))</f>
        <v>#REF!</v>
      </c>
      <c r="AL45" s="30" t="e">
        <f>IF(ISBLANK(#REF!),RIGHT(Q44,SEARCH("/",Q44)+3),RIGHT(#REF!,SEARCH("/",#REF!)+3))</f>
        <v>#REF!</v>
      </c>
      <c r="AM45" s="29" t="e">
        <f>IF(ISBLANK(#REF!),LEFT(AK44,3),LEFT(AK45,3))</f>
        <v>#REF!</v>
      </c>
      <c r="AN45" s="30" t="e">
        <f>IF(ISBLANK(#REF!),LEFT(AL44,3),LEFT(AL45,3))</f>
        <v>#REF!</v>
      </c>
      <c r="AO45" s="29" t="str">
        <f t="shared" si="0"/>
        <v>0</v>
      </c>
      <c r="AP45" s="30" t="str">
        <f t="shared" si="1"/>
        <v>0</v>
      </c>
      <c r="AQ45" s="38" t="e">
        <f>ROUND(IF(#REF!="","0",IF(#REF!=C45,SUM(AA45:AA46),AA45)),1)</f>
        <v>#REF!</v>
      </c>
      <c r="AR45" s="39">
        <f>IFERROR(IF(#REF!=C45,SUM(AB45:AH46),SUM(AB45:AH45)),0)</f>
        <v>0</v>
      </c>
      <c r="AS45" s="40">
        <f ca="1">IFERROR(IF(ISBLANK(O45),#REF!-(#REF!*AA45+M45*AA46),#REF!-#REF!*AA45),0)</f>
        <v>0</v>
      </c>
      <c r="AT45" s="39">
        <f t="shared" ca="1" si="2"/>
        <v>0</v>
      </c>
      <c r="AU45" s="41">
        <f t="shared" ca="1" si="3"/>
        <v>0</v>
      </c>
      <c r="AV45" s="42"/>
      <c r="AW45" s="43"/>
      <c r="AX45" s="44"/>
      <c r="AY45" s="45"/>
      <c r="AZ45" s="46"/>
      <c r="BA45" s="46"/>
      <c r="BB45" s="4"/>
      <c r="BC45" s="4"/>
      <c r="BD45" s="57"/>
      <c r="BE45" s="54">
        <v>43</v>
      </c>
    </row>
    <row r="46" spans="1:57" ht="15.75" thickBot="1" x14ac:dyDescent="0.25">
      <c r="A46" s="50">
        <v>110</v>
      </c>
      <c r="B46" s="51"/>
      <c r="C46" s="62">
        <v>353828</v>
      </c>
      <c r="D46" s="52" t="s">
        <v>115</v>
      </c>
      <c r="E46" s="52"/>
      <c r="F46" s="50">
        <v>13000</v>
      </c>
      <c r="G46" s="53">
        <v>2.196E-2</v>
      </c>
      <c r="H46" s="50">
        <v>285.47999999999996</v>
      </c>
      <c r="I46" s="52" t="s">
        <v>45</v>
      </c>
      <c r="J46" s="52" t="s">
        <v>46</v>
      </c>
      <c r="K46" s="52" t="s">
        <v>54</v>
      </c>
      <c r="L46" s="52" t="s">
        <v>55</v>
      </c>
      <c r="M46" s="50">
        <v>585</v>
      </c>
      <c r="N46" s="50"/>
      <c r="O46" s="62"/>
      <c r="P46" s="52"/>
      <c r="Q46" s="52"/>
      <c r="R46" s="51"/>
      <c r="S46" s="50"/>
      <c r="T46" s="53"/>
      <c r="U46" s="50"/>
      <c r="V46" s="52"/>
      <c r="W46" s="52"/>
      <c r="X46" s="52"/>
      <c r="Y46" s="52"/>
      <c r="Z46" s="50"/>
      <c r="AA46" s="33" t="e">
        <f ca="1">ROUNDUP(IF(#REF!=#REF!,#REF!/#REF!,#REF!/OFFSET(#REF!,-1,)),1)</f>
        <v>#REF!</v>
      </c>
      <c r="AB46" s="34" t="e">
        <f ca="1">IF(AA46&gt;0,#REF!,0)</f>
        <v>#REF!</v>
      </c>
      <c r="AC46" s="34" t="e">
        <f ca="1">IF(AA46&gt;1,#REF!,0)</f>
        <v>#REF!</v>
      </c>
      <c r="AD46" s="34" t="e">
        <f ca="1">IF(AA46&gt;2,#REF!,0)</f>
        <v>#REF!</v>
      </c>
      <c r="AE46" s="34" t="e">
        <f ca="1">IF(AA46&gt;3,#REF!,0)</f>
        <v>#REF!</v>
      </c>
      <c r="AF46" s="35" t="e">
        <f ca="1">IF(AA46&gt;4,#REF!,0)</f>
        <v>#REF!</v>
      </c>
      <c r="AG46" s="35" t="e">
        <f ca="1">IF(AA46&gt;5,#REF!,0)</f>
        <v>#REF!</v>
      </c>
      <c r="AH46" s="35" t="e">
        <f ca="1">IF(AA46&gt;6,#REF!,0)</f>
        <v>#REF!</v>
      </c>
      <c r="AI46" s="36">
        <f>IFERROR(MID(#REF!,1,SEARCH("/",#REF!,1)-1),0)</f>
        <v>0</v>
      </c>
      <c r="AJ46" s="37"/>
      <c r="AK46" s="29" t="e">
        <f>IF(ISBLANK(#REF!),RIGHT(Q45,SEARCH("/",Q45)+7),RIGHT(#REF!,SEARCH("/",#REF!)+7))</f>
        <v>#REF!</v>
      </c>
      <c r="AL46" s="30" t="e">
        <f>IF(ISBLANK(#REF!),RIGHT(Q45,SEARCH("/",Q45)+3),RIGHT(#REF!,SEARCH("/",#REF!)+3))</f>
        <v>#REF!</v>
      </c>
      <c r="AM46" s="29" t="e">
        <f>IF(ISBLANK(#REF!),LEFT(AK45,3),LEFT(AK46,3))</f>
        <v>#REF!</v>
      </c>
      <c r="AN46" s="30" t="e">
        <f>IF(ISBLANK(#REF!),LEFT(AL45,3),LEFT(AL46,3))</f>
        <v>#REF!</v>
      </c>
      <c r="AO46" s="29" t="str">
        <f t="shared" si="0"/>
        <v>0</v>
      </c>
      <c r="AP46" s="30" t="str">
        <f t="shared" si="1"/>
        <v>0</v>
      </c>
      <c r="AQ46" s="38" t="e">
        <f>ROUND(IF(#REF!="","0",IF(#REF!=C46,SUM(AA46:AA47),AA46)),1)</f>
        <v>#REF!</v>
      </c>
      <c r="AR46" s="39">
        <f>IFERROR(IF(#REF!=C46,SUM(AB46:AH47),SUM(AB46:AH46)),0)</f>
        <v>0</v>
      </c>
      <c r="AS46" s="40">
        <f ca="1">IFERROR(IF(ISBLANK(O46),#REF!-(#REF!*AA46+M46*AA47),#REF!-#REF!*AA46),0)</f>
        <v>0</v>
      </c>
      <c r="AT46" s="39">
        <f t="shared" ca="1" si="2"/>
        <v>0</v>
      </c>
      <c r="AU46" s="41">
        <f t="shared" ca="1" si="3"/>
        <v>0</v>
      </c>
      <c r="AV46" s="42"/>
      <c r="AW46" s="43"/>
      <c r="AX46" s="44"/>
      <c r="AY46" s="45"/>
      <c r="AZ46" s="46"/>
      <c r="BA46" s="46"/>
      <c r="BB46" s="4"/>
      <c r="BC46" s="4"/>
      <c r="BD46" s="57"/>
      <c r="BE46" s="54">
        <v>44</v>
      </c>
    </row>
    <row r="47" spans="1:57" ht="15.75" thickBot="1" x14ac:dyDescent="0.25">
      <c r="A47" s="50">
        <v>110</v>
      </c>
      <c r="B47" s="51"/>
      <c r="C47" s="62">
        <v>353829</v>
      </c>
      <c r="D47" s="52" t="s">
        <v>116</v>
      </c>
      <c r="E47" s="52"/>
      <c r="F47" s="50">
        <v>26000</v>
      </c>
      <c r="G47" s="53">
        <v>1.2760000000000001E-2</v>
      </c>
      <c r="H47" s="50">
        <v>331.75999999999993</v>
      </c>
      <c r="I47" s="52" t="s">
        <v>45</v>
      </c>
      <c r="J47" s="52" t="s">
        <v>46</v>
      </c>
      <c r="K47" s="52" t="s">
        <v>54</v>
      </c>
      <c r="L47" s="52" t="s">
        <v>55</v>
      </c>
      <c r="M47" s="50">
        <v>340</v>
      </c>
      <c r="N47" s="50"/>
      <c r="O47" s="62"/>
      <c r="P47" s="52"/>
      <c r="Q47" s="52"/>
      <c r="R47" s="51"/>
      <c r="S47" s="50"/>
      <c r="T47" s="53"/>
      <c r="U47" s="50"/>
      <c r="V47" s="52"/>
      <c r="W47" s="52"/>
      <c r="X47" s="52"/>
      <c r="Y47" s="52"/>
      <c r="Z47" s="50"/>
      <c r="AA47" s="33" t="e">
        <f ca="1">ROUNDUP(IF(#REF!=#REF!,#REF!/#REF!,#REF!/OFFSET(#REF!,-1,)),1)</f>
        <v>#REF!</v>
      </c>
      <c r="AB47" s="34" t="e">
        <f ca="1">IF(AA47&gt;0,#REF!,0)</f>
        <v>#REF!</v>
      </c>
      <c r="AC47" s="34" t="e">
        <f ca="1">IF(AA47&gt;1,#REF!,0)</f>
        <v>#REF!</v>
      </c>
      <c r="AD47" s="34" t="e">
        <f ca="1">IF(AA47&gt;2,#REF!,0)</f>
        <v>#REF!</v>
      </c>
      <c r="AE47" s="34" t="e">
        <f ca="1">IF(AA47&gt;3,#REF!,0)</f>
        <v>#REF!</v>
      </c>
      <c r="AF47" s="35" t="e">
        <f ca="1">IF(AA47&gt;4,#REF!,0)</f>
        <v>#REF!</v>
      </c>
      <c r="AG47" s="35" t="e">
        <f ca="1">IF(AA47&gt;5,#REF!,0)</f>
        <v>#REF!</v>
      </c>
      <c r="AH47" s="35" t="e">
        <f ca="1">IF(AA47&gt;6,#REF!,0)</f>
        <v>#REF!</v>
      </c>
      <c r="AI47" s="36">
        <f>IFERROR(MID(#REF!,1,SEARCH("/",#REF!,1)-1),0)</f>
        <v>0</v>
      </c>
      <c r="AJ47" s="37"/>
      <c r="AK47" s="29" t="e">
        <f>IF(ISBLANK(#REF!),RIGHT(Q46,SEARCH("/",Q46)+7),RIGHT(#REF!,SEARCH("/",#REF!)+7))</f>
        <v>#REF!</v>
      </c>
      <c r="AL47" s="30" t="e">
        <f>IF(ISBLANK(#REF!),RIGHT(Q46,SEARCH("/",Q46)+3),RIGHT(#REF!,SEARCH("/",#REF!)+3))</f>
        <v>#REF!</v>
      </c>
      <c r="AM47" s="29" t="e">
        <f>IF(ISBLANK(#REF!),LEFT(AK46,3),LEFT(AK47,3))</f>
        <v>#REF!</v>
      </c>
      <c r="AN47" s="30" t="e">
        <f>IF(ISBLANK(#REF!),LEFT(AL46,3),LEFT(AL47,3))</f>
        <v>#REF!</v>
      </c>
      <c r="AO47" s="29" t="str">
        <f t="shared" si="0"/>
        <v>0</v>
      </c>
      <c r="AP47" s="30" t="str">
        <f t="shared" si="1"/>
        <v>0</v>
      </c>
      <c r="AQ47" s="38" t="e">
        <f>ROUND(IF(#REF!="","0",IF(#REF!=C47,SUM(AA47:AA48),AA47)),1)</f>
        <v>#REF!</v>
      </c>
      <c r="AR47" s="39">
        <f>IFERROR(IF(#REF!=C47,SUM(AB47:AH48),SUM(AB47:AH47)),0)</f>
        <v>0</v>
      </c>
      <c r="AS47" s="40">
        <f ca="1">IFERROR(IF(ISBLANK(O47),#REF!-(#REF!*AA47+M47*AA48),#REF!-#REF!*AA47),0)</f>
        <v>0</v>
      </c>
      <c r="AT47" s="39">
        <f t="shared" ca="1" si="2"/>
        <v>0</v>
      </c>
      <c r="AU47" s="41">
        <f t="shared" ca="1" si="3"/>
        <v>0</v>
      </c>
      <c r="AV47" s="42"/>
      <c r="AW47" s="43"/>
      <c r="AX47" s="44"/>
      <c r="AY47" s="45"/>
      <c r="AZ47" s="46"/>
      <c r="BA47" s="46"/>
      <c r="BB47" s="4"/>
      <c r="BC47" s="4"/>
      <c r="BD47" s="57"/>
      <c r="BE47" s="54">
        <v>45</v>
      </c>
    </row>
    <row r="48" spans="1:57" ht="15.75" thickBot="1" x14ac:dyDescent="0.25">
      <c r="A48" s="50">
        <v>110</v>
      </c>
      <c r="B48" s="51"/>
      <c r="C48" s="62">
        <v>353829</v>
      </c>
      <c r="D48" s="52" t="s">
        <v>117</v>
      </c>
      <c r="E48" s="52"/>
      <c r="F48" s="50">
        <v>13000</v>
      </c>
      <c r="G48" s="53">
        <v>1.6330000000000001E-2</v>
      </c>
      <c r="H48" s="50">
        <v>212.29</v>
      </c>
      <c r="I48" s="52" t="s">
        <v>45</v>
      </c>
      <c r="J48" s="52" t="s">
        <v>46</v>
      </c>
      <c r="K48" s="52" t="s">
        <v>54</v>
      </c>
      <c r="L48" s="52" t="s">
        <v>55</v>
      </c>
      <c r="M48" s="50">
        <v>435</v>
      </c>
      <c r="N48" s="50"/>
      <c r="O48" s="62"/>
      <c r="P48" s="52"/>
      <c r="Q48" s="52"/>
      <c r="R48" s="51"/>
      <c r="S48" s="50"/>
      <c r="T48" s="53"/>
      <c r="U48" s="50"/>
      <c r="V48" s="52"/>
      <c r="W48" s="52"/>
      <c r="X48" s="52"/>
      <c r="Y48" s="52"/>
      <c r="Z48" s="50"/>
      <c r="AA48" s="33" t="e">
        <f ca="1">ROUNDUP(IF(#REF!=#REF!,#REF!/#REF!,#REF!/OFFSET(#REF!,-1,)),1)</f>
        <v>#REF!</v>
      </c>
      <c r="AB48" s="34" t="e">
        <f ca="1">IF(AA48&gt;0,#REF!,0)</f>
        <v>#REF!</v>
      </c>
      <c r="AC48" s="34" t="e">
        <f ca="1">IF(AA48&gt;1,#REF!,0)</f>
        <v>#REF!</v>
      </c>
      <c r="AD48" s="34" t="e">
        <f ca="1">IF(AA48&gt;2,#REF!,0)</f>
        <v>#REF!</v>
      </c>
      <c r="AE48" s="34" t="e">
        <f ca="1">IF(AA48&gt;3,#REF!,0)</f>
        <v>#REF!</v>
      </c>
      <c r="AF48" s="35" t="e">
        <f ca="1">IF(AA48&gt;4,#REF!,0)</f>
        <v>#REF!</v>
      </c>
      <c r="AG48" s="35" t="e">
        <f ca="1">IF(AA48&gt;5,#REF!,0)</f>
        <v>#REF!</v>
      </c>
      <c r="AH48" s="35" t="e">
        <f ca="1">IF(AA48&gt;6,#REF!,0)</f>
        <v>#REF!</v>
      </c>
      <c r="AI48" s="36">
        <f>IFERROR(MID(#REF!,1,SEARCH("/",#REF!,1)-1),0)</f>
        <v>0</v>
      </c>
      <c r="AJ48" s="37"/>
      <c r="AK48" s="29" t="e">
        <f>IF(ISBLANK(#REF!),RIGHT(Q47,SEARCH("/",Q47)+7),RIGHT(#REF!,SEARCH("/",#REF!)+7))</f>
        <v>#REF!</v>
      </c>
      <c r="AL48" s="30" t="e">
        <f>IF(ISBLANK(#REF!),RIGHT(Q47,SEARCH("/",Q47)+3),RIGHT(#REF!,SEARCH("/",#REF!)+3))</f>
        <v>#REF!</v>
      </c>
      <c r="AM48" s="29" t="e">
        <f>IF(ISBLANK(#REF!),LEFT(AK47,3),LEFT(AK48,3))</f>
        <v>#REF!</v>
      </c>
      <c r="AN48" s="30" t="e">
        <f>IF(ISBLANK(#REF!),LEFT(AL47,3),LEFT(AL48,3))</f>
        <v>#REF!</v>
      </c>
      <c r="AO48" s="29" t="str">
        <f t="shared" si="0"/>
        <v>0</v>
      </c>
      <c r="AP48" s="30" t="str">
        <f t="shared" si="1"/>
        <v>0</v>
      </c>
      <c r="AQ48" s="38" t="e">
        <f>ROUND(IF(#REF!="","0",IF(#REF!=C48,SUM(AA48:AA49),AA48)),1)</f>
        <v>#REF!</v>
      </c>
      <c r="AR48" s="39">
        <f>IFERROR(IF(#REF!=C48,SUM(AB48:AH49),SUM(AB48:AH48)),0)</f>
        <v>0</v>
      </c>
      <c r="AS48" s="40">
        <f ca="1">IFERROR(IF(ISBLANK(O48),#REF!-(#REF!*AA48+M48*AA49),#REF!-#REF!*AA48),0)</f>
        <v>0</v>
      </c>
      <c r="AT48" s="39">
        <f t="shared" ca="1" si="2"/>
        <v>0</v>
      </c>
      <c r="AU48" s="41">
        <f t="shared" ca="1" si="3"/>
        <v>0</v>
      </c>
      <c r="AV48" s="42"/>
      <c r="AW48" s="43"/>
      <c r="AX48" s="44"/>
      <c r="AY48" s="45"/>
      <c r="AZ48" s="46"/>
      <c r="BA48" s="46"/>
      <c r="BB48" s="4"/>
      <c r="BC48" s="4"/>
      <c r="BD48" s="57"/>
      <c r="BE48" s="54">
        <v>46</v>
      </c>
    </row>
    <row r="49" spans="1:57" ht="15.75" thickBot="1" x14ac:dyDescent="0.25">
      <c r="A49" s="50">
        <v>110</v>
      </c>
      <c r="B49" s="51"/>
      <c r="C49" s="62">
        <v>353917</v>
      </c>
      <c r="D49" s="52" t="s">
        <v>118</v>
      </c>
      <c r="E49" s="52"/>
      <c r="F49" s="50">
        <v>9000</v>
      </c>
      <c r="G49" s="53">
        <v>1.5769999999999999E-2</v>
      </c>
      <c r="H49" s="50">
        <v>141.93</v>
      </c>
      <c r="I49" s="52" t="s">
        <v>45</v>
      </c>
      <c r="J49" s="52" t="s">
        <v>46</v>
      </c>
      <c r="K49" s="52" t="s">
        <v>54</v>
      </c>
      <c r="L49" s="52" t="s">
        <v>55</v>
      </c>
      <c r="M49" s="50">
        <v>420</v>
      </c>
      <c r="N49" s="50"/>
      <c r="O49" s="62"/>
      <c r="P49" s="52"/>
      <c r="Q49" s="52"/>
      <c r="R49" s="51"/>
      <c r="S49" s="50"/>
      <c r="T49" s="53"/>
      <c r="U49" s="50"/>
      <c r="V49" s="52"/>
      <c r="W49" s="52"/>
      <c r="X49" s="52"/>
      <c r="Y49" s="52"/>
      <c r="Z49" s="50"/>
      <c r="AA49" s="33" t="e">
        <f ca="1">ROUNDUP(IF(#REF!=#REF!,#REF!/#REF!,#REF!/OFFSET(#REF!,-1,)),1)</f>
        <v>#REF!</v>
      </c>
      <c r="AB49" s="34" t="e">
        <f ca="1">IF(AA49&gt;0,#REF!,0)</f>
        <v>#REF!</v>
      </c>
      <c r="AC49" s="34" t="e">
        <f ca="1">IF(AA49&gt;1,#REF!,0)</f>
        <v>#REF!</v>
      </c>
      <c r="AD49" s="34" t="e">
        <f ca="1">IF(AA49&gt;2,#REF!,0)</f>
        <v>#REF!</v>
      </c>
      <c r="AE49" s="34" t="e">
        <f ca="1">IF(AA49&gt;3,#REF!,0)</f>
        <v>#REF!</v>
      </c>
      <c r="AF49" s="35" t="e">
        <f ca="1">IF(AA49&gt;4,#REF!,0)</f>
        <v>#REF!</v>
      </c>
      <c r="AG49" s="35" t="e">
        <f ca="1">IF(AA49&gt;5,#REF!,0)</f>
        <v>#REF!</v>
      </c>
      <c r="AH49" s="35" t="e">
        <f ca="1">IF(AA49&gt;6,#REF!,0)</f>
        <v>#REF!</v>
      </c>
      <c r="AI49" s="36">
        <f>IFERROR(MID(#REF!,1,SEARCH("/",#REF!,1)-1),0)</f>
        <v>0</v>
      </c>
      <c r="AJ49" s="37"/>
      <c r="AK49" s="29" t="e">
        <f>IF(ISBLANK(#REF!),RIGHT(Q48,SEARCH("/",Q48)+7),RIGHT(#REF!,SEARCH("/",#REF!)+7))</f>
        <v>#REF!</v>
      </c>
      <c r="AL49" s="30" t="e">
        <f>IF(ISBLANK(#REF!),RIGHT(Q48,SEARCH("/",Q48)+3),RIGHT(#REF!,SEARCH("/",#REF!)+3))</f>
        <v>#REF!</v>
      </c>
      <c r="AM49" s="29" t="e">
        <f>IF(ISBLANK(#REF!),LEFT(AK48,3),LEFT(AK49,3))</f>
        <v>#REF!</v>
      </c>
      <c r="AN49" s="30" t="e">
        <f>IF(ISBLANK(#REF!),LEFT(AL48,3),LEFT(AL49,3))</f>
        <v>#REF!</v>
      </c>
      <c r="AO49" s="29" t="str">
        <f t="shared" si="0"/>
        <v>0</v>
      </c>
      <c r="AP49" s="30" t="str">
        <f t="shared" si="1"/>
        <v>0</v>
      </c>
      <c r="AQ49" s="38" t="e">
        <f>ROUND(IF(#REF!="","0",IF(#REF!=C49,SUM(AA49:AA49),AA49)),1)</f>
        <v>#REF!</v>
      </c>
      <c r="AR49" s="39">
        <f>IFERROR(IF(#REF!=C49,SUM(AB49:AH49),SUM(AB49:AH49)),0)</f>
        <v>0</v>
      </c>
      <c r="AS49" s="40">
        <f ca="1">IFERROR(IF(ISBLANK(O49),#REF!-(#REF!*AA49+M49*#REF!),#REF!-#REF!*AA49),0)</f>
        <v>0</v>
      </c>
      <c r="AT49" s="39">
        <f t="shared" ca="1" si="2"/>
        <v>0</v>
      </c>
      <c r="AU49" s="41">
        <f t="shared" ca="1" si="3"/>
        <v>0</v>
      </c>
      <c r="AV49" s="42"/>
      <c r="AW49" s="43"/>
      <c r="AX49" s="44"/>
      <c r="AY49" s="45"/>
      <c r="AZ49" s="46"/>
      <c r="BA49" s="46"/>
      <c r="BB49" s="4"/>
      <c r="BC49" s="4"/>
      <c r="BD49" s="57"/>
      <c r="BE49" s="54">
        <v>47</v>
      </c>
    </row>
  </sheetData>
  <mergeCells count="15">
    <mergeCell ref="AO1:AP1"/>
    <mergeCell ref="A1:M1"/>
    <mergeCell ref="N1:Z1"/>
    <mergeCell ref="AI1:AJ1"/>
    <mergeCell ref="AK1:AL1"/>
    <mergeCell ref="AM1:AN1"/>
    <mergeCell ref="BE1:BE2"/>
    <mergeCell ref="BG2:BG3"/>
    <mergeCell ref="BH2:BH3"/>
    <mergeCell ref="AQ1:AU1"/>
    <mergeCell ref="AV1:AW1"/>
    <mergeCell ref="AX1:AY1"/>
    <mergeCell ref="AZ1:AZ2"/>
    <mergeCell ref="BA1:BA2"/>
    <mergeCell ref="BD1:BD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1]!Bouton4_Cliquer">
                <anchor moveWithCells="1" sizeWithCells="1">
                  <from>
                    <xdr:col>16</xdr:col>
                    <xdr:colOff>2695575</xdr:colOff>
                    <xdr:row>0</xdr:row>
                    <xdr:rowOff>19050</xdr:rowOff>
                  </from>
                  <to>
                    <xdr:col>25</xdr:col>
                    <xdr:colOff>542925</xdr:colOff>
                    <xdr:row>0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2]!Decaler">
                <anchor moveWithCells="1" sizeWithCells="1">
                  <from>
                    <xdr:col>0</xdr:col>
                    <xdr:colOff>28575</xdr:colOff>
                    <xdr:row>0</xdr:row>
                    <xdr:rowOff>76200</xdr:rowOff>
                  </from>
                  <to>
                    <xdr:col>4</xdr:col>
                    <xdr:colOff>323850</xdr:colOff>
                    <xdr:row>0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1]!Bouton7_Cliquer">
                <anchor moveWithCells="1" sizeWithCells="1">
                  <from>
                    <xdr:col>13</xdr:col>
                    <xdr:colOff>142875</xdr:colOff>
                    <xdr:row>0</xdr:row>
                    <xdr:rowOff>0</xdr:rowOff>
                  </from>
                  <to>
                    <xdr:col>16</xdr:col>
                    <xdr:colOff>514350</xdr:colOff>
                    <xdr:row>0</xdr:row>
                    <xdr:rowOff>333375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Extract CP7 (2)</vt:lpstr>
    </vt:vector>
  </TitlesOfParts>
  <Company>2K804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Allan Hubert sur TSE 2K804</dc:creator>
  <cp:lastModifiedBy>Allan Hubert sur TSE 2K804</cp:lastModifiedBy>
  <dcterms:created xsi:type="dcterms:W3CDTF">2016-09-19T08:12:30Z</dcterms:created>
  <dcterms:modified xsi:type="dcterms:W3CDTF">2016-09-19T08:46:34Z</dcterms:modified>
</cp:coreProperties>
</file>