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4005" windowHeight="4005"/>
  </bookViews>
  <sheets>
    <sheet name="Extraction" sheetId="1" r:id="rId1"/>
    <sheet name="Calcul" sheetId="2" r:id="rId2"/>
  </sheets>
  <calcPr calcId="145621"/>
</workbook>
</file>

<file path=xl/calcChain.xml><?xml version="1.0" encoding="utf-8"?>
<calcChain xmlns="http://schemas.openxmlformats.org/spreadsheetml/2006/main">
  <c r="B22" i="2" l="1"/>
  <c r="C22" i="2"/>
  <c r="D22" i="2"/>
  <c r="E22" i="2"/>
  <c r="F22" i="2"/>
  <c r="G22" i="2"/>
  <c r="H22" i="2"/>
  <c r="H20" i="2"/>
  <c r="G20" i="2"/>
  <c r="F20" i="2"/>
  <c r="E20" i="2"/>
  <c r="D20" i="2"/>
  <c r="C20" i="2"/>
  <c r="B20" i="2"/>
  <c r="B12" i="2"/>
  <c r="H5" i="2"/>
  <c r="G5" i="2"/>
  <c r="F5" i="2"/>
  <c r="E5" i="2"/>
  <c r="D5" i="2"/>
  <c r="H6" i="2"/>
  <c r="G6" i="2"/>
  <c r="F6" i="2"/>
  <c r="E6" i="2"/>
  <c r="D6" i="2"/>
  <c r="H7" i="2"/>
  <c r="G7" i="2"/>
  <c r="F7" i="2"/>
  <c r="E7" i="2"/>
  <c r="D7" i="2"/>
  <c r="C7" i="2"/>
  <c r="B7" i="2"/>
  <c r="H8" i="2"/>
  <c r="G8" i="2"/>
  <c r="F8" i="2"/>
  <c r="E8" i="2"/>
  <c r="D8" i="2"/>
  <c r="H9" i="2"/>
  <c r="G9" i="2"/>
  <c r="F9" i="2"/>
  <c r="E9" i="2"/>
  <c r="D9" i="2"/>
  <c r="C9" i="2"/>
  <c r="B9" i="2"/>
  <c r="H11" i="2"/>
  <c r="G11" i="2"/>
  <c r="H10" i="2"/>
  <c r="G10" i="2"/>
  <c r="H4" i="2" l="1"/>
  <c r="G4" i="2"/>
  <c r="F4" i="2"/>
  <c r="E4" i="2"/>
  <c r="D4" i="2"/>
  <c r="H19" i="2"/>
  <c r="G19" i="2"/>
  <c r="F19" i="2"/>
  <c r="E19" i="2"/>
  <c r="D19" i="2"/>
  <c r="C19" i="2"/>
  <c r="E18" i="2"/>
  <c r="H18" i="2"/>
  <c r="G18" i="2"/>
  <c r="F18" i="2"/>
  <c r="D18" i="2"/>
  <c r="C18" i="2"/>
  <c r="B18" i="2"/>
  <c r="H17" i="2"/>
  <c r="G17" i="2"/>
  <c r="F17" i="2"/>
  <c r="E17" i="2"/>
  <c r="D17" i="2"/>
  <c r="C17" i="2"/>
  <c r="H16" i="2"/>
  <c r="G16" i="2"/>
  <c r="F16" i="2"/>
  <c r="E16" i="2"/>
  <c r="D16" i="2"/>
  <c r="C16" i="2"/>
  <c r="H15" i="2"/>
  <c r="G15" i="2"/>
  <c r="F15" i="2"/>
  <c r="E15" i="2"/>
  <c r="D15" i="2"/>
  <c r="C15" i="2"/>
  <c r="H14" i="2"/>
  <c r="G14" i="2"/>
  <c r="F14" i="2"/>
  <c r="E14" i="2"/>
  <c r="D14" i="2"/>
  <c r="C14" i="2"/>
  <c r="H13" i="2"/>
  <c r="G13" i="2"/>
  <c r="F13" i="2"/>
  <c r="E13" i="2"/>
  <c r="D13" i="2"/>
  <c r="C13" i="2"/>
  <c r="H12" i="2"/>
  <c r="G12" i="2"/>
  <c r="F12" i="2"/>
  <c r="E12" i="2"/>
  <c r="D12" i="2"/>
  <c r="C12" i="2"/>
  <c r="F11" i="2"/>
  <c r="E11" i="2"/>
  <c r="D11" i="2"/>
  <c r="C11" i="2"/>
  <c r="F10" i="2"/>
  <c r="E10" i="2"/>
  <c r="D10" i="2"/>
  <c r="C10" i="2"/>
  <c r="C8" i="2"/>
  <c r="C6" i="2"/>
  <c r="C5" i="2"/>
  <c r="C4" i="2"/>
  <c r="B19" i="2"/>
  <c r="B17" i="2"/>
  <c r="B16" i="2"/>
  <c r="B15" i="2"/>
  <c r="B14" i="2"/>
  <c r="B13" i="2"/>
  <c r="B11" i="2"/>
  <c r="B10" i="2"/>
  <c r="B8" i="2"/>
  <c r="B6" i="2"/>
  <c r="B5" i="2"/>
  <c r="B4" i="2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" i="1"/>
</calcChain>
</file>

<file path=xl/sharedStrings.xml><?xml version="1.0" encoding="utf-8"?>
<sst xmlns="http://schemas.openxmlformats.org/spreadsheetml/2006/main" count="2264" uniqueCount="237">
  <si>
    <t>BT</t>
  </si>
  <si>
    <t>Code article</t>
  </si>
  <si>
    <t>Libellé article</t>
  </si>
  <si>
    <t>Modèle</t>
  </si>
  <si>
    <t>Type</t>
  </si>
  <si>
    <t>Famille</t>
  </si>
  <si>
    <t>Sous-famille</t>
  </si>
  <si>
    <t>Laize</t>
  </si>
  <si>
    <t>Longueur</t>
  </si>
  <si>
    <t>Poids</t>
  </si>
  <si>
    <t>Qté prod</t>
  </si>
  <si>
    <t>Poids prod</t>
  </si>
  <si>
    <t>Motif scrap</t>
  </si>
  <si>
    <t>N° bobine</t>
  </si>
  <si>
    <t>N° machine</t>
  </si>
  <si>
    <t>Nom machine</t>
  </si>
  <si>
    <t>Date production</t>
  </si>
  <si>
    <t>Date correction</t>
  </si>
  <si>
    <t>Lot</t>
  </si>
  <si>
    <t>N°commande</t>
  </si>
  <si>
    <t>Client</t>
  </si>
  <si>
    <t>Snumbobconso</t>
  </si>
  <si>
    <t>LINTOP STAR PE SXI 280X1000 ML</t>
  </si>
  <si>
    <t>F</t>
  </si>
  <si>
    <t>T</t>
  </si>
  <si>
    <t>A12-2</t>
  </si>
  <si>
    <t>675</t>
  </si>
  <si>
    <t>Etoiles</t>
  </si>
  <si>
    <t>25</t>
  </si>
  <si>
    <t>CP25</t>
  </si>
  <si>
    <t>S .25.193.6</t>
  </si>
  <si>
    <t>LINTOP STAR PE SXI 520 X 1000 ML</t>
  </si>
  <si>
    <t>LINTOP PP HB A 50 320 X 500</t>
  </si>
  <si>
    <t>C7</t>
  </si>
  <si>
    <t>614</t>
  </si>
  <si>
    <t>Autre</t>
  </si>
  <si>
    <t>110</t>
  </si>
  <si>
    <t>CP8</t>
  </si>
  <si>
    <t>U .110.193.6</t>
  </si>
  <si>
    <t>LINTOP PE HB A 40 230 X 1000</t>
  </si>
  <si>
    <t>639</t>
  </si>
  <si>
    <t>Perte de trims</t>
  </si>
  <si>
    <t>109</t>
  </si>
  <si>
    <t>CP9</t>
  </si>
  <si>
    <t>U .109.193.6</t>
  </si>
  <si>
    <t>LINTOP PE HB A 45 (609-235) 420mm x 1000ML</t>
  </si>
  <si>
    <t>609</t>
  </si>
  <si>
    <t>LINTOP PE HB A 40 310 X 1000</t>
  </si>
  <si>
    <t>Annulation d étiquette</t>
  </si>
  <si>
    <t>U .25.193.6</t>
  </si>
  <si>
    <t>R .25.193.6</t>
  </si>
  <si>
    <t>LINTOP PE HB A 40 178MM 1000ML</t>
  </si>
  <si>
    <t>S .110.194.6</t>
  </si>
  <si>
    <t>LINTOP STAR PE HB 400x1500</t>
  </si>
  <si>
    <t>A12-1</t>
  </si>
  <si>
    <t>625</t>
  </si>
  <si>
    <t>C.D.C</t>
  </si>
  <si>
    <t>S .25.194.6</t>
  </si>
  <si>
    <t>LINVAC D 70 K 810MM 3200ML</t>
  </si>
  <si>
    <t>A7</t>
  </si>
  <si>
    <t>553</t>
  </si>
  <si>
    <t>PF pas en stock</t>
  </si>
  <si>
    <t>104</t>
  </si>
  <si>
    <t>CP4</t>
  </si>
  <si>
    <t>AD.104.191.6</t>
  </si>
  <si>
    <t>S .109.194.6</t>
  </si>
  <si>
    <t>LINTOP STAR PE HB 670x1500 CL16182</t>
  </si>
  <si>
    <t>Plis</t>
  </si>
  <si>
    <t>U .25.194.6</t>
  </si>
  <si>
    <t>LINTOP VAC D 90 406MM 800ML</t>
  </si>
  <si>
    <t>A7-1</t>
  </si>
  <si>
    <t>75</t>
  </si>
  <si>
    <t>AD.104.194.6</t>
  </si>
  <si>
    <t>LINTOP STAR PE HB 300MM 1500ML</t>
  </si>
  <si>
    <t>R .25.194.6</t>
  </si>
  <si>
    <t>LINTHERM VAC D 125  474 X 500</t>
  </si>
  <si>
    <t>A7-2</t>
  </si>
  <si>
    <t>519</t>
  </si>
  <si>
    <t>Surépaisseurs</t>
  </si>
  <si>
    <t>LINTOP PE HB A 40 550/500 ARCA</t>
  </si>
  <si>
    <t>T .110.195.6</t>
  </si>
  <si>
    <t>LINTOP PE HB A 40 470 X 1000</t>
  </si>
  <si>
    <t>T .109.195.6</t>
  </si>
  <si>
    <t>LINTOP PE HB A 40 416 X 1000</t>
  </si>
  <si>
    <t>Gaine STAR PE SXI 680 mm CL16175</t>
  </si>
  <si>
    <t>S</t>
  </si>
  <si>
    <t>Essai labo/dev</t>
  </si>
  <si>
    <t>70</t>
  </si>
  <si>
    <t>L70</t>
  </si>
  <si>
    <t>AE.70.154.6</t>
  </si>
  <si>
    <t>LINTOP PE HB A 40 420 X 1000</t>
  </si>
  <si>
    <t>S .110.195.6</t>
  </si>
  <si>
    <t>LINTOP PE HB A 45PX  260/1000 M</t>
  </si>
  <si>
    <t>682</t>
  </si>
  <si>
    <t>U .109.195.6</t>
  </si>
  <si>
    <t>LINTOP PE HB A 40 720 X 1000</t>
  </si>
  <si>
    <t>T .109.196.6</t>
  </si>
  <si>
    <t>LINTOP PE HB A 40 315 X 1000</t>
  </si>
  <si>
    <t>T .110.196.6</t>
  </si>
  <si>
    <t>LINTOP PE HB A 40 338 X 1000</t>
  </si>
  <si>
    <t>107</t>
  </si>
  <si>
    <t>CP7</t>
  </si>
  <si>
    <t>T .107.196.6</t>
  </si>
  <si>
    <t>LINTOP STAR PE HB 320 X 1500</t>
  </si>
  <si>
    <t>S .25.196.6</t>
  </si>
  <si>
    <t>LINTOP STAR PE CXO 360MM 1500ML</t>
  </si>
  <si>
    <t>648</t>
  </si>
  <si>
    <t>U .25.196.6</t>
  </si>
  <si>
    <t>LINTOP PP HB B 37 P 330*1000 ML</t>
  </si>
  <si>
    <t>612</t>
  </si>
  <si>
    <t>U .109.196.6</t>
  </si>
  <si>
    <t>LINTOP PE HB A 45 PX 700 X 1000</t>
  </si>
  <si>
    <t>U .110.196.6</t>
  </si>
  <si>
    <t>LINbase 620/30 GAB Clr (429-278)</t>
  </si>
  <si>
    <t>A4</t>
  </si>
  <si>
    <t>429</t>
  </si>
  <si>
    <t>60</t>
  </si>
  <si>
    <t>L60</t>
  </si>
  <si>
    <t>AA.60.197.6</t>
  </si>
  <si>
    <t>LINTOP PE HB A 50 450*1000</t>
  </si>
  <si>
    <t>T .110.197.6</t>
  </si>
  <si>
    <t>LINTOP PE HB A 40 240 X 1000</t>
  </si>
  <si>
    <t>Mauvaises tranches</t>
  </si>
  <si>
    <t>T .109.197.6</t>
  </si>
  <si>
    <t>LINTOP STAR PE SXI 464MM 1000ML</t>
  </si>
  <si>
    <t>T .25.197.6</t>
  </si>
  <si>
    <t>LINbase 670/30 GAB Clr (429-278)</t>
  </si>
  <si>
    <t>AB.60.197.6</t>
  </si>
  <si>
    <t>S .25.197.6</t>
  </si>
  <si>
    <t>LINTHERM VAC S 220 423MM 300ML</t>
  </si>
  <si>
    <t>637</t>
  </si>
  <si>
    <t>Pollution</t>
  </si>
  <si>
    <t>AE.104.197.6</t>
  </si>
  <si>
    <t>LINTOP PE HB A 40 370 X 1000 M</t>
  </si>
  <si>
    <t>R .109.198.6</t>
  </si>
  <si>
    <t>R .25.198.6</t>
  </si>
  <si>
    <t>AC.60.198.6</t>
  </si>
  <si>
    <t>LINTOP VAC D 70 289MM 900ML</t>
  </si>
  <si>
    <t>204</t>
  </si>
  <si>
    <t>T .107.198.6</t>
  </si>
  <si>
    <t>LINTOP VAC D 70 400MM 900ML</t>
  </si>
  <si>
    <t>LINTOP VAC S 100 462 mm</t>
  </si>
  <si>
    <t>AA.104.198.6</t>
  </si>
  <si>
    <t>LINTOP PP HB A 45 P 330 X 1000 ML</t>
  </si>
  <si>
    <t>745</t>
  </si>
  <si>
    <t>T .110.198.6</t>
  </si>
  <si>
    <t>LINTOP STAR PE CXO 310 X 1500</t>
  </si>
  <si>
    <t>T .25.198.6</t>
  </si>
  <si>
    <t>LINTOP STAR PE CXO 330 X 1500</t>
  </si>
  <si>
    <t>LINTOP PET HB A 43 PX K 230 MM X 500</t>
  </si>
  <si>
    <t>754</t>
  </si>
  <si>
    <t>Gels</t>
  </si>
  <si>
    <t>S .107.198.6</t>
  </si>
  <si>
    <t>S .25.198.6</t>
  </si>
  <si>
    <t>LINTOP PE HB A 40  450 X 1000</t>
  </si>
  <si>
    <t>S .109.198.6</t>
  </si>
  <si>
    <t>LINTOP STAR PE SXI 285MM 1000ML</t>
  </si>
  <si>
    <t>LINTOP PE HB A 60 460 X 500</t>
  </si>
  <si>
    <t>616</t>
  </si>
  <si>
    <t>S .110.193.6</t>
  </si>
  <si>
    <t>LINTOP PE HB A 40 450 X 1000</t>
  </si>
  <si>
    <t>Bords flottants</t>
  </si>
  <si>
    <t>LINTOP PE HB A 40 320 X 1000</t>
  </si>
  <si>
    <t>Mauvais réglages</t>
  </si>
  <si>
    <t>Linlam PET HB 23 A PX K F63118 1065 mm</t>
  </si>
  <si>
    <t>A1</t>
  </si>
  <si>
    <t>753</t>
  </si>
  <si>
    <t>111</t>
  </si>
  <si>
    <t>LAMA</t>
  </si>
  <si>
    <t>S .111.194.6</t>
  </si>
  <si>
    <t>LINTOP PE HB A 40 305 X 1000</t>
  </si>
  <si>
    <t>U .109.194.6</t>
  </si>
  <si>
    <t>LINTOP PE HB A 40 265 X 1000</t>
  </si>
  <si>
    <t>LINTOP VAC D 90 444MM 800ML</t>
  </si>
  <si>
    <t>LINTOP VAC D 125 405MM 500ML</t>
  </si>
  <si>
    <t>LINTOP PE HB A 40  410 X 1000</t>
  </si>
  <si>
    <t>R .109.194.6</t>
  </si>
  <si>
    <t>LINTOP PE HB A 40 700 X 1000</t>
  </si>
  <si>
    <t>LINTOP STAR PE CXO 310MM 1500ML</t>
  </si>
  <si>
    <t>S .25.195.6</t>
  </si>
  <si>
    <t>LINVAC D 70 B 330 X 350</t>
  </si>
  <si>
    <t>125</t>
  </si>
  <si>
    <t>MSVE</t>
  </si>
  <si>
    <t>U .125.195.6</t>
  </si>
  <si>
    <t>LINTOP PE HB A 40 390 X 1000 PAL SNCF</t>
  </si>
  <si>
    <t>LINTOP PE HB A 45 330 X 1000</t>
  </si>
  <si>
    <t>U .107.193.6</t>
  </si>
  <si>
    <t>LINTOP VAC D 70 402MM 900ML</t>
  </si>
  <si>
    <t>AC.104.193.6</t>
  </si>
  <si>
    <t>Mandrin écrasé</t>
  </si>
  <si>
    <t>LINTOP PP HB B 52 PX 315 X 1000</t>
  </si>
  <si>
    <t>673</t>
  </si>
  <si>
    <t>Bulles</t>
  </si>
  <si>
    <t>U .110.194.6</t>
  </si>
  <si>
    <t>LINTOP PE HB A 40 360 X 1000</t>
  </si>
  <si>
    <t>LINLAM PE HB 20 A 1135MMx21000ML</t>
  </si>
  <si>
    <t>638</t>
  </si>
  <si>
    <t>R .111.183.6</t>
  </si>
  <si>
    <t>LINTOP STAR PE HB 445*1500 ML</t>
  </si>
  <si>
    <t>762</t>
  </si>
  <si>
    <t>LINTOP PE HB A 45 PX 230 X 1000</t>
  </si>
  <si>
    <t>LINTOP PE HB A 40 270 X 1500</t>
  </si>
  <si>
    <t>LINTOP STAR PE HB CL16140 500 X 1500</t>
  </si>
  <si>
    <t>T .25.195.6</t>
  </si>
  <si>
    <t>LINTOP PE HB A 40 450 X 500</t>
  </si>
  <si>
    <t>Décrochages</t>
  </si>
  <si>
    <t>S .110.196.6</t>
  </si>
  <si>
    <t>LINTOP PE HB A 50 300MM 1000ML</t>
  </si>
  <si>
    <t>LINTOP PP HB B 37 P 260 X 1000</t>
  </si>
  <si>
    <t>R .110.197.6</t>
  </si>
  <si>
    <t>LINTOP STAR PE HB CL16140 250MM 1500ML</t>
  </si>
  <si>
    <t>AA.60.198.6</t>
  </si>
  <si>
    <t>LINBASE GAB 30 F62230 L60 750 mm</t>
  </si>
  <si>
    <t>LINTOP PE HB A 50 358MM 500ML</t>
  </si>
  <si>
    <t>S .110.198.6</t>
  </si>
  <si>
    <t>LINTOP STAR PE HB 380x1500</t>
  </si>
  <si>
    <t>T .25.196.6</t>
  </si>
  <si>
    <t>LINTOP PE HB A 50 360 X 1000 ARCA</t>
  </si>
  <si>
    <t>LINTOP PE HB A 50 445MM 1000ML</t>
  </si>
  <si>
    <t>S .110.197.6</t>
  </si>
  <si>
    <t>LINTOP PE HB A 45 PX 320 X 1000</t>
  </si>
  <si>
    <t>LINLAM PET HB 23 A K 1145MM 21000ML</t>
  </si>
  <si>
    <t>752</t>
  </si>
  <si>
    <t>S .111.197.6</t>
  </si>
  <si>
    <t>AE.60.197.6</t>
  </si>
  <si>
    <t>LINTOP VAC S 100 444MM 600ML</t>
  </si>
  <si>
    <t>LINbase 30 GAB Clr  750 X 6500</t>
  </si>
  <si>
    <t>LINTOP PE HB A 40 330 X 1000</t>
  </si>
  <si>
    <t>Poids SCRAP</t>
  </si>
  <si>
    <t>Annulation d'étiquettes</t>
  </si>
  <si>
    <t>P.F pas en stock</t>
  </si>
  <si>
    <t>Bords Flottants</t>
  </si>
  <si>
    <t>Causes / Machines</t>
  </si>
  <si>
    <t xml:space="preserve">Mandrin écrasé </t>
  </si>
  <si>
    <t xml:space="preserve">Somme </t>
  </si>
  <si>
    <t>Trims + Calles =</t>
  </si>
  <si>
    <t>Wina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</si>
</sst>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000"/>
    <numFmt numFmtId="165" formatCode="dd/mm/yyyy\ hh:mm:ss"/>
  </numFmts>
  <fonts count="6" x14ac:knownFonts="1">
    <font>
      <sz val="10"/>
      <name val="Arial"/>
      <charset val="1"/>
    </font>
    <font>
      <sz val="10"/>
      <name val="Arial"/>
      <family val="2"/>
    </font>
    <font>
      <sz val="10"/>
      <color rgb="FFFF0000"/>
      <name val="Arial"/>
      <family val="2"/>
    </font>
    <font>
      <sz val="10"/>
      <color theme="9"/>
      <name val="Arial"/>
      <family val="2"/>
    </font>
    <font>
      <sz val="10"/>
      <color theme="8"/>
      <name val="Arial"/>
      <family val="2"/>
    </font>
    <font>
      <sz val="12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5">
    <xf numFmtId="0" fontId="1" fillId="0" borderId="0" xfId="0" applyFont="1"/>
    <xf numFmtId="0" fontId="0" fillId="0" borderId="0" xfId="1" applyFont="1" applyAlignment="1">
      <alignment horizontal="center" vertical="center" wrapText="1"/>
    </xf>
    <xf numFmtId="3" fontId="0" fillId="0" borderId="0" xfId="1" applyNumberFormat="1" applyFont="1" applyFill="1" applyBorder="1" applyAlignment="1" applyProtection="1">
      <alignment horizontal="right"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1" applyNumberFormat="1" applyFont="1" applyFill="1" applyBorder="1" applyAlignment="1" applyProtection="1">
      <alignment horizontal="center" vertical="center"/>
    </xf>
    <xf numFmtId="3" fontId="0" fillId="0" borderId="0" xfId="1" applyNumberFormat="1" applyFont="1" applyFill="1" applyBorder="1" applyAlignment="1" applyProtection="1">
      <alignment horizontal="center" vertical="center"/>
    </xf>
    <xf numFmtId="164" fontId="0" fillId="0" borderId="0" xfId="1" applyNumberFormat="1" applyFont="1" applyFill="1" applyBorder="1" applyAlignment="1" applyProtection="1">
      <alignment horizontal="right" vertical="center"/>
    </xf>
    <xf numFmtId="4" fontId="0" fillId="0" borderId="0" xfId="1" applyNumberFormat="1" applyFont="1" applyFill="1" applyBorder="1" applyAlignment="1" applyProtection="1">
      <alignment horizontal="right" vertical="center"/>
    </xf>
    <xf numFmtId="165" fontId="0" fillId="0" borderId="0" xfId="1" applyNumberFormat="1" applyFont="1" applyFill="1" applyBorder="1" applyAlignment="1" applyProtection="1">
      <alignment horizontal="right" vertic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" xfId="0" applyFont="1" applyBorder="1"/>
    <xf numFmtId="0" fontId="2" fillId="0" borderId="8" xfId="0" applyFont="1" applyBorder="1" applyAlignment="1">
      <alignment horizont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2" fontId="1" fillId="0" borderId="6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2" fontId="1" fillId="0" borderId="10" xfId="0" applyNumberFormat="1" applyFont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 vertical="center"/>
    </xf>
    <xf numFmtId="0" fontId="1" fillId="0" borderId="0" xfId="1" applyNumberFormat="1" applyFont="1" applyFill="1" applyBorder="1" applyAlignment="1" applyProtection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2" fontId="1" fillId="0" borderId="1" xfId="0" applyNumberFormat="1" applyFont="1" applyBorder="1"/>
    <xf numFmtId="0" fontId="5" fillId="0" borderId="8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47"/>
  <sheetViews>
    <sheetView tabSelected="1" workbookViewId="0">
      <selection activeCell="M1" sqref="M1"/>
    </sheetView>
  </sheetViews>
  <sheetFormatPr baseColWidth="10" defaultRowHeight="12.75" x14ac:dyDescent="0.2"/>
  <cols>
    <col min="1" max="1" width="7.5703125" bestFit="1" customWidth="1"/>
    <col min="2" max="2" width="8.140625" customWidth="1"/>
    <col min="3" max="3" width="31" hidden="1" customWidth="1"/>
    <col min="4" max="4" width="7" bestFit="1" customWidth="1"/>
    <col min="5" max="5" width="5" bestFit="1" customWidth="1"/>
    <col min="6" max="6" width="4.5703125" customWidth="1"/>
    <col min="7" max="7" width="11.140625" hidden="1" customWidth="1"/>
    <col min="8" max="8" width="5.5703125" bestFit="1" customWidth="1"/>
    <col min="9" max="9" width="10" customWidth="1"/>
    <col min="10" max="10" width="8.85546875" customWidth="1"/>
    <col min="11" max="11" width="10" customWidth="1"/>
    <col min="12" max="12" width="11.7109375" customWidth="1"/>
    <col min="13" max="13" width="14.28515625" customWidth="1"/>
    <col min="14" max="14" width="11" customWidth="1"/>
    <col min="15" max="15" width="11.7109375" customWidth="1"/>
    <col min="16" max="16" width="14.28515625" customWidth="1"/>
    <col min="17" max="17" width="1" customWidth="1"/>
    <col min="18" max="18" width="18" bestFit="1" customWidth="1"/>
    <col min="20" max="20" width="12" customWidth="1"/>
    <col min="21" max="21" width="16.42578125" customWidth="1"/>
    <col min="22" max="22" width="21.5703125" customWidth="1"/>
  </cols>
  <sheetData>
    <row r="1" spans="1:22" ht="178.5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</row>
    <row r="2" spans="1:22" x14ac:dyDescent="0.2">
      <c r="A2" s="2"/>
      <c r="B2" s="3"/>
      <c r="C2" s="3" t="s">
        <v>22</v>
      </c>
      <c r="D2" s="4" t="s">
        <v>23</v>
      </c>
      <c r="E2" s="4" t="s">
        <v>24</v>
      </c>
      <c r="F2" s="4" t="s">
        <v>25</v>
      </c>
      <c r="G2" s="4" t="s">
        <v>26</v>
      </c>
      <c r="H2" s="2">
        <v>280</v>
      </c>
      <c r="I2" s="5">
        <v>1000</v>
      </c>
      <c r="J2" s="6">
        <v>9.3758279999999992E-3</v>
      </c>
      <c r="K2" s="5">
        <v>-1000</v>
      </c>
      <c r="L2" s="7">
        <f>J2*I2</f>
        <v>9.3758279999999985</v>
      </c>
      <c r="M2" s="3" t="s">
        <v>27</v>
      </c>
      <c r="N2" s="3"/>
      <c r="O2" s="3" t="s">
        <v>28</v>
      </c>
      <c r="P2" s="3" t="s">
        <v>29</v>
      </c>
      <c r="Q2" s="8">
        <v>42562.261805555558</v>
      </c>
      <c r="R2" s="8">
        <v>42562.261944444443</v>
      </c>
      <c r="S2" s="3" t="s">
        <v>30</v>
      </c>
      <c r="T2" s="3"/>
      <c r="U2" s="3"/>
      <c r="V2" s="3"/>
    </row>
    <row r="3" spans="1:22" x14ac:dyDescent="0.2">
      <c r="A3" s="2"/>
      <c r="B3" s="3"/>
      <c r="C3" s="3" t="s">
        <v>31</v>
      </c>
      <c r="D3" s="4" t="s">
        <v>23</v>
      </c>
      <c r="E3" s="4" t="s">
        <v>24</v>
      </c>
      <c r="F3" s="4" t="s">
        <v>25</v>
      </c>
      <c r="G3" s="4" t="s">
        <v>26</v>
      </c>
      <c r="H3" s="2">
        <v>520</v>
      </c>
      <c r="I3" s="5">
        <v>1000</v>
      </c>
      <c r="J3" s="6">
        <v>1.7420000000000001E-2</v>
      </c>
      <c r="K3" s="5">
        <v>-1000</v>
      </c>
      <c r="L3" s="7">
        <f t="shared" ref="L3:L66" si="0">J3*I3</f>
        <v>17.420000000000002</v>
      </c>
      <c r="M3" s="3" t="s">
        <v>27</v>
      </c>
      <c r="N3" s="3"/>
      <c r="O3" s="3" t="s">
        <v>28</v>
      </c>
      <c r="P3" s="3" t="s">
        <v>29</v>
      </c>
      <c r="Q3" s="8">
        <v>42562.464259259257</v>
      </c>
      <c r="R3" s="8">
        <v>42562.466215277775</v>
      </c>
      <c r="S3" s="3" t="s">
        <v>30</v>
      </c>
      <c r="T3" s="3"/>
      <c r="U3" s="3"/>
      <c r="V3" s="3"/>
    </row>
    <row r="4" spans="1:22" x14ac:dyDescent="0.2">
      <c r="A4" s="2"/>
      <c r="B4" s="3"/>
      <c r="C4" s="3" t="s">
        <v>31</v>
      </c>
      <c r="D4" s="4" t="s">
        <v>23</v>
      </c>
      <c r="E4" s="4" t="s">
        <v>24</v>
      </c>
      <c r="F4" s="4" t="s">
        <v>25</v>
      </c>
      <c r="G4" s="4" t="s">
        <v>26</v>
      </c>
      <c r="H4" s="2">
        <v>520</v>
      </c>
      <c r="I4" s="5">
        <v>1000</v>
      </c>
      <c r="J4" s="6">
        <v>1.7420000000000001E-2</v>
      </c>
      <c r="K4" s="5">
        <v>-1000</v>
      </c>
      <c r="L4" s="7">
        <f t="shared" si="0"/>
        <v>17.420000000000002</v>
      </c>
      <c r="M4" s="3" t="s">
        <v>27</v>
      </c>
      <c r="N4" s="3"/>
      <c r="O4" s="3" t="s">
        <v>28</v>
      </c>
      <c r="P4" s="3" t="s">
        <v>29</v>
      </c>
      <c r="Q4" s="8">
        <v>42562.518159722225</v>
      </c>
      <c r="R4" s="8">
        <v>42562.51966435185</v>
      </c>
      <c r="S4" s="3" t="s">
        <v>30</v>
      </c>
      <c r="T4" s="3"/>
      <c r="U4" s="3"/>
      <c r="V4" s="3"/>
    </row>
    <row r="5" spans="1:22" x14ac:dyDescent="0.2">
      <c r="A5" s="2"/>
      <c r="B5" s="3"/>
      <c r="C5" s="3" t="s">
        <v>32</v>
      </c>
      <c r="D5" s="4" t="s">
        <v>23</v>
      </c>
      <c r="E5" s="4" t="s">
        <v>24</v>
      </c>
      <c r="F5" s="4" t="s">
        <v>33</v>
      </c>
      <c r="G5" s="4" t="s">
        <v>34</v>
      </c>
      <c r="H5" s="2">
        <v>320</v>
      </c>
      <c r="I5" s="5">
        <v>500</v>
      </c>
      <c r="J5" s="6">
        <v>1.494E-2</v>
      </c>
      <c r="K5" s="5">
        <v>-500</v>
      </c>
      <c r="L5" s="7">
        <f t="shared" si="0"/>
        <v>7.47</v>
      </c>
      <c r="M5" s="3" t="s">
        <v>35</v>
      </c>
      <c r="N5" s="3"/>
      <c r="O5" s="3" t="s">
        <v>36</v>
      </c>
      <c r="P5" s="3" t="s">
        <v>37</v>
      </c>
      <c r="Q5" s="8">
        <v>42562.565254629626</v>
      </c>
      <c r="R5" s="8">
        <v>42562.568599537037</v>
      </c>
      <c r="S5" s="3" t="s">
        <v>38</v>
      </c>
      <c r="T5" s="3"/>
      <c r="U5" s="3"/>
      <c r="V5" s="3"/>
    </row>
    <row r="6" spans="1:22" x14ac:dyDescent="0.2">
      <c r="A6" s="2"/>
      <c r="B6" s="3"/>
      <c r="C6" s="3" t="s">
        <v>39</v>
      </c>
      <c r="D6" s="4" t="s">
        <v>23</v>
      </c>
      <c r="E6" s="4" t="s">
        <v>24</v>
      </c>
      <c r="F6" s="4" t="s">
        <v>33</v>
      </c>
      <c r="G6" s="4" t="s">
        <v>40</v>
      </c>
      <c r="H6" s="2">
        <v>230</v>
      </c>
      <c r="I6" s="5">
        <v>1000</v>
      </c>
      <c r="J6" s="6">
        <v>8.6300000000000005E-3</v>
      </c>
      <c r="K6" s="5">
        <v>-1000</v>
      </c>
      <c r="L6" s="7">
        <f t="shared" si="0"/>
        <v>8.6300000000000008</v>
      </c>
      <c r="M6" s="3" t="s">
        <v>41</v>
      </c>
      <c r="N6" s="3"/>
      <c r="O6" s="3" t="s">
        <v>42</v>
      </c>
      <c r="P6" s="3" t="s">
        <v>43</v>
      </c>
      <c r="Q6" s="8">
        <v>42562.602442129632</v>
      </c>
      <c r="R6" s="8">
        <v>42562.630613425928</v>
      </c>
      <c r="S6" s="3" t="s">
        <v>44</v>
      </c>
      <c r="T6" s="3"/>
      <c r="U6" s="3"/>
      <c r="V6" s="3"/>
    </row>
    <row r="7" spans="1:22" x14ac:dyDescent="0.2">
      <c r="A7" s="2"/>
      <c r="B7" s="3"/>
      <c r="C7" s="3" t="s">
        <v>45</v>
      </c>
      <c r="D7" s="4" t="s">
        <v>23</v>
      </c>
      <c r="E7" s="4" t="s">
        <v>24</v>
      </c>
      <c r="F7" s="4" t="s">
        <v>33</v>
      </c>
      <c r="G7" s="4" t="s">
        <v>46</v>
      </c>
      <c r="H7" s="2">
        <v>420</v>
      </c>
      <c r="I7" s="5">
        <v>1000</v>
      </c>
      <c r="J7" s="6">
        <v>1.7690000000000001E-2</v>
      </c>
      <c r="K7" s="5">
        <v>-1000</v>
      </c>
      <c r="L7" s="7">
        <f t="shared" si="0"/>
        <v>17.690000000000001</v>
      </c>
      <c r="M7" s="3" t="s">
        <v>41</v>
      </c>
      <c r="N7" s="3"/>
      <c r="O7" s="3" t="s">
        <v>36</v>
      </c>
      <c r="P7" s="3" t="s">
        <v>37</v>
      </c>
      <c r="Q7" s="8">
        <v>42562.692361111112</v>
      </c>
      <c r="R7" s="8">
        <v>42562.694560185184</v>
      </c>
      <c r="S7" s="3" t="s">
        <v>38</v>
      </c>
      <c r="T7" s="3"/>
      <c r="U7" s="3"/>
      <c r="V7" s="3"/>
    </row>
    <row r="8" spans="1:22" x14ac:dyDescent="0.2">
      <c r="A8" s="2"/>
      <c r="B8" s="3"/>
      <c r="C8" s="3" t="s">
        <v>47</v>
      </c>
      <c r="D8" s="4" t="s">
        <v>23</v>
      </c>
      <c r="E8" s="4" t="s">
        <v>24</v>
      </c>
      <c r="F8" s="4" t="s">
        <v>33</v>
      </c>
      <c r="G8" s="4" t="s">
        <v>40</v>
      </c>
      <c r="H8" s="2">
        <v>310</v>
      </c>
      <c r="I8" s="5">
        <v>1000</v>
      </c>
      <c r="J8" s="6">
        <v>1.1639999999999999E-2</v>
      </c>
      <c r="K8" s="5">
        <v>-1000</v>
      </c>
      <c r="L8" s="7">
        <f t="shared" si="0"/>
        <v>11.639999999999999</v>
      </c>
      <c r="M8" s="3" t="s">
        <v>48</v>
      </c>
      <c r="N8" s="3"/>
      <c r="O8" s="3" t="s">
        <v>42</v>
      </c>
      <c r="P8" s="3" t="s">
        <v>43</v>
      </c>
      <c r="Q8" s="8">
        <v>42562.755069444444</v>
      </c>
      <c r="R8" s="8">
        <v>42562.756377314814</v>
      </c>
      <c r="S8" s="3" t="s">
        <v>44</v>
      </c>
      <c r="T8" s="3"/>
      <c r="U8" s="3"/>
      <c r="V8" s="3"/>
    </row>
    <row r="9" spans="1:22" x14ac:dyDescent="0.2">
      <c r="A9" s="2"/>
      <c r="B9" s="3"/>
      <c r="C9" s="3" t="s">
        <v>31</v>
      </c>
      <c r="D9" s="4" t="s">
        <v>23</v>
      </c>
      <c r="E9" s="4" t="s">
        <v>24</v>
      </c>
      <c r="F9" s="4" t="s">
        <v>25</v>
      </c>
      <c r="G9" s="4" t="s">
        <v>26</v>
      </c>
      <c r="H9" s="2">
        <v>520</v>
      </c>
      <c r="I9" s="5">
        <v>1000</v>
      </c>
      <c r="J9" s="6">
        <v>1.7420000000000001E-2</v>
      </c>
      <c r="K9" s="5">
        <v>-1000</v>
      </c>
      <c r="L9" s="7">
        <f t="shared" si="0"/>
        <v>17.420000000000002</v>
      </c>
      <c r="M9" s="3" t="s">
        <v>27</v>
      </c>
      <c r="N9" s="3"/>
      <c r="O9" s="3" t="s">
        <v>28</v>
      </c>
      <c r="P9" s="3" t="s">
        <v>29</v>
      </c>
      <c r="Q9" s="8">
        <v>42562.852592592593</v>
      </c>
      <c r="R9" s="8">
        <v>42562.855740740742</v>
      </c>
      <c r="S9" s="3" t="s">
        <v>49</v>
      </c>
      <c r="T9" s="3"/>
      <c r="U9" s="3"/>
      <c r="V9" s="3"/>
    </row>
    <row r="10" spans="1:22" x14ac:dyDescent="0.2">
      <c r="A10" s="2"/>
      <c r="B10" s="3"/>
      <c r="C10" s="3" t="s">
        <v>31</v>
      </c>
      <c r="D10" s="4" t="s">
        <v>23</v>
      </c>
      <c r="E10" s="4" t="s">
        <v>24</v>
      </c>
      <c r="F10" s="4" t="s">
        <v>25</v>
      </c>
      <c r="G10" s="4" t="s">
        <v>26</v>
      </c>
      <c r="H10" s="2">
        <v>520</v>
      </c>
      <c r="I10" s="5">
        <v>1000</v>
      </c>
      <c r="J10" s="6">
        <v>1.7420000000000001E-2</v>
      </c>
      <c r="K10" s="5">
        <v>-1000</v>
      </c>
      <c r="L10" s="7">
        <f t="shared" si="0"/>
        <v>17.420000000000002</v>
      </c>
      <c r="M10" s="3" t="s">
        <v>48</v>
      </c>
      <c r="N10" s="3"/>
      <c r="O10" s="3" t="s">
        <v>28</v>
      </c>
      <c r="P10" s="3" t="s">
        <v>29</v>
      </c>
      <c r="Q10" s="8">
        <v>42562.984409722223</v>
      </c>
      <c r="R10" s="8">
        <v>42562.984780092593</v>
      </c>
      <c r="S10" s="3" t="s">
        <v>50</v>
      </c>
      <c r="T10" s="3"/>
      <c r="U10" s="3"/>
      <c r="V10" s="3"/>
    </row>
    <row r="11" spans="1:22" x14ac:dyDescent="0.2">
      <c r="A11" s="2"/>
      <c r="B11" s="3"/>
      <c r="C11" s="3" t="s">
        <v>31</v>
      </c>
      <c r="D11" s="4" t="s">
        <v>23</v>
      </c>
      <c r="E11" s="4" t="s">
        <v>24</v>
      </c>
      <c r="F11" s="4" t="s">
        <v>25</v>
      </c>
      <c r="G11" s="4" t="s">
        <v>26</v>
      </c>
      <c r="H11" s="2">
        <v>520</v>
      </c>
      <c r="I11" s="5">
        <v>1000</v>
      </c>
      <c r="J11" s="6">
        <v>1.7420000000000001E-2</v>
      </c>
      <c r="K11" s="5">
        <v>-1000</v>
      </c>
      <c r="L11" s="7">
        <f t="shared" si="0"/>
        <v>17.420000000000002</v>
      </c>
      <c r="M11" s="3" t="s">
        <v>27</v>
      </c>
      <c r="N11" s="3"/>
      <c r="O11" s="3" t="s">
        <v>28</v>
      </c>
      <c r="P11" s="3" t="s">
        <v>29</v>
      </c>
      <c r="Q11" s="8">
        <v>42563.089236111111</v>
      </c>
      <c r="R11" s="8">
        <v>42563.089791666665</v>
      </c>
      <c r="S11" s="3" t="s">
        <v>50</v>
      </c>
      <c r="T11" s="3"/>
      <c r="U11" s="3"/>
      <c r="V11" s="3"/>
    </row>
    <row r="12" spans="1:22" x14ac:dyDescent="0.2">
      <c r="A12" s="2"/>
      <c r="B12" s="3"/>
      <c r="C12" s="3" t="s">
        <v>51</v>
      </c>
      <c r="D12" s="4" t="s">
        <v>23</v>
      </c>
      <c r="E12" s="4" t="s">
        <v>24</v>
      </c>
      <c r="F12" s="4" t="s">
        <v>33</v>
      </c>
      <c r="G12" s="4" t="s">
        <v>40</v>
      </c>
      <c r="H12" s="2">
        <v>178</v>
      </c>
      <c r="I12" s="5">
        <v>1000</v>
      </c>
      <c r="J12" s="6">
        <v>6.6800000000000002E-3</v>
      </c>
      <c r="K12" s="5">
        <v>-1000</v>
      </c>
      <c r="L12" s="7">
        <f t="shared" si="0"/>
        <v>6.6800000000000006</v>
      </c>
      <c r="M12" s="3" t="s">
        <v>41</v>
      </c>
      <c r="N12" s="3"/>
      <c r="O12" s="3" t="s">
        <v>36</v>
      </c>
      <c r="P12" s="3" t="s">
        <v>37</v>
      </c>
      <c r="Q12" s="8">
        <v>42563.248645833337</v>
      </c>
      <c r="R12" s="8">
        <v>42563.265023148146</v>
      </c>
      <c r="S12" s="3" t="s">
        <v>52</v>
      </c>
      <c r="T12" s="3"/>
      <c r="U12" s="3"/>
      <c r="V12" s="3"/>
    </row>
    <row r="13" spans="1:22" x14ac:dyDescent="0.2">
      <c r="A13" s="2"/>
      <c r="B13" s="3"/>
      <c r="C13" s="3" t="s">
        <v>53</v>
      </c>
      <c r="D13" s="4" t="s">
        <v>23</v>
      </c>
      <c r="E13" s="4" t="s">
        <v>24</v>
      </c>
      <c r="F13" s="4" t="s">
        <v>54</v>
      </c>
      <c r="G13" s="4" t="s">
        <v>55</v>
      </c>
      <c r="H13" s="2">
        <v>400</v>
      </c>
      <c r="I13" s="5">
        <v>1500</v>
      </c>
      <c r="J13" s="6">
        <v>1.074E-2</v>
      </c>
      <c r="K13" s="5">
        <v>-1400</v>
      </c>
      <c r="L13" s="7">
        <f t="shared" si="0"/>
        <v>16.11</v>
      </c>
      <c r="M13" s="3" t="s">
        <v>56</v>
      </c>
      <c r="N13" s="3"/>
      <c r="O13" s="3" t="s">
        <v>28</v>
      </c>
      <c r="P13" s="3" t="s">
        <v>29</v>
      </c>
      <c r="Q13" s="8">
        <v>42563.453993055555</v>
      </c>
      <c r="R13" s="8">
        <v>42563.454212962963</v>
      </c>
      <c r="S13" s="3" t="s">
        <v>57</v>
      </c>
      <c r="T13" s="3"/>
      <c r="U13" s="3"/>
      <c r="V13" s="3"/>
    </row>
    <row r="14" spans="1:22" x14ac:dyDescent="0.2">
      <c r="A14" s="2"/>
      <c r="B14" s="3"/>
      <c r="C14" s="3" t="s">
        <v>58</v>
      </c>
      <c r="D14" s="4" t="s">
        <v>23</v>
      </c>
      <c r="E14" s="4" t="s">
        <v>24</v>
      </c>
      <c r="F14" s="4" t="s">
        <v>59</v>
      </c>
      <c r="G14" s="4" t="s">
        <v>60</v>
      </c>
      <c r="H14" s="2">
        <v>810</v>
      </c>
      <c r="I14" s="5">
        <v>3200</v>
      </c>
      <c r="J14" s="6">
        <v>5.348E-2</v>
      </c>
      <c r="K14" s="5">
        <v>-3200</v>
      </c>
      <c r="L14" s="7">
        <f t="shared" si="0"/>
        <v>171.136</v>
      </c>
      <c r="M14" s="3" t="s">
        <v>61</v>
      </c>
      <c r="N14" s="3"/>
      <c r="O14" s="3" t="s">
        <v>62</v>
      </c>
      <c r="P14" s="3" t="s">
        <v>63</v>
      </c>
      <c r="Q14" s="8">
        <v>42560.409317129626</v>
      </c>
      <c r="R14" s="8">
        <v>42563.468842592592</v>
      </c>
      <c r="S14" s="3" t="s">
        <v>64</v>
      </c>
      <c r="T14" s="3"/>
      <c r="U14" s="3"/>
      <c r="V14" s="3"/>
    </row>
    <row r="15" spans="1:22" x14ac:dyDescent="0.2">
      <c r="A15" s="2"/>
      <c r="B15" s="3"/>
      <c r="C15" s="3" t="s">
        <v>53</v>
      </c>
      <c r="D15" s="4" t="s">
        <v>23</v>
      </c>
      <c r="E15" s="4" t="s">
        <v>24</v>
      </c>
      <c r="F15" s="4" t="s">
        <v>54</v>
      </c>
      <c r="G15" s="4" t="s">
        <v>55</v>
      </c>
      <c r="H15" s="2">
        <v>400</v>
      </c>
      <c r="I15" s="5">
        <v>1500</v>
      </c>
      <c r="J15" s="6">
        <v>1.074E-2</v>
      </c>
      <c r="K15" s="5">
        <v>-1500</v>
      </c>
      <c r="L15" s="7">
        <f t="shared" si="0"/>
        <v>16.11</v>
      </c>
      <c r="M15" s="3" t="s">
        <v>35</v>
      </c>
      <c r="N15" s="3"/>
      <c r="O15" s="3" t="s">
        <v>28</v>
      </c>
      <c r="P15" s="3" t="s">
        <v>29</v>
      </c>
      <c r="Q15" s="8">
        <v>42563.467523148145</v>
      </c>
      <c r="R15" s="8">
        <v>42563.475474537037</v>
      </c>
      <c r="S15" s="3" t="s">
        <v>57</v>
      </c>
      <c r="T15" s="3"/>
      <c r="U15" s="3"/>
      <c r="V15" s="3"/>
    </row>
    <row r="16" spans="1:22" x14ac:dyDescent="0.2">
      <c r="A16" s="2"/>
      <c r="B16" s="3"/>
      <c r="C16" s="3" t="s">
        <v>39</v>
      </c>
      <c r="D16" s="4" t="s">
        <v>23</v>
      </c>
      <c r="E16" s="4" t="s">
        <v>24</v>
      </c>
      <c r="F16" s="4" t="s">
        <v>33</v>
      </c>
      <c r="G16" s="4" t="s">
        <v>40</v>
      </c>
      <c r="H16" s="2">
        <v>230</v>
      </c>
      <c r="I16" s="5">
        <v>1000</v>
      </c>
      <c r="J16" s="6">
        <v>8.6300000000000005E-3</v>
      </c>
      <c r="K16" s="5">
        <v>-1000</v>
      </c>
      <c r="L16" s="7">
        <f t="shared" si="0"/>
        <v>8.6300000000000008</v>
      </c>
      <c r="M16" s="3" t="s">
        <v>48</v>
      </c>
      <c r="N16" s="3"/>
      <c r="O16" s="3" t="s">
        <v>42</v>
      </c>
      <c r="P16" s="3" t="s">
        <v>43</v>
      </c>
      <c r="Q16" s="8">
        <v>42563.505023148151</v>
      </c>
      <c r="R16" s="8">
        <v>42563.506354166668</v>
      </c>
      <c r="S16" s="3" t="s">
        <v>65</v>
      </c>
      <c r="T16" s="3"/>
      <c r="U16" s="3"/>
      <c r="V16" s="3"/>
    </row>
    <row r="17" spans="1:22" x14ac:dyDescent="0.2">
      <c r="A17" s="2"/>
      <c r="B17" s="3"/>
      <c r="C17" s="3" t="s">
        <v>66</v>
      </c>
      <c r="D17" s="4" t="s">
        <v>23</v>
      </c>
      <c r="E17" s="4" t="s">
        <v>24</v>
      </c>
      <c r="F17" s="4" t="s">
        <v>54</v>
      </c>
      <c r="G17" s="4" t="s">
        <v>55</v>
      </c>
      <c r="H17" s="2">
        <v>670</v>
      </c>
      <c r="I17" s="5">
        <v>1500</v>
      </c>
      <c r="J17" s="6">
        <v>1.7979999999999999E-2</v>
      </c>
      <c r="K17" s="5">
        <v>-1500</v>
      </c>
      <c r="L17" s="7">
        <f t="shared" si="0"/>
        <v>26.97</v>
      </c>
      <c r="M17" s="3" t="s">
        <v>67</v>
      </c>
      <c r="N17" s="3"/>
      <c r="O17" s="3" t="s">
        <v>28</v>
      </c>
      <c r="P17" s="3" t="s">
        <v>29</v>
      </c>
      <c r="Q17" s="8">
        <v>42563.769016203703</v>
      </c>
      <c r="R17" s="8">
        <v>42563.769768518519</v>
      </c>
      <c r="S17" s="3" t="s">
        <v>68</v>
      </c>
      <c r="T17" s="3"/>
      <c r="U17" s="3"/>
      <c r="V17" s="3"/>
    </row>
    <row r="18" spans="1:22" x14ac:dyDescent="0.2">
      <c r="A18" s="2"/>
      <c r="B18" s="3"/>
      <c r="C18" s="3" t="s">
        <v>69</v>
      </c>
      <c r="D18" s="4" t="s">
        <v>23</v>
      </c>
      <c r="E18" s="4" t="s">
        <v>24</v>
      </c>
      <c r="F18" s="4" t="s">
        <v>70</v>
      </c>
      <c r="G18" s="4" t="s">
        <v>71</v>
      </c>
      <c r="H18" s="2">
        <v>406</v>
      </c>
      <c r="I18" s="5">
        <v>800</v>
      </c>
      <c r="J18" s="6">
        <v>3.4450000000000001E-2</v>
      </c>
      <c r="K18" s="5">
        <v>-800</v>
      </c>
      <c r="L18" s="7">
        <f t="shared" si="0"/>
        <v>27.560000000000002</v>
      </c>
      <c r="M18" s="3" t="s">
        <v>48</v>
      </c>
      <c r="N18" s="3"/>
      <c r="O18" s="3" t="s">
        <v>62</v>
      </c>
      <c r="P18" s="3" t="s">
        <v>63</v>
      </c>
      <c r="Q18" s="8">
        <v>42563.903067129628</v>
      </c>
      <c r="R18" s="8">
        <v>42563.90353009259</v>
      </c>
      <c r="S18" s="3" t="s">
        <v>72</v>
      </c>
      <c r="T18" s="3"/>
      <c r="U18" s="3"/>
      <c r="V18" s="3"/>
    </row>
    <row r="19" spans="1:22" x14ac:dyDescent="0.2">
      <c r="A19" s="2"/>
      <c r="B19" s="3"/>
      <c r="C19" s="3" t="s">
        <v>73</v>
      </c>
      <c r="D19" s="4" t="s">
        <v>23</v>
      </c>
      <c r="E19" s="4" t="s">
        <v>24</v>
      </c>
      <c r="F19" s="4" t="s">
        <v>54</v>
      </c>
      <c r="G19" s="4" t="s">
        <v>55</v>
      </c>
      <c r="H19" s="2">
        <v>300</v>
      </c>
      <c r="I19" s="5">
        <v>1500</v>
      </c>
      <c r="J19" s="6">
        <v>8.0499999999999999E-3</v>
      </c>
      <c r="K19" s="5">
        <v>-1500</v>
      </c>
      <c r="L19" s="7">
        <f t="shared" si="0"/>
        <v>12.074999999999999</v>
      </c>
      <c r="M19" s="3" t="s">
        <v>56</v>
      </c>
      <c r="N19" s="3"/>
      <c r="O19" s="3" t="s">
        <v>28</v>
      </c>
      <c r="P19" s="3" t="s">
        <v>29</v>
      </c>
      <c r="Q19" s="8">
        <v>42563.917858796296</v>
      </c>
      <c r="R19" s="8">
        <v>42563.918275462966</v>
      </c>
      <c r="S19" s="3" t="s">
        <v>74</v>
      </c>
      <c r="T19" s="3"/>
      <c r="U19" s="3"/>
      <c r="V19" s="3"/>
    </row>
    <row r="20" spans="1:22" x14ac:dyDescent="0.2">
      <c r="A20" s="2"/>
      <c r="B20" s="3"/>
      <c r="C20" s="3" t="s">
        <v>75</v>
      </c>
      <c r="D20" s="4" t="s">
        <v>23</v>
      </c>
      <c r="E20" s="4" t="s">
        <v>24</v>
      </c>
      <c r="F20" s="4" t="s">
        <v>76</v>
      </c>
      <c r="G20" s="4" t="s">
        <v>77</v>
      </c>
      <c r="H20" s="2">
        <v>474</v>
      </c>
      <c r="I20" s="5">
        <v>500</v>
      </c>
      <c r="J20" s="6">
        <v>5.6230000000000002E-2</v>
      </c>
      <c r="K20" s="5">
        <v>-500</v>
      </c>
      <c r="L20" s="7">
        <f t="shared" si="0"/>
        <v>28.115000000000002</v>
      </c>
      <c r="M20" s="3" t="s">
        <v>78</v>
      </c>
      <c r="N20" s="3"/>
      <c r="O20" s="3" t="s">
        <v>62</v>
      </c>
      <c r="P20" s="3" t="s">
        <v>63</v>
      </c>
      <c r="Q20" s="8">
        <v>42563.958321759259</v>
      </c>
      <c r="R20" s="8">
        <v>42563.96193287037</v>
      </c>
      <c r="S20" s="3" t="s">
        <v>72</v>
      </c>
      <c r="T20" s="3"/>
      <c r="U20" s="3"/>
      <c r="V20" s="3"/>
    </row>
    <row r="21" spans="1:22" x14ac:dyDescent="0.2">
      <c r="A21" s="2"/>
      <c r="B21" s="3"/>
      <c r="C21" s="3" t="s">
        <v>75</v>
      </c>
      <c r="D21" s="4" t="s">
        <v>23</v>
      </c>
      <c r="E21" s="4" t="s">
        <v>24</v>
      </c>
      <c r="F21" s="4" t="s">
        <v>76</v>
      </c>
      <c r="G21" s="4" t="s">
        <v>77</v>
      </c>
      <c r="H21" s="2">
        <v>474</v>
      </c>
      <c r="I21" s="5">
        <v>500</v>
      </c>
      <c r="J21" s="6">
        <v>5.6230000000000002E-2</v>
      </c>
      <c r="K21" s="5">
        <v>-500</v>
      </c>
      <c r="L21" s="7">
        <f t="shared" si="0"/>
        <v>28.115000000000002</v>
      </c>
      <c r="M21" s="3" t="s">
        <v>78</v>
      </c>
      <c r="N21" s="3"/>
      <c r="O21" s="3" t="s">
        <v>62</v>
      </c>
      <c r="P21" s="3" t="s">
        <v>63</v>
      </c>
      <c r="Q21" s="8">
        <v>42563.960243055553</v>
      </c>
      <c r="R21" s="8">
        <v>42563.963541666664</v>
      </c>
      <c r="S21" s="3" t="s">
        <v>72</v>
      </c>
      <c r="T21" s="3"/>
      <c r="U21" s="3"/>
      <c r="V21" s="3"/>
    </row>
    <row r="22" spans="1:22" x14ac:dyDescent="0.2">
      <c r="A22" s="2"/>
      <c r="B22" s="3"/>
      <c r="C22" s="3" t="s">
        <v>79</v>
      </c>
      <c r="D22" s="4" t="s">
        <v>23</v>
      </c>
      <c r="E22" s="4" t="s">
        <v>24</v>
      </c>
      <c r="F22" s="4" t="s">
        <v>33</v>
      </c>
      <c r="G22" s="4" t="s">
        <v>40</v>
      </c>
      <c r="H22" s="2">
        <v>550</v>
      </c>
      <c r="I22" s="5">
        <v>500</v>
      </c>
      <c r="J22" s="6">
        <v>2.0650000000000002E-2</v>
      </c>
      <c r="K22" s="5">
        <v>-500</v>
      </c>
      <c r="L22" s="7">
        <f t="shared" si="0"/>
        <v>10.325000000000001</v>
      </c>
      <c r="M22" s="3" t="s">
        <v>67</v>
      </c>
      <c r="N22" s="3"/>
      <c r="O22" s="3" t="s">
        <v>36</v>
      </c>
      <c r="P22" s="3" t="s">
        <v>37</v>
      </c>
      <c r="Q22" s="8">
        <v>42564.257337962961</v>
      </c>
      <c r="R22" s="8">
        <v>42564.266608796293</v>
      </c>
      <c r="S22" s="3" t="s">
        <v>80</v>
      </c>
      <c r="T22" s="3"/>
      <c r="U22" s="3"/>
      <c r="V22" s="3"/>
    </row>
    <row r="23" spans="1:22" x14ac:dyDescent="0.2">
      <c r="A23" s="2"/>
      <c r="B23" s="3"/>
      <c r="C23" s="3" t="s">
        <v>81</v>
      </c>
      <c r="D23" s="4" t="s">
        <v>23</v>
      </c>
      <c r="E23" s="4" t="s">
        <v>24</v>
      </c>
      <c r="F23" s="4" t="s">
        <v>33</v>
      </c>
      <c r="G23" s="4" t="s">
        <v>40</v>
      </c>
      <c r="H23" s="2">
        <v>470</v>
      </c>
      <c r="I23" s="5">
        <v>1000</v>
      </c>
      <c r="J23" s="6">
        <v>1.7639999999999999E-2</v>
      </c>
      <c r="K23" s="5">
        <v>-1000</v>
      </c>
      <c r="L23" s="7">
        <f t="shared" si="0"/>
        <v>17.64</v>
      </c>
      <c r="M23" s="3" t="s">
        <v>41</v>
      </c>
      <c r="N23" s="3"/>
      <c r="O23" s="3" t="s">
        <v>42</v>
      </c>
      <c r="P23" s="3" t="s">
        <v>43</v>
      </c>
      <c r="Q23" s="8">
        <v>42564.342881944445</v>
      </c>
      <c r="R23" s="8">
        <v>42564.346597222226</v>
      </c>
      <c r="S23" s="3" t="s">
        <v>82</v>
      </c>
      <c r="T23" s="3"/>
      <c r="U23" s="3"/>
      <c r="V23" s="3"/>
    </row>
    <row r="24" spans="1:22" x14ac:dyDescent="0.2">
      <c r="A24" s="2"/>
      <c r="B24" s="3"/>
      <c r="C24" s="3" t="s">
        <v>83</v>
      </c>
      <c r="D24" s="4" t="s">
        <v>23</v>
      </c>
      <c r="E24" s="4" t="s">
        <v>24</v>
      </c>
      <c r="F24" s="4" t="s">
        <v>33</v>
      </c>
      <c r="G24" s="4" t="s">
        <v>40</v>
      </c>
      <c r="H24" s="2">
        <v>416</v>
      </c>
      <c r="I24" s="5">
        <v>1000</v>
      </c>
      <c r="J24" s="6">
        <v>1.562E-2</v>
      </c>
      <c r="K24" s="5">
        <v>-1000</v>
      </c>
      <c r="L24" s="7">
        <f t="shared" si="0"/>
        <v>15.620000000000001</v>
      </c>
      <c r="M24" s="3" t="s">
        <v>35</v>
      </c>
      <c r="N24" s="3"/>
      <c r="O24" s="3" t="s">
        <v>36</v>
      </c>
      <c r="P24" s="3" t="s">
        <v>37</v>
      </c>
      <c r="Q24" s="8">
        <v>42564.489282407405</v>
      </c>
      <c r="R24" s="8">
        <v>42564.490844907406</v>
      </c>
      <c r="S24" s="3" t="s">
        <v>80</v>
      </c>
      <c r="T24" s="3"/>
      <c r="U24" s="3"/>
      <c r="V24" s="3"/>
    </row>
    <row r="25" spans="1:22" x14ac:dyDescent="0.2">
      <c r="A25" s="2"/>
      <c r="B25" s="3"/>
      <c r="C25" s="3" t="s">
        <v>84</v>
      </c>
      <c r="D25" s="4" t="s">
        <v>85</v>
      </c>
      <c r="E25" s="4" t="s">
        <v>24</v>
      </c>
      <c r="F25" s="4" t="s">
        <v>25</v>
      </c>
      <c r="G25" s="4" t="s">
        <v>26</v>
      </c>
      <c r="H25" s="2">
        <v>680</v>
      </c>
      <c r="I25" s="5">
        <v>1</v>
      </c>
      <c r="J25" s="6">
        <v>4.546E-2</v>
      </c>
      <c r="K25" s="5">
        <v>-4500</v>
      </c>
      <c r="L25" s="7">
        <f t="shared" si="0"/>
        <v>4.546E-2</v>
      </c>
      <c r="M25" s="24" t="s">
        <v>86</v>
      </c>
      <c r="N25" s="3"/>
      <c r="O25" s="3" t="s">
        <v>87</v>
      </c>
      <c r="P25" s="3" t="s">
        <v>88</v>
      </c>
      <c r="Q25" s="8">
        <v>42523.702569444446</v>
      </c>
      <c r="R25" s="8">
        <v>42564.587627314817</v>
      </c>
      <c r="S25" s="3" t="s">
        <v>89</v>
      </c>
      <c r="T25" s="3"/>
      <c r="U25" s="3"/>
      <c r="V25" s="3"/>
    </row>
    <row r="26" spans="1:22" x14ac:dyDescent="0.2">
      <c r="A26" s="2"/>
      <c r="B26" s="3"/>
      <c r="C26" s="3" t="s">
        <v>90</v>
      </c>
      <c r="D26" s="4" t="s">
        <v>23</v>
      </c>
      <c r="E26" s="4" t="s">
        <v>24</v>
      </c>
      <c r="F26" s="4" t="s">
        <v>33</v>
      </c>
      <c r="G26" s="4" t="s">
        <v>40</v>
      </c>
      <c r="H26" s="2">
        <v>420</v>
      </c>
      <c r="I26" s="5">
        <v>1000</v>
      </c>
      <c r="J26" s="6">
        <v>1.5769999999999999E-2</v>
      </c>
      <c r="K26" s="5">
        <v>-1000</v>
      </c>
      <c r="L26" s="7">
        <f t="shared" si="0"/>
        <v>15.77</v>
      </c>
      <c r="M26" s="3" t="s">
        <v>67</v>
      </c>
      <c r="N26" s="3"/>
      <c r="O26" s="3" t="s">
        <v>36</v>
      </c>
      <c r="P26" s="3" t="s">
        <v>37</v>
      </c>
      <c r="Q26" s="8">
        <v>42564.864340277774</v>
      </c>
      <c r="R26" s="8">
        <v>42564.867893518516</v>
      </c>
      <c r="S26" s="3" t="s">
        <v>91</v>
      </c>
      <c r="T26" s="3"/>
      <c r="U26" s="3"/>
      <c r="V26" s="3"/>
    </row>
    <row r="27" spans="1:22" x14ac:dyDescent="0.2">
      <c r="A27" s="2"/>
      <c r="B27" s="3"/>
      <c r="C27" s="3" t="s">
        <v>92</v>
      </c>
      <c r="D27" s="4" t="s">
        <v>23</v>
      </c>
      <c r="E27" s="4" t="s">
        <v>24</v>
      </c>
      <c r="F27" s="4" t="s">
        <v>33</v>
      </c>
      <c r="G27" s="4" t="s">
        <v>93</v>
      </c>
      <c r="H27" s="2">
        <v>260</v>
      </c>
      <c r="I27" s="5">
        <v>1000</v>
      </c>
      <c r="J27" s="6">
        <v>1.1209999999999999E-2</v>
      </c>
      <c r="K27" s="5">
        <v>-1000</v>
      </c>
      <c r="L27" s="7">
        <f t="shared" si="0"/>
        <v>11.209999999999999</v>
      </c>
      <c r="M27" s="3" t="s">
        <v>78</v>
      </c>
      <c r="N27" s="3"/>
      <c r="O27" s="3" t="s">
        <v>42</v>
      </c>
      <c r="P27" s="3" t="s">
        <v>43</v>
      </c>
      <c r="Q27" s="8">
        <v>42565.137349537035</v>
      </c>
      <c r="R27" s="8">
        <v>42565.137812499997</v>
      </c>
      <c r="S27" s="3" t="s">
        <v>94</v>
      </c>
      <c r="T27" s="3"/>
      <c r="U27" s="3"/>
      <c r="V27" s="3"/>
    </row>
    <row r="28" spans="1:22" x14ac:dyDescent="0.2">
      <c r="A28" s="2"/>
      <c r="B28" s="3"/>
      <c r="C28" s="3" t="s">
        <v>95</v>
      </c>
      <c r="D28" s="4" t="s">
        <v>23</v>
      </c>
      <c r="E28" s="4" t="s">
        <v>24</v>
      </c>
      <c r="F28" s="4" t="s">
        <v>33</v>
      </c>
      <c r="G28" s="4" t="s">
        <v>40</v>
      </c>
      <c r="H28" s="2">
        <v>720</v>
      </c>
      <c r="I28" s="5">
        <v>1000</v>
      </c>
      <c r="J28" s="6">
        <v>2.7029999999999998E-2</v>
      </c>
      <c r="K28" s="5">
        <v>-1000</v>
      </c>
      <c r="L28" s="7">
        <f t="shared" si="0"/>
        <v>27.029999999999998</v>
      </c>
      <c r="M28" s="3" t="s">
        <v>67</v>
      </c>
      <c r="N28" s="3"/>
      <c r="O28" s="3" t="s">
        <v>42</v>
      </c>
      <c r="P28" s="3" t="s">
        <v>43</v>
      </c>
      <c r="Q28" s="8">
        <v>42565.236898148149</v>
      </c>
      <c r="R28" s="8">
        <v>42565.237164351849</v>
      </c>
      <c r="S28" s="3" t="s">
        <v>96</v>
      </c>
      <c r="T28" s="3"/>
      <c r="U28" s="3"/>
      <c r="V28" s="3"/>
    </row>
    <row r="29" spans="1:22" x14ac:dyDescent="0.2">
      <c r="A29" s="2"/>
      <c r="B29" s="3"/>
      <c r="C29" s="3" t="s">
        <v>97</v>
      </c>
      <c r="D29" s="4" t="s">
        <v>23</v>
      </c>
      <c r="E29" s="4" t="s">
        <v>24</v>
      </c>
      <c r="F29" s="4" t="s">
        <v>33</v>
      </c>
      <c r="G29" s="4" t="s">
        <v>40</v>
      </c>
      <c r="H29" s="2">
        <v>315</v>
      </c>
      <c r="I29" s="5">
        <v>1000</v>
      </c>
      <c r="J29" s="6">
        <v>1.1820000000000001E-2</v>
      </c>
      <c r="K29" s="5">
        <v>-1000</v>
      </c>
      <c r="L29" s="7">
        <f t="shared" si="0"/>
        <v>11.82</v>
      </c>
      <c r="M29" s="3" t="s">
        <v>35</v>
      </c>
      <c r="N29" s="3"/>
      <c r="O29" s="3" t="s">
        <v>36</v>
      </c>
      <c r="P29" s="3" t="s">
        <v>37</v>
      </c>
      <c r="Q29" s="8">
        <v>42565.398518518516</v>
      </c>
      <c r="R29" s="8">
        <v>42565.399305555555</v>
      </c>
      <c r="S29" s="3" t="s">
        <v>98</v>
      </c>
      <c r="T29" s="3"/>
      <c r="U29" s="3"/>
      <c r="V29" s="3"/>
    </row>
    <row r="30" spans="1:22" x14ac:dyDescent="0.2">
      <c r="A30" s="2"/>
      <c r="B30" s="3"/>
      <c r="C30" s="3" t="s">
        <v>99</v>
      </c>
      <c r="D30" s="4" t="s">
        <v>23</v>
      </c>
      <c r="E30" s="4" t="s">
        <v>24</v>
      </c>
      <c r="F30" s="4" t="s">
        <v>33</v>
      </c>
      <c r="G30" s="4" t="s">
        <v>40</v>
      </c>
      <c r="H30" s="2">
        <v>338</v>
      </c>
      <c r="I30" s="5">
        <v>1000</v>
      </c>
      <c r="J30" s="6">
        <v>1.269E-2</v>
      </c>
      <c r="K30" s="5">
        <v>-1000</v>
      </c>
      <c r="L30" s="7">
        <f t="shared" si="0"/>
        <v>12.69</v>
      </c>
      <c r="M30" s="3" t="s">
        <v>67</v>
      </c>
      <c r="N30" s="3"/>
      <c r="O30" s="3" t="s">
        <v>100</v>
      </c>
      <c r="P30" s="3" t="s">
        <v>101</v>
      </c>
      <c r="Q30" s="8">
        <v>42565.506747685184</v>
      </c>
      <c r="R30" s="8">
        <v>42565.511296296296</v>
      </c>
      <c r="S30" s="3" t="s">
        <v>102</v>
      </c>
      <c r="T30" s="3"/>
      <c r="U30" s="3"/>
      <c r="V30" s="3"/>
    </row>
    <row r="31" spans="1:22" x14ac:dyDescent="0.2">
      <c r="A31" s="2"/>
      <c r="B31" s="3"/>
      <c r="C31" s="3" t="s">
        <v>103</v>
      </c>
      <c r="D31" s="4" t="s">
        <v>23</v>
      </c>
      <c r="E31" s="4" t="s">
        <v>24</v>
      </c>
      <c r="F31" s="4" t="s">
        <v>54</v>
      </c>
      <c r="G31" s="4" t="s">
        <v>55</v>
      </c>
      <c r="H31" s="2">
        <v>320</v>
      </c>
      <c r="I31" s="5">
        <v>1500</v>
      </c>
      <c r="J31" s="6">
        <v>8.5890240000000007E-3</v>
      </c>
      <c r="K31" s="5">
        <v>-1500</v>
      </c>
      <c r="L31" s="7">
        <f t="shared" si="0"/>
        <v>12.883536000000001</v>
      </c>
      <c r="M31" s="3" t="s">
        <v>27</v>
      </c>
      <c r="N31" s="3"/>
      <c r="O31" s="3" t="s">
        <v>28</v>
      </c>
      <c r="P31" s="3" t="s">
        <v>29</v>
      </c>
      <c r="Q31" s="8">
        <v>42565.649236111109</v>
      </c>
      <c r="R31" s="8">
        <v>42565.650347222225</v>
      </c>
      <c r="S31" s="3" t="s">
        <v>104</v>
      </c>
      <c r="T31" s="3"/>
      <c r="U31" s="3"/>
      <c r="V31" s="3"/>
    </row>
    <row r="32" spans="1:22" x14ac:dyDescent="0.2">
      <c r="A32" s="2"/>
      <c r="B32" s="3"/>
      <c r="C32" s="3" t="s">
        <v>105</v>
      </c>
      <c r="D32" s="4" t="s">
        <v>23</v>
      </c>
      <c r="E32" s="4" t="s">
        <v>24</v>
      </c>
      <c r="F32" s="4" t="s">
        <v>54</v>
      </c>
      <c r="G32" s="4" t="s">
        <v>106</v>
      </c>
      <c r="H32" s="2">
        <v>360</v>
      </c>
      <c r="I32" s="5">
        <v>1500</v>
      </c>
      <c r="J32" s="6">
        <v>8.6199999999999992E-3</v>
      </c>
      <c r="K32" s="5">
        <v>-1500</v>
      </c>
      <c r="L32" s="7">
        <f t="shared" si="0"/>
        <v>12.929999999999998</v>
      </c>
      <c r="M32" s="3" t="s">
        <v>27</v>
      </c>
      <c r="N32" s="3"/>
      <c r="O32" s="3" t="s">
        <v>28</v>
      </c>
      <c r="P32" s="3" t="s">
        <v>29</v>
      </c>
      <c r="Q32" s="8">
        <v>42565.992395833331</v>
      </c>
      <c r="R32" s="8">
        <v>42566.003252314818</v>
      </c>
      <c r="S32" s="3" t="s">
        <v>107</v>
      </c>
      <c r="T32" s="3"/>
      <c r="U32" s="3"/>
      <c r="V32" s="3"/>
    </row>
    <row r="33" spans="1:22" x14ac:dyDescent="0.2">
      <c r="A33" s="2"/>
      <c r="B33" s="3"/>
      <c r="C33" s="3" t="s">
        <v>108</v>
      </c>
      <c r="D33" s="4" t="s">
        <v>23</v>
      </c>
      <c r="E33" s="4" t="s">
        <v>24</v>
      </c>
      <c r="F33" s="4" t="s">
        <v>33</v>
      </c>
      <c r="G33" s="4" t="s">
        <v>109</v>
      </c>
      <c r="H33" s="2">
        <v>330</v>
      </c>
      <c r="I33" s="5">
        <v>1000</v>
      </c>
      <c r="J33" s="6">
        <v>1.3429999999999999E-2</v>
      </c>
      <c r="K33" s="5">
        <v>-1000</v>
      </c>
      <c r="L33" s="7">
        <f t="shared" si="0"/>
        <v>13.43</v>
      </c>
      <c r="M33" s="3" t="s">
        <v>27</v>
      </c>
      <c r="N33" s="3"/>
      <c r="O33" s="3" t="s">
        <v>42</v>
      </c>
      <c r="P33" s="3" t="s">
        <v>43</v>
      </c>
      <c r="Q33" s="8">
        <v>42566.153275462966</v>
      </c>
      <c r="R33" s="8">
        <v>42566.155891203707</v>
      </c>
      <c r="S33" s="3" t="s">
        <v>110</v>
      </c>
      <c r="T33" s="3"/>
      <c r="U33" s="3"/>
      <c r="V33" s="3"/>
    </row>
    <row r="34" spans="1:22" x14ac:dyDescent="0.2">
      <c r="A34" s="2"/>
      <c r="B34" s="3"/>
      <c r="C34" s="3" t="s">
        <v>111</v>
      </c>
      <c r="D34" s="4" t="s">
        <v>23</v>
      </c>
      <c r="E34" s="4" t="s">
        <v>24</v>
      </c>
      <c r="F34" s="4" t="s">
        <v>33</v>
      </c>
      <c r="G34" s="4" t="s">
        <v>93</v>
      </c>
      <c r="H34" s="2">
        <v>700</v>
      </c>
      <c r="I34" s="5">
        <v>1000</v>
      </c>
      <c r="J34" s="6">
        <v>3.0162999999999999E-2</v>
      </c>
      <c r="K34" s="5">
        <v>-660</v>
      </c>
      <c r="L34" s="7">
        <f t="shared" si="0"/>
        <v>30.163</v>
      </c>
      <c r="M34" s="3" t="s">
        <v>67</v>
      </c>
      <c r="N34" s="3"/>
      <c r="O34" s="3" t="s">
        <v>36</v>
      </c>
      <c r="P34" s="3" t="s">
        <v>37</v>
      </c>
      <c r="Q34" s="8">
        <v>42566.193645833337</v>
      </c>
      <c r="R34" s="8">
        <v>42566.194548611114</v>
      </c>
      <c r="S34" s="3" t="s">
        <v>112</v>
      </c>
      <c r="T34" s="3"/>
      <c r="U34" s="3"/>
      <c r="V34" s="3"/>
    </row>
    <row r="35" spans="1:22" x14ac:dyDescent="0.2">
      <c r="A35" s="2"/>
      <c r="B35" s="3"/>
      <c r="C35" s="3" t="s">
        <v>113</v>
      </c>
      <c r="D35" s="4" t="s">
        <v>23</v>
      </c>
      <c r="E35" s="4" t="s">
        <v>24</v>
      </c>
      <c r="F35" s="4" t="s">
        <v>114</v>
      </c>
      <c r="G35" s="4" t="s">
        <v>115</v>
      </c>
      <c r="H35" s="2">
        <v>620</v>
      </c>
      <c r="I35" s="5">
        <v>6500</v>
      </c>
      <c r="J35" s="6">
        <v>1.7778624E-2</v>
      </c>
      <c r="K35" s="5">
        <v>-6500</v>
      </c>
      <c r="L35" s="7">
        <f t="shared" si="0"/>
        <v>115.56105599999999</v>
      </c>
      <c r="M35" s="3" t="s">
        <v>48</v>
      </c>
      <c r="N35" s="3"/>
      <c r="O35" s="3" t="s">
        <v>116</v>
      </c>
      <c r="P35" s="3" t="s">
        <v>117</v>
      </c>
      <c r="Q35" s="8">
        <v>42566.544629629629</v>
      </c>
      <c r="R35" s="8">
        <v>42566.546990740739</v>
      </c>
      <c r="S35" s="3" t="s">
        <v>118</v>
      </c>
      <c r="T35" s="3"/>
      <c r="U35" s="3"/>
      <c r="V35" s="3"/>
    </row>
    <row r="36" spans="1:22" x14ac:dyDescent="0.2">
      <c r="A36" s="2"/>
      <c r="B36" s="3"/>
      <c r="C36" s="3" t="s">
        <v>119</v>
      </c>
      <c r="D36" s="4" t="s">
        <v>23</v>
      </c>
      <c r="E36" s="4" t="s">
        <v>24</v>
      </c>
      <c r="F36" s="4" t="s">
        <v>33</v>
      </c>
      <c r="G36" s="4" t="s">
        <v>46</v>
      </c>
      <c r="H36" s="2">
        <v>450</v>
      </c>
      <c r="I36" s="5">
        <v>1000</v>
      </c>
      <c r="J36" s="6">
        <v>2.1010000000000001E-2</v>
      </c>
      <c r="K36" s="5">
        <v>-1000</v>
      </c>
      <c r="L36" s="7">
        <f t="shared" si="0"/>
        <v>21.01</v>
      </c>
      <c r="M36" s="3" t="s">
        <v>41</v>
      </c>
      <c r="N36" s="3"/>
      <c r="O36" s="3" t="s">
        <v>36</v>
      </c>
      <c r="P36" s="3" t="s">
        <v>37</v>
      </c>
      <c r="Q36" s="8">
        <v>42566.579837962963</v>
      </c>
      <c r="R36" s="8">
        <v>42566.580092592594</v>
      </c>
      <c r="S36" s="3" t="s">
        <v>120</v>
      </c>
      <c r="T36" s="3"/>
      <c r="U36" s="3"/>
      <c r="V36" s="3"/>
    </row>
    <row r="37" spans="1:22" x14ac:dyDescent="0.2">
      <c r="A37" s="2"/>
      <c r="B37" s="3"/>
      <c r="C37" s="3" t="s">
        <v>121</v>
      </c>
      <c r="D37" s="4" t="s">
        <v>23</v>
      </c>
      <c r="E37" s="4" t="s">
        <v>24</v>
      </c>
      <c r="F37" s="4" t="s">
        <v>33</v>
      </c>
      <c r="G37" s="4" t="s">
        <v>40</v>
      </c>
      <c r="H37" s="2">
        <v>240</v>
      </c>
      <c r="I37" s="5">
        <v>1000</v>
      </c>
      <c r="J37" s="6">
        <v>9.0100000000000006E-3</v>
      </c>
      <c r="K37" s="5">
        <v>-1000</v>
      </c>
      <c r="L37" s="7">
        <f t="shared" si="0"/>
        <v>9.01</v>
      </c>
      <c r="M37" s="3" t="s">
        <v>122</v>
      </c>
      <c r="N37" s="3"/>
      <c r="O37" s="3" t="s">
        <v>42</v>
      </c>
      <c r="P37" s="3" t="s">
        <v>43</v>
      </c>
      <c r="Q37" s="8">
        <v>42566.594270833331</v>
      </c>
      <c r="R37" s="8">
        <v>42566.594918981478</v>
      </c>
      <c r="S37" s="3" t="s">
        <v>123</v>
      </c>
      <c r="T37" s="3"/>
      <c r="U37" s="3"/>
      <c r="V37" s="3"/>
    </row>
    <row r="38" spans="1:22" x14ac:dyDescent="0.2">
      <c r="A38" s="2"/>
      <c r="B38" s="3"/>
      <c r="C38" s="3" t="s">
        <v>124</v>
      </c>
      <c r="D38" s="4" t="s">
        <v>23</v>
      </c>
      <c r="E38" s="4" t="s">
        <v>24</v>
      </c>
      <c r="F38" s="4" t="s">
        <v>25</v>
      </c>
      <c r="G38" s="4" t="s">
        <v>26</v>
      </c>
      <c r="H38" s="2">
        <v>464</v>
      </c>
      <c r="I38" s="5">
        <v>1000</v>
      </c>
      <c r="J38" s="6">
        <v>1.55370864E-2</v>
      </c>
      <c r="K38" s="5">
        <v>-1000</v>
      </c>
      <c r="L38" s="7">
        <f t="shared" si="0"/>
        <v>15.5370864</v>
      </c>
      <c r="M38" s="3" t="s">
        <v>122</v>
      </c>
      <c r="N38" s="3"/>
      <c r="O38" s="3" t="s">
        <v>28</v>
      </c>
      <c r="P38" s="3" t="s">
        <v>29</v>
      </c>
      <c r="Q38" s="8">
        <v>42566.620254629626</v>
      </c>
      <c r="R38" s="8">
        <v>42566.624976851854</v>
      </c>
      <c r="S38" s="3" t="s">
        <v>125</v>
      </c>
      <c r="T38" s="3"/>
      <c r="U38" s="3"/>
      <c r="V38" s="3"/>
    </row>
    <row r="39" spans="1:22" x14ac:dyDescent="0.2">
      <c r="A39" s="2"/>
      <c r="B39" s="3"/>
      <c r="C39" s="3" t="s">
        <v>124</v>
      </c>
      <c r="D39" s="4" t="s">
        <v>23</v>
      </c>
      <c r="E39" s="4" t="s">
        <v>24</v>
      </c>
      <c r="F39" s="4" t="s">
        <v>25</v>
      </c>
      <c r="G39" s="4" t="s">
        <v>26</v>
      </c>
      <c r="H39" s="2">
        <v>464</v>
      </c>
      <c r="I39" s="5">
        <v>1000</v>
      </c>
      <c r="J39" s="6">
        <v>1.55370864E-2</v>
      </c>
      <c r="K39" s="5">
        <v>-1000</v>
      </c>
      <c r="L39" s="7">
        <f t="shared" si="0"/>
        <v>15.5370864</v>
      </c>
      <c r="M39" s="3" t="s">
        <v>122</v>
      </c>
      <c r="N39" s="3"/>
      <c r="O39" s="3" t="s">
        <v>28</v>
      </c>
      <c r="P39" s="3" t="s">
        <v>29</v>
      </c>
      <c r="Q39" s="8">
        <v>42566.700138888889</v>
      </c>
      <c r="R39" s="8">
        <v>42566.709513888891</v>
      </c>
      <c r="S39" s="3" t="s">
        <v>125</v>
      </c>
      <c r="T39" s="3"/>
      <c r="U39" s="3"/>
      <c r="V39" s="3"/>
    </row>
    <row r="40" spans="1:22" x14ac:dyDescent="0.2">
      <c r="A40" s="2"/>
      <c r="B40" s="3"/>
      <c r="C40" s="3" t="s">
        <v>126</v>
      </c>
      <c r="D40" s="4" t="s">
        <v>23</v>
      </c>
      <c r="E40" s="4" t="s">
        <v>24</v>
      </c>
      <c r="F40" s="4" t="s">
        <v>114</v>
      </c>
      <c r="G40" s="4" t="s">
        <v>115</v>
      </c>
      <c r="H40" s="2">
        <v>670</v>
      </c>
      <c r="I40" s="5">
        <v>6500</v>
      </c>
      <c r="J40" s="6">
        <v>1.9212383999999999E-2</v>
      </c>
      <c r="K40" s="5">
        <v>-6500</v>
      </c>
      <c r="L40" s="7">
        <f t="shared" si="0"/>
        <v>124.88049599999999</v>
      </c>
      <c r="M40" s="3" t="s">
        <v>48</v>
      </c>
      <c r="N40" s="3"/>
      <c r="O40" s="3" t="s">
        <v>116</v>
      </c>
      <c r="P40" s="3" t="s">
        <v>117</v>
      </c>
      <c r="Q40" s="8">
        <v>42566.782581018517</v>
      </c>
      <c r="R40" s="8">
        <v>42566.790381944447</v>
      </c>
      <c r="S40" s="3" t="s">
        <v>127</v>
      </c>
      <c r="T40" s="3"/>
      <c r="U40" s="3"/>
      <c r="V40" s="3"/>
    </row>
    <row r="41" spans="1:22" x14ac:dyDescent="0.2">
      <c r="A41" s="2"/>
      <c r="B41" s="3"/>
      <c r="C41" s="3" t="s">
        <v>124</v>
      </c>
      <c r="D41" s="4" t="s">
        <v>23</v>
      </c>
      <c r="E41" s="4" t="s">
        <v>24</v>
      </c>
      <c r="F41" s="4" t="s">
        <v>25</v>
      </c>
      <c r="G41" s="4" t="s">
        <v>26</v>
      </c>
      <c r="H41" s="2">
        <v>464</v>
      </c>
      <c r="I41" s="5">
        <v>1000</v>
      </c>
      <c r="J41" s="6">
        <v>1.55370864E-2</v>
      </c>
      <c r="K41" s="5">
        <v>-1000</v>
      </c>
      <c r="L41" s="7">
        <f t="shared" si="0"/>
        <v>15.5370864</v>
      </c>
      <c r="M41" s="3" t="s">
        <v>67</v>
      </c>
      <c r="N41" s="3"/>
      <c r="O41" s="3" t="s">
        <v>28</v>
      </c>
      <c r="P41" s="3" t="s">
        <v>29</v>
      </c>
      <c r="Q41" s="8">
        <v>42566.918738425928</v>
      </c>
      <c r="R41" s="8">
        <v>42566.920590277776</v>
      </c>
      <c r="S41" s="3" t="s">
        <v>128</v>
      </c>
      <c r="T41" s="3"/>
      <c r="U41" s="3"/>
      <c r="V41" s="3"/>
    </row>
    <row r="42" spans="1:22" x14ac:dyDescent="0.2">
      <c r="A42" s="2"/>
      <c r="B42" s="3"/>
      <c r="C42" s="3" t="s">
        <v>129</v>
      </c>
      <c r="D42" s="4" t="s">
        <v>23</v>
      </c>
      <c r="E42" s="4" t="s">
        <v>24</v>
      </c>
      <c r="F42" s="4" t="s">
        <v>59</v>
      </c>
      <c r="G42" s="4" t="s">
        <v>130</v>
      </c>
      <c r="H42" s="2">
        <v>423</v>
      </c>
      <c r="I42" s="5">
        <v>300</v>
      </c>
      <c r="J42" s="6">
        <v>9.0440000000000006E-2</v>
      </c>
      <c r="K42" s="5">
        <v>-300</v>
      </c>
      <c r="L42" s="7">
        <f t="shared" si="0"/>
        <v>27.132000000000001</v>
      </c>
      <c r="M42" s="3" t="s">
        <v>131</v>
      </c>
      <c r="N42" s="3"/>
      <c r="O42" s="3" t="s">
        <v>62</v>
      </c>
      <c r="P42" s="3" t="s">
        <v>63</v>
      </c>
      <c r="Q42" s="8">
        <v>42567.086030092592</v>
      </c>
      <c r="R42" s="8">
        <v>42567.087453703702</v>
      </c>
      <c r="S42" s="3" t="s">
        <v>132</v>
      </c>
      <c r="T42" s="3"/>
      <c r="U42" s="3"/>
      <c r="V42" s="3"/>
    </row>
    <row r="43" spans="1:22" x14ac:dyDescent="0.2">
      <c r="A43" s="2"/>
      <c r="B43" s="3"/>
      <c r="C43" s="3" t="s">
        <v>129</v>
      </c>
      <c r="D43" s="4" t="s">
        <v>23</v>
      </c>
      <c r="E43" s="4" t="s">
        <v>24</v>
      </c>
      <c r="F43" s="4" t="s">
        <v>59</v>
      </c>
      <c r="G43" s="4" t="s">
        <v>130</v>
      </c>
      <c r="H43" s="2">
        <v>423</v>
      </c>
      <c r="I43" s="5">
        <v>300</v>
      </c>
      <c r="J43" s="6">
        <v>9.0440000000000006E-2</v>
      </c>
      <c r="K43" s="5">
        <v>-300</v>
      </c>
      <c r="L43" s="7">
        <f t="shared" si="0"/>
        <v>27.132000000000001</v>
      </c>
      <c r="M43" s="3" t="s">
        <v>131</v>
      </c>
      <c r="N43" s="3"/>
      <c r="O43" s="3" t="s">
        <v>62</v>
      </c>
      <c r="P43" s="3" t="s">
        <v>63</v>
      </c>
      <c r="Q43" s="8">
        <v>42567.084293981483</v>
      </c>
      <c r="R43" s="8">
        <v>42567.088391203702</v>
      </c>
      <c r="S43" s="3" t="s">
        <v>132</v>
      </c>
      <c r="T43" s="3"/>
      <c r="U43" s="3"/>
      <c r="V43" s="3"/>
    </row>
    <row r="44" spans="1:22" x14ac:dyDescent="0.2">
      <c r="A44" s="2"/>
      <c r="B44" s="3"/>
      <c r="C44" s="3" t="s">
        <v>129</v>
      </c>
      <c r="D44" s="4" t="s">
        <v>23</v>
      </c>
      <c r="E44" s="4" t="s">
        <v>24</v>
      </c>
      <c r="F44" s="4" t="s">
        <v>59</v>
      </c>
      <c r="G44" s="4" t="s">
        <v>130</v>
      </c>
      <c r="H44" s="2">
        <v>423</v>
      </c>
      <c r="I44" s="5">
        <v>300</v>
      </c>
      <c r="J44" s="6">
        <v>9.0440000000000006E-2</v>
      </c>
      <c r="K44" s="5">
        <v>-300</v>
      </c>
      <c r="L44" s="7">
        <f t="shared" si="0"/>
        <v>27.132000000000001</v>
      </c>
      <c r="M44" s="3" t="s">
        <v>48</v>
      </c>
      <c r="N44" s="3"/>
      <c r="O44" s="3" t="s">
        <v>62</v>
      </c>
      <c r="P44" s="3" t="s">
        <v>63</v>
      </c>
      <c r="Q44" s="8">
        <v>42567.093333333331</v>
      </c>
      <c r="R44" s="8">
        <v>42567.094039351854</v>
      </c>
      <c r="S44" s="3" t="s">
        <v>132</v>
      </c>
      <c r="T44" s="3"/>
      <c r="U44" s="3"/>
      <c r="V44" s="3"/>
    </row>
    <row r="45" spans="1:22" x14ac:dyDescent="0.2">
      <c r="A45" s="2"/>
      <c r="B45" s="3"/>
      <c r="C45" s="3" t="s">
        <v>129</v>
      </c>
      <c r="D45" s="4" t="s">
        <v>23</v>
      </c>
      <c r="E45" s="4" t="s">
        <v>24</v>
      </c>
      <c r="F45" s="4" t="s">
        <v>59</v>
      </c>
      <c r="G45" s="4" t="s">
        <v>130</v>
      </c>
      <c r="H45" s="2">
        <v>423</v>
      </c>
      <c r="I45" s="5">
        <v>300</v>
      </c>
      <c r="J45" s="6">
        <v>9.0440000000000006E-2</v>
      </c>
      <c r="K45" s="5">
        <v>-300</v>
      </c>
      <c r="L45" s="7">
        <f t="shared" si="0"/>
        <v>27.132000000000001</v>
      </c>
      <c r="M45" s="3" t="s">
        <v>48</v>
      </c>
      <c r="N45" s="3"/>
      <c r="O45" s="3" t="s">
        <v>62</v>
      </c>
      <c r="P45" s="3" t="s">
        <v>63</v>
      </c>
      <c r="Q45" s="8">
        <v>42567.185740740744</v>
      </c>
      <c r="R45" s="8">
        <v>42567.186516203707</v>
      </c>
      <c r="S45" s="3" t="s">
        <v>132</v>
      </c>
      <c r="T45" s="3"/>
      <c r="U45" s="3"/>
      <c r="V45" s="3"/>
    </row>
    <row r="46" spans="1:22" x14ac:dyDescent="0.2">
      <c r="A46" s="2"/>
      <c r="B46" s="3"/>
      <c r="C46" s="3" t="s">
        <v>133</v>
      </c>
      <c r="D46" s="4" t="s">
        <v>23</v>
      </c>
      <c r="E46" s="4" t="s">
        <v>24</v>
      </c>
      <c r="F46" s="4" t="s">
        <v>33</v>
      </c>
      <c r="G46" s="4" t="s">
        <v>40</v>
      </c>
      <c r="H46" s="2">
        <v>370</v>
      </c>
      <c r="I46" s="5">
        <v>1000</v>
      </c>
      <c r="J46" s="6">
        <v>1.3888764E-2</v>
      </c>
      <c r="K46" s="5">
        <v>-1000</v>
      </c>
      <c r="L46" s="7">
        <f t="shared" si="0"/>
        <v>13.888764</v>
      </c>
      <c r="M46" s="3" t="s">
        <v>41</v>
      </c>
      <c r="N46" s="3"/>
      <c r="O46" s="3" t="s">
        <v>42</v>
      </c>
      <c r="P46" s="3" t="s">
        <v>43</v>
      </c>
      <c r="Q46" s="8">
        <v>42567.340439814812</v>
      </c>
      <c r="R46" s="8">
        <v>42567.342175925929</v>
      </c>
      <c r="S46" s="3" t="s">
        <v>134</v>
      </c>
      <c r="T46" s="3"/>
      <c r="U46" s="3"/>
      <c r="V46" s="3"/>
    </row>
    <row r="47" spans="1:22" x14ac:dyDescent="0.2">
      <c r="A47" s="2"/>
      <c r="B47" s="3"/>
      <c r="C47" s="3" t="s">
        <v>31</v>
      </c>
      <c r="D47" s="4" t="s">
        <v>23</v>
      </c>
      <c r="E47" s="4" t="s">
        <v>24</v>
      </c>
      <c r="F47" s="4" t="s">
        <v>25</v>
      </c>
      <c r="G47" s="4" t="s">
        <v>26</v>
      </c>
      <c r="H47" s="2">
        <v>520</v>
      </c>
      <c r="I47" s="5">
        <v>1000</v>
      </c>
      <c r="J47" s="6">
        <v>1.7420000000000001E-2</v>
      </c>
      <c r="K47" s="5">
        <v>-1000</v>
      </c>
      <c r="L47" s="7">
        <f t="shared" si="0"/>
        <v>17.420000000000002</v>
      </c>
      <c r="M47" s="3" t="s">
        <v>27</v>
      </c>
      <c r="N47" s="3"/>
      <c r="O47" s="3" t="s">
        <v>28</v>
      </c>
      <c r="P47" s="3" t="s">
        <v>29</v>
      </c>
      <c r="Q47" s="8">
        <v>42567.415347222224</v>
      </c>
      <c r="R47" s="8">
        <v>42567.41609953704</v>
      </c>
      <c r="S47" s="3" t="s">
        <v>135</v>
      </c>
      <c r="T47" s="3"/>
      <c r="U47" s="3"/>
      <c r="V47" s="3"/>
    </row>
    <row r="48" spans="1:22" x14ac:dyDescent="0.2">
      <c r="A48" s="2"/>
      <c r="B48" s="3"/>
      <c r="C48" s="3" t="s">
        <v>126</v>
      </c>
      <c r="D48" s="4" t="s">
        <v>23</v>
      </c>
      <c r="E48" s="4" t="s">
        <v>24</v>
      </c>
      <c r="F48" s="4" t="s">
        <v>114</v>
      </c>
      <c r="G48" s="4" t="s">
        <v>115</v>
      </c>
      <c r="H48" s="2">
        <v>670</v>
      </c>
      <c r="I48" s="5">
        <v>6500</v>
      </c>
      <c r="J48" s="6">
        <v>1.9212383999999999E-2</v>
      </c>
      <c r="K48" s="5">
        <v>-6500</v>
      </c>
      <c r="L48" s="7">
        <f t="shared" si="0"/>
        <v>124.88049599999999</v>
      </c>
      <c r="M48" s="3" t="s">
        <v>67</v>
      </c>
      <c r="N48" s="3"/>
      <c r="O48" s="3" t="s">
        <v>116</v>
      </c>
      <c r="P48" s="3" t="s">
        <v>117</v>
      </c>
      <c r="Q48" s="8">
        <v>42567.50540509259</v>
      </c>
      <c r="R48" s="8">
        <v>42567.51258101852</v>
      </c>
      <c r="S48" s="3" t="s">
        <v>136</v>
      </c>
      <c r="T48" s="3"/>
      <c r="U48" s="3"/>
      <c r="V48" s="3"/>
    </row>
    <row r="49" spans="1:22" x14ac:dyDescent="0.2">
      <c r="A49" s="2"/>
      <c r="B49" s="3"/>
      <c r="C49" s="3" t="s">
        <v>137</v>
      </c>
      <c r="D49" s="4" t="s">
        <v>23</v>
      </c>
      <c r="E49" s="4" t="s">
        <v>24</v>
      </c>
      <c r="F49" s="4" t="s">
        <v>70</v>
      </c>
      <c r="G49" s="4" t="s">
        <v>138</v>
      </c>
      <c r="H49" s="2">
        <v>289</v>
      </c>
      <c r="I49" s="5">
        <v>900</v>
      </c>
      <c r="J49" s="6">
        <v>1.907E-2</v>
      </c>
      <c r="K49" s="5">
        <v>-900</v>
      </c>
      <c r="L49" s="7">
        <f t="shared" si="0"/>
        <v>17.163</v>
      </c>
      <c r="M49" s="3" t="s">
        <v>122</v>
      </c>
      <c r="N49" s="3"/>
      <c r="O49" s="3" t="s">
        <v>100</v>
      </c>
      <c r="P49" s="3" t="s">
        <v>101</v>
      </c>
      <c r="Q49" s="8">
        <v>42567.57372685185</v>
      </c>
      <c r="R49" s="8">
        <v>42567.579745370371</v>
      </c>
      <c r="S49" s="3" t="s">
        <v>139</v>
      </c>
      <c r="T49" s="3"/>
      <c r="U49" s="3"/>
      <c r="V49" s="3"/>
    </row>
    <row r="50" spans="1:22" x14ac:dyDescent="0.2">
      <c r="A50" s="2"/>
      <c r="B50" s="3"/>
      <c r="C50" s="3" t="s">
        <v>140</v>
      </c>
      <c r="D50" s="4" t="s">
        <v>23</v>
      </c>
      <c r="E50" s="4" t="s">
        <v>24</v>
      </c>
      <c r="F50" s="4" t="s">
        <v>70</v>
      </c>
      <c r="G50" s="4" t="s">
        <v>138</v>
      </c>
      <c r="H50" s="2">
        <v>400</v>
      </c>
      <c r="I50" s="5">
        <v>900</v>
      </c>
      <c r="J50" s="6">
        <v>2.6409999999999999E-2</v>
      </c>
      <c r="K50" s="5">
        <v>-900</v>
      </c>
      <c r="L50" s="7">
        <f t="shared" si="0"/>
        <v>23.768999999999998</v>
      </c>
      <c r="M50" s="3" t="s">
        <v>122</v>
      </c>
      <c r="N50" s="3"/>
      <c r="O50" s="3" t="s">
        <v>100</v>
      </c>
      <c r="P50" s="3" t="s">
        <v>101</v>
      </c>
      <c r="Q50" s="8">
        <v>42567.65</v>
      </c>
      <c r="R50" s="8">
        <v>42567.650740740741</v>
      </c>
      <c r="S50" s="3" t="s">
        <v>139</v>
      </c>
      <c r="T50" s="3"/>
      <c r="U50" s="3"/>
      <c r="V50" s="3"/>
    </row>
    <row r="51" spans="1:22" x14ac:dyDescent="0.2">
      <c r="A51" s="2"/>
      <c r="B51" s="3"/>
      <c r="C51" s="3" t="s">
        <v>137</v>
      </c>
      <c r="D51" s="4" t="s">
        <v>23</v>
      </c>
      <c r="E51" s="4" t="s">
        <v>24</v>
      </c>
      <c r="F51" s="4" t="s">
        <v>70</v>
      </c>
      <c r="G51" s="4" t="s">
        <v>138</v>
      </c>
      <c r="H51" s="2">
        <v>289</v>
      </c>
      <c r="I51" s="5">
        <v>900</v>
      </c>
      <c r="J51" s="6">
        <v>1.907E-2</v>
      </c>
      <c r="K51" s="5">
        <v>-900</v>
      </c>
      <c r="L51" s="7">
        <f t="shared" si="0"/>
        <v>17.163</v>
      </c>
      <c r="M51" s="3" t="s">
        <v>122</v>
      </c>
      <c r="N51" s="3"/>
      <c r="O51" s="3" t="s">
        <v>100</v>
      </c>
      <c r="P51" s="3" t="s">
        <v>101</v>
      </c>
      <c r="Q51" s="8">
        <v>42567.664421296293</v>
      </c>
      <c r="R51" s="8">
        <v>42567.664652777778</v>
      </c>
      <c r="S51" s="3" t="s">
        <v>139</v>
      </c>
      <c r="T51" s="3"/>
      <c r="U51" s="3"/>
      <c r="V51" s="3"/>
    </row>
    <row r="52" spans="1:22" x14ac:dyDescent="0.2">
      <c r="A52" s="2"/>
      <c r="B52" s="3"/>
      <c r="C52" s="3" t="s">
        <v>141</v>
      </c>
      <c r="D52" s="4" t="s">
        <v>23</v>
      </c>
      <c r="E52" s="4" t="s">
        <v>24</v>
      </c>
      <c r="F52" s="4" t="s">
        <v>59</v>
      </c>
      <c r="G52" s="4" t="s">
        <v>130</v>
      </c>
      <c r="H52" s="2">
        <v>462</v>
      </c>
      <c r="I52" s="5">
        <v>600</v>
      </c>
      <c r="J52" s="6">
        <v>4.4833288499999999E-2</v>
      </c>
      <c r="K52" s="5">
        <v>-600</v>
      </c>
      <c r="L52" s="7">
        <f t="shared" si="0"/>
        <v>26.8999731</v>
      </c>
      <c r="M52" s="3" t="s">
        <v>56</v>
      </c>
      <c r="N52" s="3"/>
      <c r="O52" s="3" t="s">
        <v>62</v>
      </c>
      <c r="P52" s="3" t="s">
        <v>63</v>
      </c>
      <c r="Q52" s="8">
        <v>42567.680335648147</v>
      </c>
      <c r="R52" s="8">
        <v>42567.686782407407</v>
      </c>
      <c r="S52" s="3" t="s">
        <v>142</v>
      </c>
      <c r="T52" s="3"/>
      <c r="U52" s="3"/>
      <c r="V52" s="3"/>
    </row>
    <row r="53" spans="1:22" x14ac:dyDescent="0.2">
      <c r="A53" s="2"/>
      <c r="B53" s="3"/>
      <c r="C53" s="3" t="s">
        <v>143</v>
      </c>
      <c r="D53" s="4" t="s">
        <v>23</v>
      </c>
      <c r="E53" s="4" t="s">
        <v>24</v>
      </c>
      <c r="F53" s="4" t="s">
        <v>33</v>
      </c>
      <c r="G53" s="4" t="s">
        <v>144</v>
      </c>
      <c r="H53" s="2">
        <v>330</v>
      </c>
      <c r="I53" s="5">
        <v>1000</v>
      </c>
      <c r="J53" s="6">
        <v>1.389E-2</v>
      </c>
      <c r="K53" s="5">
        <v>-1000</v>
      </c>
      <c r="L53" s="7">
        <f t="shared" si="0"/>
        <v>13.889999999999999</v>
      </c>
      <c r="M53" s="3" t="s">
        <v>35</v>
      </c>
      <c r="N53" s="3"/>
      <c r="O53" s="3" t="s">
        <v>36</v>
      </c>
      <c r="P53" s="3" t="s">
        <v>37</v>
      </c>
      <c r="Q53" s="8">
        <v>42567.699826388889</v>
      </c>
      <c r="R53" s="8">
        <v>42567.729710648149</v>
      </c>
      <c r="S53" s="3" t="s">
        <v>145</v>
      </c>
      <c r="T53" s="3"/>
      <c r="U53" s="3"/>
      <c r="V53" s="3"/>
    </row>
    <row r="54" spans="1:22" x14ac:dyDescent="0.2">
      <c r="A54" s="2"/>
      <c r="B54" s="3"/>
      <c r="C54" s="3" t="s">
        <v>146</v>
      </c>
      <c r="D54" s="4" t="s">
        <v>23</v>
      </c>
      <c r="E54" s="4" t="s">
        <v>24</v>
      </c>
      <c r="F54" s="4" t="s">
        <v>54</v>
      </c>
      <c r="G54" s="4" t="s">
        <v>106</v>
      </c>
      <c r="H54" s="2">
        <v>310</v>
      </c>
      <c r="I54" s="5">
        <v>1500</v>
      </c>
      <c r="J54" s="6">
        <v>7.4000000000000003E-3</v>
      </c>
      <c r="K54" s="5">
        <v>-1500</v>
      </c>
      <c r="L54" s="7">
        <f t="shared" si="0"/>
        <v>11.1</v>
      </c>
      <c r="M54" s="3" t="s">
        <v>122</v>
      </c>
      <c r="N54" s="3"/>
      <c r="O54" s="3" t="s">
        <v>28</v>
      </c>
      <c r="P54" s="3" t="s">
        <v>29</v>
      </c>
      <c r="Q54" s="8">
        <v>42567.775995370372</v>
      </c>
      <c r="R54" s="8">
        <v>42567.779282407406</v>
      </c>
      <c r="S54" s="3" t="s">
        <v>147</v>
      </c>
      <c r="T54" s="3"/>
      <c r="U54" s="3"/>
      <c r="V54" s="3"/>
    </row>
    <row r="55" spans="1:22" x14ac:dyDescent="0.2">
      <c r="A55" s="2"/>
      <c r="B55" s="3"/>
      <c r="C55" s="3" t="s">
        <v>148</v>
      </c>
      <c r="D55" s="4" t="s">
        <v>23</v>
      </c>
      <c r="E55" s="4" t="s">
        <v>24</v>
      </c>
      <c r="F55" s="4" t="s">
        <v>54</v>
      </c>
      <c r="G55" s="4" t="s">
        <v>106</v>
      </c>
      <c r="H55" s="2">
        <v>330</v>
      </c>
      <c r="I55" s="5">
        <v>1500</v>
      </c>
      <c r="J55" s="6">
        <v>7.8799999999999999E-3</v>
      </c>
      <c r="K55" s="5">
        <v>-1500</v>
      </c>
      <c r="L55" s="7">
        <f t="shared" si="0"/>
        <v>11.82</v>
      </c>
      <c r="M55" s="3" t="s">
        <v>48</v>
      </c>
      <c r="N55" s="3"/>
      <c r="O55" s="3" t="s">
        <v>28</v>
      </c>
      <c r="P55" s="3" t="s">
        <v>29</v>
      </c>
      <c r="Q55" s="8">
        <v>42567.815787037034</v>
      </c>
      <c r="R55" s="8">
        <v>42567.822256944448</v>
      </c>
      <c r="S55" s="3" t="s">
        <v>147</v>
      </c>
      <c r="T55" s="3"/>
      <c r="U55" s="3"/>
      <c r="V55" s="3"/>
    </row>
    <row r="56" spans="1:22" x14ac:dyDescent="0.2">
      <c r="A56" s="2"/>
      <c r="B56" s="3"/>
      <c r="C56" s="3" t="s">
        <v>149</v>
      </c>
      <c r="D56" s="4" t="s">
        <v>23</v>
      </c>
      <c r="E56" s="4" t="s">
        <v>24</v>
      </c>
      <c r="F56" s="4" t="s">
        <v>33</v>
      </c>
      <c r="G56" s="4" t="s">
        <v>150</v>
      </c>
      <c r="H56" s="2">
        <v>230</v>
      </c>
      <c r="I56" s="5">
        <v>500</v>
      </c>
      <c r="J56" s="6">
        <v>9.6799999999999994E-3</v>
      </c>
      <c r="K56" s="5">
        <v>-500</v>
      </c>
      <c r="L56" s="7">
        <f t="shared" si="0"/>
        <v>4.84</v>
      </c>
      <c r="M56" s="3" t="s">
        <v>151</v>
      </c>
      <c r="N56" s="3"/>
      <c r="O56" s="3" t="s">
        <v>100</v>
      </c>
      <c r="P56" s="3" t="s">
        <v>101</v>
      </c>
      <c r="Q56" s="8">
        <v>42567.896956018521</v>
      </c>
      <c r="R56" s="8">
        <v>42567.897685185184</v>
      </c>
      <c r="S56" s="3" t="s">
        <v>152</v>
      </c>
      <c r="T56" s="3"/>
      <c r="U56" s="3"/>
      <c r="V56" s="3"/>
    </row>
    <row r="57" spans="1:22" x14ac:dyDescent="0.2">
      <c r="A57" s="2"/>
      <c r="B57" s="3"/>
      <c r="C57" s="3" t="s">
        <v>149</v>
      </c>
      <c r="D57" s="4" t="s">
        <v>23</v>
      </c>
      <c r="E57" s="4" t="s">
        <v>24</v>
      </c>
      <c r="F57" s="4" t="s">
        <v>33</v>
      </c>
      <c r="G57" s="4" t="s">
        <v>150</v>
      </c>
      <c r="H57" s="2">
        <v>230</v>
      </c>
      <c r="I57" s="5">
        <v>500</v>
      </c>
      <c r="J57" s="6">
        <v>9.6799999999999994E-3</v>
      </c>
      <c r="K57" s="5">
        <v>-500</v>
      </c>
      <c r="L57" s="7">
        <f t="shared" si="0"/>
        <v>4.84</v>
      </c>
      <c r="M57" s="3" t="s">
        <v>151</v>
      </c>
      <c r="N57" s="3"/>
      <c r="O57" s="3" t="s">
        <v>100</v>
      </c>
      <c r="P57" s="3" t="s">
        <v>101</v>
      </c>
      <c r="Q57" s="8">
        <v>42567.915150462963</v>
      </c>
      <c r="R57" s="8">
        <v>42567.921539351853</v>
      </c>
      <c r="S57" s="3" t="s">
        <v>152</v>
      </c>
      <c r="T57" s="3"/>
      <c r="U57" s="3"/>
      <c r="V57" s="3"/>
    </row>
    <row r="58" spans="1:22" x14ac:dyDescent="0.2">
      <c r="A58" s="2"/>
      <c r="B58" s="3"/>
      <c r="C58" s="3" t="s">
        <v>149</v>
      </c>
      <c r="D58" s="4" t="s">
        <v>23</v>
      </c>
      <c r="E58" s="4" t="s">
        <v>24</v>
      </c>
      <c r="F58" s="4" t="s">
        <v>33</v>
      </c>
      <c r="G58" s="4" t="s">
        <v>150</v>
      </c>
      <c r="H58" s="2">
        <v>230</v>
      </c>
      <c r="I58" s="5">
        <v>500</v>
      </c>
      <c r="J58" s="6">
        <v>9.6799999999999994E-3</v>
      </c>
      <c r="K58" s="5">
        <v>-500</v>
      </c>
      <c r="L58" s="7">
        <f t="shared" si="0"/>
        <v>4.84</v>
      </c>
      <c r="M58" s="3" t="s">
        <v>151</v>
      </c>
      <c r="N58" s="3"/>
      <c r="O58" s="3" t="s">
        <v>100</v>
      </c>
      <c r="P58" s="3" t="s">
        <v>101</v>
      </c>
      <c r="Q58" s="8">
        <v>42567.938136574077</v>
      </c>
      <c r="R58" s="8">
        <v>42567.939236111109</v>
      </c>
      <c r="S58" s="3" t="s">
        <v>152</v>
      </c>
      <c r="T58" s="3"/>
      <c r="U58" s="3"/>
      <c r="V58" s="3"/>
    </row>
    <row r="59" spans="1:22" x14ac:dyDescent="0.2">
      <c r="A59" s="2"/>
      <c r="B59" s="3"/>
      <c r="C59" s="3" t="s">
        <v>149</v>
      </c>
      <c r="D59" s="4" t="s">
        <v>23</v>
      </c>
      <c r="E59" s="4" t="s">
        <v>24</v>
      </c>
      <c r="F59" s="4" t="s">
        <v>33</v>
      </c>
      <c r="G59" s="4" t="s">
        <v>150</v>
      </c>
      <c r="H59" s="2">
        <v>230</v>
      </c>
      <c r="I59" s="5">
        <v>500</v>
      </c>
      <c r="J59" s="6">
        <v>9.6799999999999994E-3</v>
      </c>
      <c r="K59" s="5">
        <v>-500</v>
      </c>
      <c r="L59" s="7">
        <f t="shared" si="0"/>
        <v>4.84</v>
      </c>
      <c r="M59" s="3" t="s">
        <v>151</v>
      </c>
      <c r="N59" s="3"/>
      <c r="O59" s="3" t="s">
        <v>100</v>
      </c>
      <c r="P59" s="3" t="s">
        <v>101</v>
      </c>
      <c r="Q59" s="8">
        <v>42567.950601851851</v>
      </c>
      <c r="R59" s="8">
        <v>42567.954699074071</v>
      </c>
      <c r="S59" s="3" t="s">
        <v>152</v>
      </c>
      <c r="T59" s="3"/>
      <c r="U59" s="3"/>
      <c r="V59" s="3"/>
    </row>
    <row r="60" spans="1:22" x14ac:dyDescent="0.2">
      <c r="A60" s="2"/>
      <c r="B60" s="3"/>
      <c r="C60" s="3" t="s">
        <v>146</v>
      </c>
      <c r="D60" s="4" t="s">
        <v>23</v>
      </c>
      <c r="E60" s="4" t="s">
        <v>24</v>
      </c>
      <c r="F60" s="4" t="s">
        <v>54</v>
      </c>
      <c r="G60" s="4" t="s">
        <v>106</v>
      </c>
      <c r="H60" s="2">
        <v>310</v>
      </c>
      <c r="I60" s="5">
        <v>1500</v>
      </c>
      <c r="J60" s="6">
        <v>7.4000000000000003E-3</v>
      </c>
      <c r="K60" s="5">
        <v>-1500</v>
      </c>
      <c r="L60" s="7">
        <f t="shared" si="0"/>
        <v>11.1</v>
      </c>
      <c r="M60" s="3" t="s">
        <v>27</v>
      </c>
      <c r="N60" s="3"/>
      <c r="O60" s="3" t="s">
        <v>28</v>
      </c>
      <c r="P60" s="3" t="s">
        <v>29</v>
      </c>
      <c r="Q60" s="8">
        <v>42567.958391203705</v>
      </c>
      <c r="R60" s="8">
        <v>42567.958692129629</v>
      </c>
      <c r="S60" s="3" t="s">
        <v>153</v>
      </c>
      <c r="T60" s="3"/>
      <c r="U60" s="3"/>
      <c r="V60" s="3"/>
    </row>
    <row r="61" spans="1:22" x14ac:dyDescent="0.2">
      <c r="A61" s="2"/>
      <c r="B61" s="3"/>
      <c r="C61" s="3" t="s">
        <v>149</v>
      </c>
      <c r="D61" s="4" t="s">
        <v>23</v>
      </c>
      <c r="E61" s="4" t="s">
        <v>24</v>
      </c>
      <c r="F61" s="4" t="s">
        <v>33</v>
      </c>
      <c r="G61" s="4" t="s">
        <v>150</v>
      </c>
      <c r="H61" s="2">
        <v>230</v>
      </c>
      <c r="I61" s="5">
        <v>500</v>
      </c>
      <c r="J61" s="6">
        <v>9.6799999999999994E-3</v>
      </c>
      <c r="K61" s="5">
        <v>-500</v>
      </c>
      <c r="L61" s="7">
        <f t="shared" si="0"/>
        <v>4.84</v>
      </c>
      <c r="M61" s="3" t="s">
        <v>151</v>
      </c>
      <c r="N61" s="3"/>
      <c r="O61" s="3" t="s">
        <v>100</v>
      </c>
      <c r="P61" s="3" t="s">
        <v>101</v>
      </c>
      <c r="Q61" s="8">
        <v>42567.966481481482</v>
      </c>
      <c r="R61" s="8">
        <v>42567.969513888886</v>
      </c>
      <c r="S61" s="3" t="s">
        <v>152</v>
      </c>
      <c r="T61" s="3"/>
      <c r="U61" s="3"/>
      <c r="V61" s="3"/>
    </row>
    <row r="62" spans="1:22" x14ac:dyDescent="0.2">
      <c r="A62" s="2"/>
      <c r="B62" s="3"/>
      <c r="C62" s="3" t="s">
        <v>154</v>
      </c>
      <c r="D62" s="4" t="s">
        <v>23</v>
      </c>
      <c r="E62" s="4" t="s">
        <v>24</v>
      </c>
      <c r="F62" s="4" t="s">
        <v>33</v>
      </c>
      <c r="G62" s="4" t="s">
        <v>40</v>
      </c>
      <c r="H62" s="2">
        <v>450</v>
      </c>
      <c r="I62" s="5">
        <v>1000</v>
      </c>
      <c r="J62" s="6">
        <v>1.6889999999999999E-2</v>
      </c>
      <c r="K62" s="5">
        <v>-1000</v>
      </c>
      <c r="L62" s="7">
        <f t="shared" si="0"/>
        <v>16.889999999999997</v>
      </c>
      <c r="M62" s="3" t="s">
        <v>35</v>
      </c>
      <c r="N62" s="3"/>
      <c r="O62" s="3" t="s">
        <v>42</v>
      </c>
      <c r="P62" s="3" t="s">
        <v>43</v>
      </c>
      <c r="Q62" s="8">
        <v>42568.017754629633</v>
      </c>
      <c r="R62" s="8">
        <v>42568.018530092595</v>
      </c>
      <c r="S62" s="3" t="s">
        <v>155</v>
      </c>
      <c r="T62" s="3"/>
      <c r="U62" s="3"/>
      <c r="V62" s="3"/>
    </row>
    <row r="63" spans="1:22" x14ac:dyDescent="0.2">
      <c r="A63" s="2"/>
      <c r="B63" s="3"/>
      <c r="C63" s="3" t="s">
        <v>22</v>
      </c>
      <c r="D63" s="4" t="s">
        <v>23</v>
      </c>
      <c r="E63" s="4" t="s">
        <v>24</v>
      </c>
      <c r="F63" s="4" t="s">
        <v>25</v>
      </c>
      <c r="G63" s="4" t="s">
        <v>26</v>
      </c>
      <c r="H63" s="2">
        <v>280</v>
      </c>
      <c r="I63" s="5">
        <v>1000</v>
      </c>
      <c r="J63" s="6">
        <v>9.3758279999999992E-3</v>
      </c>
      <c r="K63" s="5">
        <v>-1000</v>
      </c>
      <c r="L63" s="7">
        <f t="shared" si="0"/>
        <v>9.3758279999999985</v>
      </c>
      <c r="M63" s="3" t="s">
        <v>27</v>
      </c>
      <c r="N63" s="3"/>
      <c r="O63" s="3" t="s">
        <v>28</v>
      </c>
      <c r="P63" s="3" t="s">
        <v>29</v>
      </c>
      <c r="Q63" s="8">
        <v>42562.29283564815</v>
      </c>
      <c r="R63" s="8">
        <v>42562.293576388889</v>
      </c>
      <c r="S63" s="3" t="s">
        <v>30</v>
      </c>
      <c r="T63" s="3"/>
      <c r="U63" s="3"/>
      <c r="V63" s="3"/>
    </row>
    <row r="64" spans="1:22" x14ac:dyDescent="0.2">
      <c r="A64" s="2"/>
      <c r="B64" s="3"/>
      <c r="C64" s="3" t="s">
        <v>156</v>
      </c>
      <c r="D64" s="4" t="s">
        <v>23</v>
      </c>
      <c r="E64" s="4" t="s">
        <v>24</v>
      </c>
      <c r="F64" s="4" t="s">
        <v>25</v>
      </c>
      <c r="G64" s="4" t="s">
        <v>26</v>
      </c>
      <c r="H64" s="2">
        <v>285</v>
      </c>
      <c r="I64" s="5">
        <v>1000</v>
      </c>
      <c r="J64" s="6">
        <v>9.5432534999999995E-3</v>
      </c>
      <c r="K64" s="5">
        <v>-1000</v>
      </c>
      <c r="L64" s="7">
        <f t="shared" si="0"/>
        <v>9.5432534999999987</v>
      </c>
      <c r="M64" s="3" t="s">
        <v>27</v>
      </c>
      <c r="N64" s="3"/>
      <c r="O64" s="3" t="s">
        <v>28</v>
      </c>
      <c r="P64" s="3" t="s">
        <v>29</v>
      </c>
      <c r="Q64" s="8">
        <v>42562.401319444441</v>
      </c>
      <c r="R64" s="8">
        <v>42562.406539351854</v>
      </c>
      <c r="S64" s="3" t="s">
        <v>30</v>
      </c>
      <c r="T64" s="3"/>
      <c r="U64" s="3"/>
      <c r="V64" s="3"/>
    </row>
    <row r="65" spans="1:22" x14ac:dyDescent="0.2">
      <c r="A65" s="2"/>
      <c r="B65" s="3"/>
      <c r="C65" s="3" t="s">
        <v>157</v>
      </c>
      <c r="D65" s="4" t="s">
        <v>23</v>
      </c>
      <c r="E65" s="4" t="s">
        <v>24</v>
      </c>
      <c r="F65" s="4" t="s">
        <v>33</v>
      </c>
      <c r="G65" s="4" t="s">
        <v>158</v>
      </c>
      <c r="H65" s="2">
        <v>460</v>
      </c>
      <c r="I65" s="5">
        <v>500</v>
      </c>
      <c r="J65" s="6">
        <v>2.58E-2</v>
      </c>
      <c r="K65" s="5">
        <v>-500</v>
      </c>
      <c r="L65" s="7">
        <f t="shared" si="0"/>
        <v>12.9</v>
      </c>
      <c r="M65" s="3" t="s">
        <v>122</v>
      </c>
      <c r="N65" s="3"/>
      <c r="O65" s="3" t="s">
        <v>36</v>
      </c>
      <c r="P65" s="3" t="s">
        <v>37</v>
      </c>
      <c r="Q65" s="8">
        <v>42562.479108796295</v>
      </c>
      <c r="R65" s="8">
        <v>42562.482442129629</v>
      </c>
      <c r="S65" s="3" t="s">
        <v>159</v>
      </c>
      <c r="T65" s="3"/>
      <c r="U65" s="3"/>
      <c r="V65" s="3"/>
    </row>
    <row r="66" spans="1:22" x14ac:dyDescent="0.2">
      <c r="A66" s="2"/>
      <c r="B66" s="3"/>
      <c r="C66" s="3" t="s">
        <v>31</v>
      </c>
      <c r="D66" s="4" t="s">
        <v>23</v>
      </c>
      <c r="E66" s="4" t="s">
        <v>24</v>
      </c>
      <c r="F66" s="4" t="s">
        <v>25</v>
      </c>
      <c r="G66" s="4" t="s">
        <v>26</v>
      </c>
      <c r="H66" s="2">
        <v>520</v>
      </c>
      <c r="I66" s="5">
        <v>1000</v>
      </c>
      <c r="J66" s="6">
        <v>1.7420000000000001E-2</v>
      </c>
      <c r="K66" s="5">
        <v>-1000</v>
      </c>
      <c r="L66" s="7">
        <f t="shared" si="0"/>
        <v>17.420000000000002</v>
      </c>
      <c r="M66" s="3" t="s">
        <v>27</v>
      </c>
      <c r="N66" s="3"/>
      <c r="O66" s="3" t="s">
        <v>28</v>
      </c>
      <c r="P66" s="3" t="s">
        <v>29</v>
      </c>
      <c r="Q66" s="8">
        <v>42562.565497685187</v>
      </c>
      <c r="R66" s="8">
        <v>42562.565740740742</v>
      </c>
      <c r="S66" s="3" t="s">
        <v>49</v>
      </c>
      <c r="T66" s="3"/>
      <c r="U66" s="3"/>
      <c r="V66" s="3"/>
    </row>
    <row r="67" spans="1:22" x14ac:dyDescent="0.2">
      <c r="A67" s="2"/>
      <c r="B67" s="3"/>
      <c r="C67" s="3" t="s">
        <v>32</v>
      </c>
      <c r="D67" s="4" t="s">
        <v>23</v>
      </c>
      <c r="E67" s="4" t="s">
        <v>24</v>
      </c>
      <c r="F67" s="4" t="s">
        <v>33</v>
      </c>
      <c r="G67" s="4" t="s">
        <v>34</v>
      </c>
      <c r="H67" s="2">
        <v>320</v>
      </c>
      <c r="I67" s="5">
        <v>500</v>
      </c>
      <c r="J67" s="6">
        <v>1.494E-2</v>
      </c>
      <c r="K67" s="5">
        <v>-500</v>
      </c>
      <c r="L67" s="7">
        <f t="shared" ref="L67:L130" si="1">J67*I67</f>
        <v>7.47</v>
      </c>
      <c r="M67" s="3" t="s">
        <v>41</v>
      </c>
      <c r="N67" s="3"/>
      <c r="O67" s="3" t="s">
        <v>36</v>
      </c>
      <c r="P67" s="3" t="s">
        <v>37</v>
      </c>
      <c r="Q67" s="8">
        <v>42562.585439814815</v>
      </c>
      <c r="R67" s="8">
        <v>42562.595370370371</v>
      </c>
      <c r="S67" s="3" t="s">
        <v>38</v>
      </c>
      <c r="T67" s="3"/>
      <c r="U67" s="3"/>
      <c r="V67" s="3"/>
    </row>
    <row r="68" spans="1:22" x14ac:dyDescent="0.2">
      <c r="A68" s="2"/>
      <c r="B68" s="3"/>
      <c r="C68" s="3" t="s">
        <v>47</v>
      </c>
      <c r="D68" s="4" t="s">
        <v>23</v>
      </c>
      <c r="E68" s="4" t="s">
        <v>24</v>
      </c>
      <c r="F68" s="4" t="s">
        <v>33</v>
      </c>
      <c r="G68" s="4" t="s">
        <v>40</v>
      </c>
      <c r="H68" s="2">
        <v>310</v>
      </c>
      <c r="I68" s="5">
        <v>1000</v>
      </c>
      <c r="J68" s="6">
        <v>1.1639999999999999E-2</v>
      </c>
      <c r="K68" s="5">
        <v>-1000</v>
      </c>
      <c r="L68" s="7">
        <f t="shared" si="1"/>
        <v>11.639999999999999</v>
      </c>
      <c r="M68" s="3" t="s">
        <v>41</v>
      </c>
      <c r="N68" s="3"/>
      <c r="O68" s="3" t="s">
        <v>42</v>
      </c>
      <c r="P68" s="3" t="s">
        <v>43</v>
      </c>
      <c r="Q68" s="8">
        <v>42562.676006944443</v>
      </c>
      <c r="R68" s="8">
        <v>42562.678518518522</v>
      </c>
      <c r="S68" s="3" t="s">
        <v>44</v>
      </c>
      <c r="T68" s="3"/>
      <c r="U68" s="3"/>
      <c r="V68" s="3"/>
    </row>
    <row r="69" spans="1:22" x14ac:dyDescent="0.2">
      <c r="A69" s="2"/>
      <c r="B69" s="3"/>
      <c r="C69" s="3" t="s">
        <v>47</v>
      </c>
      <c r="D69" s="4" t="s">
        <v>23</v>
      </c>
      <c r="E69" s="4" t="s">
        <v>24</v>
      </c>
      <c r="F69" s="4" t="s">
        <v>33</v>
      </c>
      <c r="G69" s="4" t="s">
        <v>40</v>
      </c>
      <c r="H69" s="2">
        <v>310</v>
      </c>
      <c r="I69" s="5">
        <v>1000</v>
      </c>
      <c r="J69" s="6">
        <v>1.1639999999999999E-2</v>
      </c>
      <c r="K69" s="5">
        <v>-1000</v>
      </c>
      <c r="L69" s="7">
        <f t="shared" si="1"/>
        <v>11.639999999999999</v>
      </c>
      <c r="M69" s="3" t="s">
        <v>48</v>
      </c>
      <c r="N69" s="3"/>
      <c r="O69" s="3" t="s">
        <v>42</v>
      </c>
      <c r="P69" s="3" t="s">
        <v>43</v>
      </c>
      <c r="Q69" s="8">
        <v>42562.755150462966</v>
      </c>
      <c r="R69" s="8">
        <v>42562.755659722221</v>
      </c>
      <c r="S69" s="3" t="s">
        <v>44</v>
      </c>
      <c r="T69" s="3"/>
      <c r="U69" s="3"/>
      <c r="V69" s="3"/>
    </row>
    <row r="70" spans="1:22" x14ac:dyDescent="0.2">
      <c r="A70" s="2"/>
      <c r="B70" s="3"/>
      <c r="C70" s="3" t="s">
        <v>160</v>
      </c>
      <c r="D70" s="4" t="s">
        <v>23</v>
      </c>
      <c r="E70" s="4" t="s">
        <v>24</v>
      </c>
      <c r="F70" s="4" t="s">
        <v>33</v>
      </c>
      <c r="G70" s="4" t="s">
        <v>40</v>
      </c>
      <c r="H70" s="2">
        <v>450</v>
      </c>
      <c r="I70" s="5">
        <v>1000</v>
      </c>
      <c r="J70" s="6">
        <v>1.6889999999999999E-2</v>
      </c>
      <c r="K70" s="5">
        <v>-1000</v>
      </c>
      <c r="L70" s="7">
        <f t="shared" si="1"/>
        <v>16.889999999999997</v>
      </c>
      <c r="M70" s="3" t="s">
        <v>48</v>
      </c>
      <c r="N70" s="3"/>
      <c r="O70" s="3" t="s">
        <v>36</v>
      </c>
      <c r="P70" s="3" t="s">
        <v>37</v>
      </c>
      <c r="Q70" s="8">
        <v>42562.820370370369</v>
      </c>
      <c r="R70" s="8">
        <v>42562.824548611112</v>
      </c>
      <c r="S70" s="3" t="s">
        <v>38</v>
      </c>
      <c r="T70" s="3"/>
      <c r="U70" s="3"/>
      <c r="V70" s="3"/>
    </row>
    <row r="71" spans="1:22" x14ac:dyDescent="0.2">
      <c r="A71" s="2"/>
      <c r="B71" s="3"/>
      <c r="C71" s="3" t="s">
        <v>31</v>
      </c>
      <c r="D71" s="4" t="s">
        <v>23</v>
      </c>
      <c r="E71" s="4" t="s">
        <v>24</v>
      </c>
      <c r="F71" s="4" t="s">
        <v>25</v>
      </c>
      <c r="G71" s="4" t="s">
        <v>26</v>
      </c>
      <c r="H71" s="2">
        <v>520</v>
      </c>
      <c r="I71" s="5">
        <v>1000</v>
      </c>
      <c r="J71" s="6">
        <v>1.7420000000000001E-2</v>
      </c>
      <c r="K71" s="5">
        <v>-1000</v>
      </c>
      <c r="L71" s="7">
        <f t="shared" si="1"/>
        <v>17.420000000000002</v>
      </c>
      <c r="M71" s="3" t="s">
        <v>131</v>
      </c>
      <c r="N71" s="3"/>
      <c r="O71" s="3" t="s">
        <v>28</v>
      </c>
      <c r="P71" s="3" t="s">
        <v>29</v>
      </c>
      <c r="Q71" s="8">
        <v>42562.897037037037</v>
      </c>
      <c r="R71" s="8">
        <v>42562.937442129631</v>
      </c>
      <c r="S71" s="3" t="s">
        <v>50</v>
      </c>
      <c r="T71" s="3"/>
      <c r="U71" s="3"/>
      <c r="V71" s="3"/>
    </row>
    <row r="72" spans="1:22" x14ac:dyDescent="0.2">
      <c r="A72" s="2"/>
      <c r="B72" s="3"/>
      <c r="C72" s="3" t="s">
        <v>31</v>
      </c>
      <c r="D72" s="4" t="s">
        <v>23</v>
      </c>
      <c r="E72" s="4" t="s">
        <v>24</v>
      </c>
      <c r="F72" s="4" t="s">
        <v>25</v>
      </c>
      <c r="G72" s="4" t="s">
        <v>26</v>
      </c>
      <c r="H72" s="2">
        <v>520</v>
      </c>
      <c r="I72" s="5">
        <v>1000</v>
      </c>
      <c r="J72" s="6">
        <v>1.7420000000000001E-2</v>
      </c>
      <c r="K72" s="5">
        <v>-1000</v>
      </c>
      <c r="L72" s="7">
        <f t="shared" si="1"/>
        <v>17.420000000000002</v>
      </c>
      <c r="M72" s="3" t="s">
        <v>161</v>
      </c>
      <c r="N72" s="3"/>
      <c r="O72" s="3" t="s">
        <v>28</v>
      </c>
      <c r="P72" s="3" t="s">
        <v>29</v>
      </c>
      <c r="Q72" s="8">
        <v>42563.027673611112</v>
      </c>
      <c r="R72" s="8">
        <v>42563.038159722222</v>
      </c>
      <c r="S72" s="3" t="s">
        <v>50</v>
      </c>
      <c r="T72" s="3"/>
      <c r="U72" s="3"/>
      <c r="V72" s="3"/>
    </row>
    <row r="73" spans="1:22" x14ac:dyDescent="0.2">
      <c r="A73" s="2"/>
      <c r="B73" s="3"/>
      <c r="C73" s="3" t="s">
        <v>31</v>
      </c>
      <c r="D73" s="4" t="s">
        <v>23</v>
      </c>
      <c r="E73" s="4" t="s">
        <v>24</v>
      </c>
      <c r="F73" s="4" t="s">
        <v>25</v>
      </c>
      <c r="G73" s="4" t="s">
        <v>26</v>
      </c>
      <c r="H73" s="2">
        <v>520</v>
      </c>
      <c r="I73" s="5">
        <v>1000</v>
      </c>
      <c r="J73" s="6">
        <v>1.7420000000000001E-2</v>
      </c>
      <c r="K73" s="5">
        <v>-1000</v>
      </c>
      <c r="L73" s="7">
        <f t="shared" si="1"/>
        <v>17.420000000000002</v>
      </c>
      <c r="M73" s="3" t="s">
        <v>122</v>
      </c>
      <c r="N73" s="3"/>
      <c r="O73" s="3" t="s">
        <v>28</v>
      </c>
      <c r="P73" s="3" t="s">
        <v>29</v>
      </c>
      <c r="Q73" s="8">
        <v>42563.195347222223</v>
      </c>
      <c r="R73" s="8">
        <v>42563.196608796294</v>
      </c>
      <c r="S73" s="3" t="s">
        <v>50</v>
      </c>
      <c r="T73" s="3"/>
      <c r="U73" s="3"/>
      <c r="V73" s="3"/>
    </row>
    <row r="74" spans="1:22" x14ac:dyDescent="0.2">
      <c r="A74" s="2"/>
      <c r="B74" s="3"/>
      <c r="C74" s="3" t="s">
        <v>162</v>
      </c>
      <c r="D74" s="4" t="s">
        <v>23</v>
      </c>
      <c r="E74" s="4" t="s">
        <v>24</v>
      </c>
      <c r="F74" s="4" t="s">
        <v>33</v>
      </c>
      <c r="G74" s="4" t="s">
        <v>40</v>
      </c>
      <c r="H74" s="2">
        <v>320</v>
      </c>
      <c r="I74" s="5">
        <v>1000</v>
      </c>
      <c r="J74" s="6">
        <v>1.201E-2</v>
      </c>
      <c r="K74" s="5">
        <v>-1000</v>
      </c>
      <c r="L74" s="7">
        <f t="shared" si="1"/>
        <v>12.01</v>
      </c>
      <c r="M74" s="3" t="s">
        <v>163</v>
      </c>
      <c r="N74" s="3"/>
      <c r="O74" s="3" t="s">
        <v>36</v>
      </c>
      <c r="P74" s="3" t="s">
        <v>37</v>
      </c>
      <c r="Q74" s="8">
        <v>42563.371967592589</v>
      </c>
      <c r="R74" s="8">
        <v>42563.373796296299</v>
      </c>
      <c r="S74" s="3" t="s">
        <v>52</v>
      </c>
      <c r="T74" s="3"/>
      <c r="U74" s="3"/>
      <c r="V74" s="3"/>
    </row>
    <row r="75" spans="1:22" x14ac:dyDescent="0.2">
      <c r="A75" s="2"/>
      <c r="B75" s="3"/>
      <c r="C75" s="3" t="s">
        <v>58</v>
      </c>
      <c r="D75" s="4" t="s">
        <v>23</v>
      </c>
      <c r="E75" s="4" t="s">
        <v>24</v>
      </c>
      <c r="F75" s="4" t="s">
        <v>59</v>
      </c>
      <c r="G75" s="4" t="s">
        <v>60</v>
      </c>
      <c r="H75" s="2">
        <v>810</v>
      </c>
      <c r="I75" s="5">
        <v>3200</v>
      </c>
      <c r="J75" s="6">
        <v>5.348E-2</v>
      </c>
      <c r="K75" s="5">
        <v>-3200</v>
      </c>
      <c r="L75" s="7">
        <f t="shared" si="1"/>
        <v>171.136</v>
      </c>
      <c r="M75" s="3" t="s">
        <v>61</v>
      </c>
      <c r="N75" s="3"/>
      <c r="O75" s="3" t="s">
        <v>62</v>
      </c>
      <c r="P75" s="3" t="s">
        <v>63</v>
      </c>
      <c r="Q75" s="8">
        <v>42560.463067129633</v>
      </c>
      <c r="R75" s="8">
        <v>42563.465555555558</v>
      </c>
      <c r="S75" s="3" t="s">
        <v>64</v>
      </c>
      <c r="T75" s="3"/>
      <c r="U75" s="3"/>
      <c r="V75" s="3"/>
    </row>
    <row r="76" spans="1:22" x14ac:dyDescent="0.2">
      <c r="A76" s="2"/>
      <c r="B76" s="3"/>
      <c r="C76" s="3" t="s">
        <v>58</v>
      </c>
      <c r="D76" s="4" t="s">
        <v>23</v>
      </c>
      <c r="E76" s="4" t="s">
        <v>24</v>
      </c>
      <c r="F76" s="4" t="s">
        <v>59</v>
      </c>
      <c r="G76" s="4" t="s">
        <v>60</v>
      </c>
      <c r="H76" s="2">
        <v>810</v>
      </c>
      <c r="I76" s="5">
        <v>3200</v>
      </c>
      <c r="J76" s="6">
        <v>5.348E-2</v>
      </c>
      <c r="K76" s="5">
        <v>-3200</v>
      </c>
      <c r="L76" s="7">
        <f t="shared" si="1"/>
        <v>171.136</v>
      </c>
      <c r="M76" s="3" t="s">
        <v>61</v>
      </c>
      <c r="N76" s="3"/>
      <c r="O76" s="3" t="s">
        <v>62</v>
      </c>
      <c r="P76" s="3" t="s">
        <v>63</v>
      </c>
      <c r="Q76" s="8">
        <v>42560.419016203705</v>
      </c>
      <c r="R76" s="8">
        <v>42563.470324074071</v>
      </c>
      <c r="S76" s="3" t="s">
        <v>64</v>
      </c>
      <c r="T76" s="3"/>
      <c r="U76" s="3"/>
      <c r="V76" s="3"/>
    </row>
    <row r="77" spans="1:22" x14ac:dyDescent="0.2">
      <c r="A77" s="2"/>
      <c r="B77" s="3"/>
      <c r="C77" s="3" t="s">
        <v>164</v>
      </c>
      <c r="D77" s="4" t="s">
        <v>85</v>
      </c>
      <c r="E77" s="4" t="s">
        <v>24</v>
      </c>
      <c r="F77" s="4" t="s">
        <v>165</v>
      </c>
      <c r="G77" s="4" t="s">
        <v>166</v>
      </c>
      <c r="H77" s="2">
        <v>1065</v>
      </c>
      <c r="I77" s="5">
        <v>21000</v>
      </c>
      <c r="J77" s="6">
        <v>2.385E-2</v>
      </c>
      <c r="K77" s="5">
        <v>-1260</v>
      </c>
      <c r="L77" s="7">
        <f t="shared" si="1"/>
        <v>500.84999999999997</v>
      </c>
      <c r="M77" s="3" t="s">
        <v>35</v>
      </c>
      <c r="N77" s="3"/>
      <c r="O77" s="3" t="s">
        <v>167</v>
      </c>
      <c r="P77" s="3" t="s">
        <v>168</v>
      </c>
      <c r="Q77" s="8">
        <v>42563.494108796294</v>
      </c>
      <c r="R77" s="8">
        <v>42563.497384259259</v>
      </c>
      <c r="S77" s="3" t="s">
        <v>169</v>
      </c>
      <c r="T77" s="3"/>
      <c r="U77" s="3"/>
      <c r="V77" s="3"/>
    </row>
    <row r="78" spans="1:22" x14ac:dyDescent="0.2">
      <c r="A78" s="2"/>
      <c r="B78" s="3"/>
      <c r="C78" s="3" t="s">
        <v>170</v>
      </c>
      <c r="D78" s="4" t="s">
        <v>23</v>
      </c>
      <c r="E78" s="4" t="s">
        <v>24</v>
      </c>
      <c r="F78" s="4" t="s">
        <v>33</v>
      </c>
      <c r="G78" s="4" t="s">
        <v>40</v>
      </c>
      <c r="H78" s="2">
        <v>305</v>
      </c>
      <c r="I78" s="5">
        <v>1000</v>
      </c>
      <c r="J78" s="6">
        <v>1.145E-2</v>
      </c>
      <c r="K78" s="5">
        <v>-1000</v>
      </c>
      <c r="L78" s="7">
        <f t="shared" si="1"/>
        <v>11.45</v>
      </c>
      <c r="M78" s="3" t="s">
        <v>56</v>
      </c>
      <c r="N78" s="3"/>
      <c r="O78" s="3" t="s">
        <v>42</v>
      </c>
      <c r="P78" s="3" t="s">
        <v>43</v>
      </c>
      <c r="Q78" s="8">
        <v>42563.664525462962</v>
      </c>
      <c r="R78" s="8">
        <v>42563.667546296296</v>
      </c>
      <c r="S78" s="3" t="s">
        <v>171</v>
      </c>
      <c r="T78" s="3"/>
      <c r="U78" s="3"/>
      <c r="V78" s="3"/>
    </row>
    <row r="79" spans="1:22" x14ac:dyDescent="0.2">
      <c r="A79" s="2"/>
      <c r="B79" s="3"/>
      <c r="C79" s="3" t="s">
        <v>172</v>
      </c>
      <c r="D79" s="4" t="s">
        <v>23</v>
      </c>
      <c r="E79" s="4" t="s">
        <v>24</v>
      </c>
      <c r="F79" s="4" t="s">
        <v>33</v>
      </c>
      <c r="G79" s="4" t="s">
        <v>40</v>
      </c>
      <c r="H79" s="2">
        <v>265</v>
      </c>
      <c r="I79" s="5">
        <v>1000</v>
      </c>
      <c r="J79" s="6">
        <v>9.9500000000000005E-3</v>
      </c>
      <c r="K79" s="5">
        <v>-1000</v>
      </c>
      <c r="L79" s="7">
        <f t="shared" si="1"/>
        <v>9.9500000000000011</v>
      </c>
      <c r="M79" s="3" t="s">
        <v>122</v>
      </c>
      <c r="N79" s="3"/>
      <c r="O79" s="3" t="s">
        <v>42</v>
      </c>
      <c r="P79" s="3" t="s">
        <v>43</v>
      </c>
      <c r="Q79" s="8">
        <v>42563.825682870367</v>
      </c>
      <c r="R79" s="8">
        <v>42563.829016203701</v>
      </c>
      <c r="S79" s="3" t="s">
        <v>171</v>
      </c>
      <c r="T79" s="3"/>
      <c r="U79" s="3"/>
      <c r="V79" s="3"/>
    </row>
    <row r="80" spans="1:22" x14ac:dyDescent="0.2">
      <c r="A80" s="2"/>
      <c r="B80" s="3"/>
      <c r="C80" s="3" t="s">
        <v>173</v>
      </c>
      <c r="D80" s="4" t="s">
        <v>23</v>
      </c>
      <c r="E80" s="4" t="s">
        <v>24</v>
      </c>
      <c r="F80" s="4" t="s">
        <v>70</v>
      </c>
      <c r="G80" s="4" t="s">
        <v>71</v>
      </c>
      <c r="H80" s="2">
        <v>444</v>
      </c>
      <c r="I80" s="5">
        <v>800</v>
      </c>
      <c r="J80" s="6">
        <v>3.7670000000000002E-2</v>
      </c>
      <c r="K80" s="5">
        <v>-800</v>
      </c>
      <c r="L80" s="7">
        <f t="shared" si="1"/>
        <v>30.136000000000003</v>
      </c>
      <c r="M80" s="3" t="s">
        <v>48</v>
      </c>
      <c r="N80" s="3"/>
      <c r="O80" s="3" t="s">
        <v>62</v>
      </c>
      <c r="P80" s="3" t="s">
        <v>63</v>
      </c>
      <c r="Q80" s="8">
        <v>42563.903136574074</v>
      </c>
      <c r="R80" s="8">
        <v>42563.903912037036</v>
      </c>
      <c r="S80" s="3" t="s">
        <v>72</v>
      </c>
      <c r="T80" s="3"/>
      <c r="U80" s="3"/>
      <c r="V80" s="3"/>
    </row>
    <row r="81" spans="1:22" x14ac:dyDescent="0.2">
      <c r="A81" s="2"/>
      <c r="B81" s="3"/>
      <c r="C81" s="3" t="s">
        <v>174</v>
      </c>
      <c r="D81" s="4" t="s">
        <v>23</v>
      </c>
      <c r="E81" s="4" t="s">
        <v>24</v>
      </c>
      <c r="F81" s="4" t="s">
        <v>76</v>
      </c>
      <c r="G81" s="4" t="s">
        <v>77</v>
      </c>
      <c r="H81" s="2">
        <v>405</v>
      </c>
      <c r="I81" s="5">
        <v>500</v>
      </c>
      <c r="J81" s="6">
        <v>4.8039999999999999E-2</v>
      </c>
      <c r="K81" s="5">
        <v>-500</v>
      </c>
      <c r="L81" s="7">
        <f t="shared" si="1"/>
        <v>24.02</v>
      </c>
      <c r="M81" s="3" t="s">
        <v>78</v>
      </c>
      <c r="N81" s="3"/>
      <c r="O81" s="3" t="s">
        <v>62</v>
      </c>
      <c r="P81" s="3" t="s">
        <v>63</v>
      </c>
      <c r="Q81" s="8">
        <v>42563.959641203706</v>
      </c>
      <c r="R81" s="8">
        <v>42563.960821759261</v>
      </c>
      <c r="S81" s="3" t="s">
        <v>72</v>
      </c>
      <c r="T81" s="3"/>
      <c r="U81" s="3"/>
      <c r="V81" s="3"/>
    </row>
    <row r="82" spans="1:22" x14ac:dyDescent="0.2">
      <c r="A82" s="2"/>
      <c r="B82" s="3"/>
      <c r="C82" s="3" t="s">
        <v>75</v>
      </c>
      <c r="D82" s="4" t="s">
        <v>23</v>
      </c>
      <c r="E82" s="4" t="s">
        <v>24</v>
      </c>
      <c r="F82" s="4" t="s">
        <v>76</v>
      </c>
      <c r="G82" s="4" t="s">
        <v>77</v>
      </c>
      <c r="H82" s="2">
        <v>474</v>
      </c>
      <c r="I82" s="5">
        <v>500</v>
      </c>
      <c r="J82" s="6">
        <v>5.6230000000000002E-2</v>
      </c>
      <c r="K82" s="5">
        <v>-500</v>
      </c>
      <c r="L82" s="7">
        <f t="shared" si="1"/>
        <v>28.115000000000002</v>
      </c>
      <c r="M82" s="3" t="s">
        <v>78</v>
      </c>
      <c r="N82" s="3"/>
      <c r="O82" s="3" t="s">
        <v>62</v>
      </c>
      <c r="P82" s="3" t="s">
        <v>63</v>
      </c>
      <c r="Q82" s="8">
        <v>42563.958414351851</v>
      </c>
      <c r="R82" s="8">
        <v>42563.963206018518</v>
      </c>
      <c r="S82" s="3" t="s">
        <v>72</v>
      </c>
      <c r="T82" s="3"/>
      <c r="U82" s="3"/>
      <c r="V82" s="3"/>
    </row>
    <row r="83" spans="1:22" x14ac:dyDescent="0.2">
      <c r="A83" s="2"/>
      <c r="B83" s="3"/>
      <c r="C83" s="3" t="s">
        <v>175</v>
      </c>
      <c r="D83" s="4" t="s">
        <v>23</v>
      </c>
      <c r="E83" s="4" t="s">
        <v>24</v>
      </c>
      <c r="F83" s="4" t="s">
        <v>33</v>
      </c>
      <c r="G83" s="4" t="s">
        <v>40</v>
      </c>
      <c r="H83" s="2">
        <v>410</v>
      </c>
      <c r="I83" s="5">
        <v>1000</v>
      </c>
      <c r="J83" s="6">
        <v>1.5389999999999999E-2</v>
      </c>
      <c r="K83" s="5">
        <v>-1000</v>
      </c>
      <c r="L83" s="7">
        <f t="shared" si="1"/>
        <v>15.389999999999999</v>
      </c>
      <c r="M83" s="3" t="s">
        <v>163</v>
      </c>
      <c r="N83" s="3"/>
      <c r="O83" s="3" t="s">
        <v>42</v>
      </c>
      <c r="P83" s="3" t="s">
        <v>43</v>
      </c>
      <c r="Q83" s="8">
        <v>42563.983564814815</v>
      </c>
      <c r="R83" s="8">
        <v>42563.98400462963</v>
      </c>
      <c r="S83" s="3" t="s">
        <v>176</v>
      </c>
      <c r="T83" s="3"/>
      <c r="U83" s="3"/>
      <c r="V83" s="3"/>
    </row>
    <row r="84" spans="1:22" x14ac:dyDescent="0.2">
      <c r="A84" s="2"/>
      <c r="B84" s="3"/>
      <c r="C84" s="3" t="s">
        <v>81</v>
      </c>
      <c r="D84" s="4" t="s">
        <v>23</v>
      </c>
      <c r="E84" s="4" t="s">
        <v>24</v>
      </c>
      <c r="F84" s="4" t="s">
        <v>33</v>
      </c>
      <c r="G84" s="4" t="s">
        <v>40</v>
      </c>
      <c r="H84" s="2">
        <v>470</v>
      </c>
      <c r="I84" s="5">
        <v>1000</v>
      </c>
      <c r="J84" s="6">
        <v>1.7639999999999999E-2</v>
      </c>
      <c r="K84" s="5">
        <v>-1000</v>
      </c>
      <c r="L84" s="7">
        <f t="shared" si="1"/>
        <v>17.64</v>
      </c>
      <c r="M84" s="3" t="s">
        <v>41</v>
      </c>
      <c r="N84" s="3"/>
      <c r="O84" s="3" t="s">
        <v>42</v>
      </c>
      <c r="P84" s="3" t="s">
        <v>43</v>
      </c>
      <c r="Q84" s="8">
        <v>42564.344143518516</v>
      </c>
      <c r="R84" s="8">
        <v>42564.344409722224</v>
      </c>
      <c r="S84" s="3" t="s">
        <v>82</v>
      </c>
      <c r="T84" s="3"/>
      <c r="U84" s="3"/>
      <c r="V84" s="3"/>
    </row>
    <row r="85" spans="1:22" x14ac:dyDescent="0.2">
      <c r="A85" s="2"/>
      <c r="B85" s="3"/>
      <c r="C85" s="3" t="s">
        <v>177</v>
      </c>
      <c r="D85" s="4" t="s">
        <v>23</v>
      </c>
      <c r="E85" s="4" t="s">
        <v>24</v>
      </c>
      <c r="F85" s="4" t="s">
        <v>33</v>
      </c>
      <c r="G85" s="4" t="s">
        <v>40</v>
      </c>
      <c r="H85" s="2">
        <v>700</v>
      </c>
      <c r="I85" s="5">
        <v>1000</v>
      </c>
      <c r="J85" s="6">
        <v>2.6280000000000001E-2</v>
      </c>
      <c r="K85" s="5">
        <v>-1000</v>
      </c>
      <c r="L85" s="7">
        <f t="shared" si="1"/>
        <v>26.28</v>
      </c>
      <c r="M85" s="3" t="s">
        <v>41</v>
      </c>
      <c r="N85" s="3"/>
      <c r="O85" s="3" t="s">
        <v>36</v>
      </c>
      <c r="P85" s="3" t="s">
        <v>37</v>
      </c>
      <c r="Q85" s="8">
        <v>42564.408194444448</v>
      </c>
      <c r="R85" s="8">
        <v>42564.410682870373</v>
      </c>
      <c r="S85" s="3" t="s">
        <v>80</v>
      </c>
      <c r="T85" s="3"/>
      <c r="U85" s="3"/>
      <c r="V85" s="3"/>
    </row>
    <row r="86" spans="1:22" x14ac:dyDescent="0.2">
      <c r="A86" s="2"/>
      <c r="B86" s="3"/>
      <c r="C86" s="3" t="s">
        <v>83</v>
      </c>
      <c r="D86" s="4" t="s">
        <v>23</v>
      </c>
      <c r="E86" s="4" t="s">
        <v>24</v>
      </c>
      <c r="F86" s="4" t="s">
        <v>33</v>
      </c>
      <c r="G86" s="4" t="s">
        <v>40</v>
      </c>
      <c r="H86" s="2">
        <v>416</v>
      </c>
      <c r="I86" s="5">
        <v>1000</v>
      </c>
      <c r="J86" s="6">
        <v>1.562E-2</v>
      </c>
      <c r="K86" s="5">
        <v>-1000</v>
      </c>
      <c r="L86" s="7">
        <f t="shared" si="1"/>
        <v>15.620000000000001</v>
      </c>
      <c r="M86" s="3" t="s">
        <v>161</v>
      </c>
      <c r="N86" s="3"/>
      <c r="O86" s="3" t="s">
        <v>36</v>
      </c>
      <c r="P86" s="3" t="s">
        <v>37</v>
      </c>
      <c r="Q86" s="8">
        <v>42564.556493055556</v>
      </c>
      <c r="R86" s="8">
        <v>42564.562997685185</v>
      </c>
      <c r="S86" s="3" t="s">
        <v>91</v>
      </c>
      <c r="T86" s="3"/>
      <c r="U86" s="3"/>
      <c r="V86" s="3"/>
    </row>
    <row r="87" spans="1:22" x14ac:dyDescent="0.2">
      <c r="A87" s="2"/>
      <c r="B87" s="3"/>
      <c r="C87" s="3" t="s">
        <v>178</v>
      </c>
      <c r="D87" s="4" t="s">
        <v>23</v>
      </c>
      <c r="E87" s="4" t="s">
        <v>24</v>
      </c>
      <c r="F87" s="4" t="s">
        <v>54</v>
      </c>
      <c r="G87" s="4" t="s">
        <v>106</v>
      </c>
      <c r="H87" s="2">
        <v>310</v>
      </c>
      <c r="I87" s="5">
        <v>1500</v>
      </c>
      <c r="J87" s="6">
        <v>7.4200000000000004E-3</v>
      </c>
      <c r="K87" s="5">
        <v>-1500</v>
      </c>
      <c r="L87" s="7">
        <f t="shared" si="1"/>
        <v>11.13</v>
      </c>
      <c r="M87" s="3" t="s">
        <v>35</v>
      </c>
      <c r="N87" s="3"/>
      <c r="O87" s="3" t="s">
        <v>28</v>
      </c>
      <c r="P87" s="3" t="s">
        <v>29</v>
      </c>
      <c r="Q87" s="8">
        <v>42564.686886574076</v>
      </c>
      <c r="R87" s="8">
        <v>42564.695798611108</v>
      </c>
      <c r="S87" s="3" t="s">
        <v>179</v>
      </c>
      <c r="T87" s="3"/>
      <c r="U87" s="3"/>
      <c r="V87" s="3"/>
    </row>
    <row r="88" spans="1:22" x14ac:dyDescent="0.2">
      <c r="A88" s="2"/>
      <c r="B88" s="3"/>
      <c r="C88" s="3" t="s">
        <v>180</v>
      </c>
      <c r="D88" s="4" t="s">
        <v>23</v>
      </c>
      <c r="E88" s="4" t="s">
        <v>85</v>
      </c>
      <c r="F88" s="4" t="s">
        <v>59</v>
      </c>
      <c r="G88" s="4" t="s">
        <v>138</v>
      </c>
      <c r="H88" s="2">
        <v>330</v>
      </c>
      <c r="I88" s="5">
        <v>0</v>
      </c>
      <c r="J88" s="6">
        <v>1.525E-2</v>
      </c>
      <c r="K88" s="5">
        <v>-500</v>
      </c>
      <c r="L88" s="7">
        <f t="shared" si="1"/>
        <v>0</v>
      </c>
      <c r="M88" s="3" t="s">
        <v>35</v>
      </c>
      <c r="N88" s="3"/>
      <c r="O88" s="3" t="s">
        <v>181</v>
      </c>
      <c r="P88" s="3" t="s">
        <v>182</v>
      </c>
      <c r="Q88" s="8">
        <v>42564.912569444445</v>
      </c>
      <c r="R88" s="8">
        <v>42564.919687499998</v>
      </c>
      <c r="S88" s="3" t="s">
        <v>183</v>
      </c>
      <c r="T88" s="3"/>
      <c r="U88" s="3"/>
      <c r="V88" s="3"/>
    </row>
    <row r="89" spans="1:22" x14ac:dyDescent="0.2">
      <c r="A89" s="2"/>
      <c r="B89" s="3"/>
      <c r="C89" s="3" t="s">
        <v>95</v>
      </c>
      <c r="D89" s="4" t="s">
        <v>23</v>
      </c>
      <c r="E89" s="4" t="s">
        <v>24</v>
      </c>
      <c r="F89" s="4" t="s">
        <v>33</v>
      </c>
      <c r="G89" s="4" t="s">
        <v>40</v>
      </c>
      <c r="H89" s="2">
        <v>720</v>
      </c>
      <c r="I89" s="5">
        <v>1000</v>
      </c>
      <c r="J89" s="6">
        <v>2.7029999999999998E-2</v>
      </c>
      <c r="K89" s="5">
        <v>-1000</v>
      </c>
      <c r="L89" s="7">
        <f t="shared" si="1"/>
        <v>27.029999999999998</v>
      </c>
      <c r="M89" s="3" t="s">
        <v>67</v>
      </c>
      <c r="N89" s="3"/>
      <c r="O89" s="3" t="s">
        <v>42</v>
      </c>
      <c r="P89" s="3" t="s">
        <v>43</v>
      </c>
      <c r="Q89" s="8">
        <v>42565.194710648146</v>
      </c>
      <c r="R89" s="8">
        <v>42565.195034722223</v>
      </c>
      <c r="S89" s="3" t="s">
        <v>94</v>
      </c>
      <c r="T89" s="3"/>
      <c r="U89" s="3"/>
      <c r="V89" s="3"/>
    </row>
    <row r="90" spans="1:22" x14ac:dyDescent="0.2">
      <c r="A90" s="2"/>
      <c r="B90" s="3"/>
      <c r="C90" s="3" t="s">
        <v>184</v>
      </c>
      <c r="D90" s="4" t="s">
        <v>23</v>
      </c>
      <c r="E90" s="4" t="s">
        <v>24</v>
      </c>
      <c r="F90" s="4" t="s">
        <v>33</v>
      </c>
      <c r="G90" s="4" t="s">
        <v>40</v>
      </c>
      <c r="H90" s="2">
        <v>390</v>
      </c>
      <c r="I90" s="5">
        <v>1000</v>
      </c>
      <c r="J90" s="6">
        <v>1.464E-2</v>
      </c>
      <c r="K90" s="5">
        <v>-1000</v>
      </c>
      <c r="L90" s="7">
        <f t="shared" si="1"/>
        <v>14.64</v>
      </c>
      <c r="M90" s="3" t="s">
        <v>67</v>
      </c>
      <c r="N90" s="3"/>
      <c r="O90" s="3" t="s">
        <v>42</v>
      </c>
      <c r="P90" s="3" t="s">
        <v>43</v>
      </c>
      <c r="Q90" s="8">
        <v>42565.264722222222</v>
      </c>
      <c r="R90" s="8">
        <v>42565.26494212963</v>
      </c>
      <c r="S90" s="3" t="s">
        <v>96</v>
      </c>
      <c r="T90" s="3"/>
      <c r="U90" s="3"/>
      <c r="V90" s="3"/>
    </row>
    <row r="91" spans="1:22" x14ac:dyDescent="0.2">
      <c r="A91" s="2"/>
      <c r="B91" s="3"/>
      <c r="C91" s="3" t="s">
        <v>22</v>
      </c>
      <c r="D91" s="4" t="s">
        <v>23</v>
      </c>
      <c r="E91" s="4" t="s">
        <v>24</v>
      </c>
      <c r="F91" s="4" t="s">
        <v>25</v>
      </c>
      <c r="G91" s="4" t="s">
        <v>26</v>
      </c>
      <c r="H91" s="2">
        <v>280</v>
      </c>
      <c r="I91" s="5">
        <v>1000</v>
      </c>
      <c r="J91" s="6">
        <v>9.3758279999999992E-3</v>
      </c>
      <c r="K91" s="5">
        <v>-1000</v>
      </c>
      <c r="L91" s="7">
        <f t="shared" si="1"/>
        <v>9.3758279999999985</v>
      </c>
      <c r="M91" s="3" t="s">
        <v>27</v>
      </c>
      <c r="N91" s="3"/>
      <c r="O91" s="3" t="s">
        <v>28</v>
      </c>
      <c r="P91" s="3" t="s">
        <v>29</v>
      </c>
      <c r="Q91" s="8">
        <v>42562.286192129628</v>
      </c>
      <c r="R91" s="8">
        <v>42562.286365740743</v>
      </c>
      <c r="S91" s="3" t="s">
        <v>30</v>
      </c>
      <c r="T91" s="3"/>
      <c r="U91" s="3"/>
      <c r="V91" s="3"/>
    </row>
    <row r="92" spans="1:22" x14ac:dyDescent="0.2">
      <c r="A92" s="2"/>
      <c r="B92" s="3"/>
      <c r="C92" s="3" t="s">
        <v>156</v>
      </c>
      <c r="D92" s="4" t="s">
        <v>23</v>
      </c>
      <c r="E92" s="4" t="s">
        <v>24</v>
      </c>
      <c r="F92" s="4" t="s">
        <v>25</v>
      </c>
      <c r="G92" s="4" t="s">
        <v>26</v>
      </c>
      <c r="H92" s="2">
        <v>285</v>
      </c>
      <c r="I92" s="5">
        <v>1000</v>
      </c>
      <c r="J92" s="6">
        <v>9.5432534999999995E-3</v>
      </c>
      <c r="K92" s="5">
        <v>-1000</v>
      </c>
      <c r="L92" s="7">
        <f t="shared" si="1"/>
        <v>9.5432534999999987</v>
      </c>
      <c r="M92" s="3" t="s">
        <v>27</v>
      </c>
      <c r="N92" s="3"/>
      <c r="O92" s="3" t="s">
        <v>28</v>
      </c>
      <c r="P92" s="3" t="s">
        <v>29</v>
      </c>
      <c r="Q92" s="8">
        <v>42562.391898148147</v>
      </c>
      <c r="R92" s="8">
        <v>42562.392291666663</v>
      </c>
      <c r="S92" s="3" t="s">
        <v>30</v>
      </c>
      <c r="T92" s="3"/>
      <c r="U92" s="3"/>
      <c r="V92" s="3"/>
    </row>
    <row r="93" spans="1:22" x14ac:dyDescent="0.2">
      <c r="A93" s="2"/>
      <c r="B93" s="3"/>
      <c r="C93" s="3" t="s">
        <v>157</v>
      </c>
      <c r="D93" s="4" t="s">
        <v>23</v>
      </c>
      <c r="E93" s="4" t="s">
        <v>24</v>
      </c>
      <c r="F93" s="4" t="s">
        <v>33</v>
      </c>
      <c r="G93" s="4" t="s">
        <v>158</v>
      </c>
      <c r="H93" s="2">
        <v>460</v>
      </c>
      <c r="I93" s="5">
        <v>500</v>
      </c>
      <c r="J93" s="6">
        <v>2.58E-2</v>
      </c>
      <c r="K93" s="5">
        <v>-500</v>
      </c>
      <c r="L93" s="7">
        <f t="shared" si="1"/>
        <v>12.9</v>
      </c>
      <c r="M93" s="3" t="s">
        <v>122</v>
      </c>
      <c r="N93" s="3"/>
      <c r="O93" s="3" t="s">
        <v>36</v>
      </c>
      <c r="P93" s="3" t="s">
        <v>37</v>
      </c>
      <c r="Q93" s="8">
        <v>42562.479050925926</v>
      </c>
      <c r="R93" s="8">
        <v>42562.482291666667</v>
      </c>
      <c r="S93" s="3" t="s">
        <v>159</v>
      </c>
      <c r="T93" s="3"/>
      <c r="U93" s="3"/>
      <c r="V93" s="3"/>
    </row>
    <row r="94" spans="1:22" x14ac:dyDescent="0.2">
      <c r="A94" s="2"/>
      <c r="B94" s="3"/>
      <c r="C94" s="3" t="s">
        <v>31</v>
      </c>
      <c r="D94" s="4" t="s">
        <v>23</v>
      </c>
      <c r="E94" s="4" t="s">
        <v>24</v>
      </c>
      <c r="F94" s="4" t="s">
        <v>25</v>
      </c>
      <c r="G94" s="4" t="s">
        <v>26</v>
      </c>
      <c r="H94" s="2">
        <v>520</v>
      </c>
      <c r="I94" s="5">
        <v>1000</v>
      </c>
      <c r="J94" s="6">
        <v>1.7420000000000001E-2</v>
      </c>
      <c r="K94" s="5">
        <v>-1000</v>
      </c>
      <c r="L94" s="7">
        <f t="shared" si="1"/>
        <v>17.420000000000002</v>
      </c>
      <c r="M94" s="3" t="s">
        <v>27</v>
      </c>
      <c r="N94" s="3"/>
      <c r="O94" s="3" t="s">
        <v>28</v>
      </c>
      <c r="P94" s="3" t="s">
        <v>29</v>
      </c>
      <c r="Q94" s="8">
        <v>42562.522546296299</v>
      </c>
      <c r="R94" s="8">
        <v>42562.523969907408</v>
      </c>
      <c r="S94" s="3" t="s">
        <v>30</v>
      </c>
      <c r="T94" s="3"/>
      <c r="U94" s="3"/>
      <c r="V94" s="3"/>
    </row>
    <row r="95" spans="1:22" x14ac:dyDescent="0.2">
      <c r="A95" s="2"/>
      <c r="B95" s="3"/>
      <c r="C95" s="3" t="s">
        <v>31</v>
      </c>
      <c r="D95" s="4" t="s">
        <v>23</v>
      </c>
      <c r="E95" s="4" t="s">
        <v>24</v>
      </c>
      <c r="F95" s="4" t="s">
        <v>25</v>
      </c>
      <c r="G95" s="4" t="s">
        <v>26</v>
      </c>
      <c r="H95" s="2">
        <v>520</v>
      </c>
      <c r="I95" s="5">
        <v>1000</v>
      </c>
      <c r="J95" s="6">
        <v>1.7420000000000001E-2</v>
      </c>
      <c r="K95" s="5">
        <v>-1000</v>
      </c>
      <c r="L95" s="7">
        <f t="shared" si="1"/>
        <v>17.420000000000002</v>
      </c>
      <c r="M95" s="3" t="s">
        <v>27</v>
      </c>
      <c r="N95" s="3"/>
      <c r="O95" s="3" t="s">
        <v>28</v>
      </c>
      <c r="P95" s="3" t="s">
        <v>29</v>
      </c>
      <c r="Q95" s="8">
        <v>42562.580752314818</v>
      </c>
      <c r="R95" s="8">
        <v>42562.581064814818</v>
      </c>
      <c r="S95" s="3" t="s">
        <v>49</v>
      </c>
      <c r="T95" s="3"/>
      <c r="U95" s="3"/>
      <c r="V95" s="3"/>
    </row>
    <row r="96" spans="1:22" x14ac:dyDescent="0.2">
      <c r="A96" s="2"/>
      <c r="B96" s="3"/>
      <c r="C96" s="3" t="s">
        <v>185</v>
      </c>
      <c r="D96" s="4" t="s">
        <v>23</v>
      </c>
      <c r="E96" s="4" t="s">
        <v>24</v>
      </c>
      <c r="F96" s="4" t="s">
        <v>33</v>
      </c>
      <c r="G96" s="4" t="s">
        <v>46</v>
      </c>
      <c r="H96" s="2">
        <v>330</v>
      </c>
      <c r="I96" s="5">
        <v>1000</v>
      </c>
      <c r="J96" s="6">
        <v>1.3899999999999999E-2</v>
      </c>
      <c r="K96" s="5">
        <v>-1000</v>
      </c>
      <c r="L96" s="7">
        <f t="shared" si="1"/>
        <v>13.899999999999999</v>
      </c>
      <c r="M96" s="3" t="s">
        <v>41</v>
      </c>
      <c r="N96" s="3"/>
      <c r="O96" s="3" t="s">
        <v>36</v>
      </c>
      <c r="P96" s="3" t="s">
        <v>37</v>
      </c>
      <c r="Q96" s="8">
        <v>42562.655682870369</v>
      </c>
      <c r="R96" s="8">
        <v>42562.656840277778</v>
      </c>
      <c r="S96" s="3" t="s">
        <v>38</v>
      </c>
      <c r="T96" s="3"/>
      <c r="U96" s="3"/>
      <c r="V96" s="3"/>
    </row>
    <row r="97" spans="1:22" x14ac:dyDescent="0.2">
      <c r="A97" s="2"/>
      <c r="B97" s="3"/>
      <c r="C97" s="3" t="s">
        <v>119</v>
      </c>
      <c r="D97" s="4" t="s">
        <v>23</v>
      </c>
      <c r="E97" s="4" t="s">
        <v>24</v>
      </c>
      <c r="F97" s="4" t="s">
        <v>33</v>
      </c>
      <c r="G97" s="4" t="s">
        <v>46</v>
      </c>
      <c r="H97" s="2">
        <v>450</v>
      </c>
      <c r="I97" s="5">
        <v>1000</v>
      </c>
      <c r="J97" s="6">
        <v>2.1010000000000001E-2</v>
      </c>
      <c r="K97" s="5">
        <v>-1000</v>
      </c>
      <c r="L97" s="7">
        <f t="shared" si="1"/>
        <v>21.01</v>
      </c>
      <c r="M97" s="3" t="s">
        <v>56</v>
      </c>
      <c r="N97" s="3"/>
      <c r="O97" s="3" t="s">
        <v>100</v>
      </c>
      <c r="P97" s="3" t="s">
        <v>101</v>
      </c>
      <c r="Q97" s="8">
        <v>42562.700509259259</v>
      </c>
      <c r="R97" s="8">
        <v>42562.703159722223</v>
      </c>
      <c r="S97" s="3" t="s">
        <v>186</v>
      </c>
      <c r="T97" s="3"/>
      <c r="U97" s="3"/>
      <c r="V97" s="3"/>
    </row>
    <row r="98" spans="1:22" x14ac:dyDescent="0.2">
      <c r="A98" s="2"/>
      <c r="B98" s="3"/>
      <c r="C98" s="3" t="s">
        <v>31</v>
      </c>
      <c r="D98" s="4" t="s">
        <v>23</v>
      </c>
      <c r="E98" s="4" t="s">
        <v>24</v>
      </c>
      <c r="F98" s="4" t="s">
        <v>25</v>
      </c>
      <c r="G98" s="4" t="s">
        <v>26</v>
      </c>
      <c r="H98" s="2">
        <v>520</v>
      </c>
      <c r="I98" s="5">
        <v>1000</v>
      </c>
      <c r="J98" s="6">
        <v>1.7420000000000001E-2</v>
      </c>
      <c r="K98" s="5">
        <v>-1000</v>
      </c>
      <c r="L98" s="7">
        <f t="shared" si="1"/>
        <v>17.420000000000002</v>
      </c>
      <c r="M98" s="3" t="s">
        <v>27</v>
      </c>
      <c r="N98" s="3"/>
      <c r="O98" s="3" t="s">
        <v>28</v>
      </c>
      <c r="P98" s="3" t="s">
        <v>29</v>
      </c>
      <c r="Q98" s="8">
        <v>42562.776446759257</v>
      </c>
      <c r="R98" s="8">
        <v>42562.776643518519</v>
      </c>
      <c r="S98" s="3" t="s">
        <v>49</v>
      </c>
      <c r="T98" s="3"/>
      <c r="U98" s="3"/>
      <c r="V98" s="3"/>
    </row>
    <row r="99" spans="1:22" x14ac:dyDescent="0.2">
      <c r="A99" s="2"/>
      <c r="B99" s="3"/>
      <c r="C99" s="3" t="s">
        <v>31</v>
      </c>
      <c r="D99" s="4" t="s">
        <v>23</v>
      </c>
      <c r="E99" s="4" t="s">
        <v>24</v>
      </c>
      <c r="F99" s="4" t="s">
        <v>25</v>
      </c>
      <c r="G99" s="4" t="s">
        <v>26</v>
      </c>
      <c r="H99" s="2">
        <v>520</v>
      </c>
      <c r="I99" s="5">
        <v>1000</v>
      </c>
      <c r="J99" s="6">
        <v>1.7420000000000001E-2</v>
      </c>
      <c r="K99" s="5">
        <v>-1000</v>
      </c>
      <c r="L99" s="7">
        <f t="shared" si="1"/>
        <v>17.420000000000002</v>
      </c>
      <c r="M99" s="3" t="s">
        <v>131</v>
      </c>
      <c r="N99" s="3"/>
      <c r="O99" s="3" t="s">
        <v>28</v>
      </c>
      <c r="P99" s="3" t="s">
        <v>29</v>
      </c>
      <c r="Q99" s="8">
        <v>42562.897106481483</v>
      </c>
      <c r="R99" s="8">
        <v>42562.937245370369</v>
      </c>
      <c r="S99" s="3" t="s">
        <v>50</v>
      </c>
      <c r="T99" s="3"/>
      <c r="U99" s="3"/>
      <c r="V99" s="3"/>
    </row>
    <row r="100" spans="1:22" x14ac:dyDescent="0.2">
      <c r="A100" s="2"/>
      <c r="B100" s="3"/>
      <c r="C100" s="3" t="s">
        <v>187</v>
      </c>
      <c r="D100" s="4" t="s">
        <v>23</v>
      </c>
      <c r="E100" s="4" t="s">
        <v>24</v>
      </c>
      <c r="F100" s="4" t="s">
        <v>70</v>
      </c>
      <c r="G100" s="4" t="s">
        <v>138</v>
      </c>
      <c r="H100" s="2">
        <v>402</v>
      </c>
      <c r="I100" s="5">
        <v>900</v>
      </c>
      <c r="J100" s="6">
        <v>2.6530000000000001E-2</v>
      </c>
      <c r="K100" s="5">
        <v>-900</v>
      </c>
      <c r="L100" s="7">
        <f t="shared" si="1"/>
        <v>23.877000000000002</v>
      </c>
      <c r="M100" s="3" t="s">
        <v>122</v>
      </c>
      <c r="N100" s="3"/>
      <c r="O100" s="3" t="s">
        <v>62</v>
      </c>
      <c r="P100" s="3" t="s">
        <v>63</v>
      </c>
      <c r="Q100" s="8">
        <v>42562.987488425926</v>
      </c>
      <c r="R100" s="8">
        <v>42563.000428240739</v>
      </c>
      <c r="S100" s="3" t="s">
        <v>188</v>
      </c>
      <c r="T100" s="3"/>
      <c r="U100" s="3"/>
      <c r="V100" s="3"/>
    </row>
    <row r="101" spans="1:22" x14ac:dyDescent="0.2">
      <c r="A101" s="2"/>
      <c r="B101" s="3"/>
      <c r="C101" s="3" t="s">
        <v>31</v>
      </c>
      <c r="D101" s="4" t="s">
        <v>23</v>
      </c>
      <c r="E101" s="4" t="s">
        <v>24</v>
      </c>
      <c r="F101" s="4" t="s">
        <v>25</v>
      </c>
      <c r="G101" s="4" t="s">
        <v>26</v>
      </c>
      <c r="H101" s="2">
        <v>520</v>
      </c>
      <c r="I101" s="5">
        <v>1000</v>
      </c>
      <c r="J101" s="6">
        <v>1.7420000000000001E-2</v>
      </c>
      <c r="K101" s="5">
        <v>-1000</v>
      </c>
      <c r="L101" s="7">
        <f t="shared" si="1"/>
        <v>17.420000000000002</v>
      </c>
      <c r="M101" s="3" t="s">
        <v>122</v>
      </c>
      <c r="N101" s="3"/>
      <c r="O101" s="3" t="s">
        <v>28</v>
      </c>
      <c r="P101" s="3" t="s">
        <v>29</v>
      </c>
      <c r="Q101" s="8">
        <v>42563.195393518516</v>
      </c>
      <c r="R101" s="8">
        <v>42563.196481481478</v>
      </c>
      <c r="S101" s="3" t="s">
        <v>50</v>
      </c>
      <c r="T101" s="3"/>
      <c r="U101" s="3"/>
      <c r="V101" s="3"/>
    </row>
    <row r="102" spans="1:22" x14ac:dyDescent="0.2">
      <c r="A102" s="2"/>
      <c r="B102" s="3"/>
      <c r="C102" s="3" t="s">
        <v>53</v>
      </c>
      <c r="D102" s="4" t="s">
        <v>23</v>
      </c>
      <c r="E102" s="4" t="s">
        <v>24</v>
      </c>
      <c r="F102" s="4" t="s">
        <v>54</v>
      </c>
      <c r="G102" s="4" t="s">
        <v>55</v>
      </c>
      <c r="H102" s="2">
        <v>400</v>
      </c>
      <c r="I102" s="5">
        <v>1500</v>
      </c>
      <c r="J102" s="6">
        <v>1.074E-2</v>
      </c>
      <c r="K102" s="5">
        <v>-1500</v>
      </c>
      <c r="L102" s="7">
        <f t="shared" si="1"/>
        <v>16.11</v>
      </c>
      <c r="M102" s="3" t="s">
        <v>189</v>
      </c>
      <c r="N102" s="3"/>
      <c r="O102" s="3" t="s">
        <v>28</v>
      </c>
      <c r="P102" s="3" t="s">
        <v>29</v>
      </c>
      <c r="Q102" s="8">
        <v>42563.329583333332</v>
      </c>
      <c r="R102" s="8">
        <v>42563.332650462966</v>
      </c>
      <c r="S102" s="3" t="s">
        <v>57</v>
      </c>
      <c r="T102" s="3"/>
      <c r="U102" s="3"/>
      <c r="V102" s="3"/>
    </row>
    <row r="103" spans="1:22" x14ac:dyDescent="0.2">
      <c r="A103" s="2"/>
      <c r="B103" s="3"/>
      <c r="C103" s="3" t="s">
        <v>162</v>
      </c>
      <c r="D103" s="4" t="s">
        <v>23</v>
      </c>
      <c r="E103" s="4" t="s">
        <v>24</v>
      </c>
      <c r="F103" s="4" t="s">
        <v>33</v>
      </c>
      <c r="G103" s="4" t="s">
        <v>40</v>
      </c>
      <c r="H103" s="2">
        <v>320</v>
      </c>
      <c r="I103" s="5">
        <v>1000</v>
      </c>
      <c r="J103" s="6">
        <v>1.201E-2</v>
      </c>
      <c r="K103" s="5">
        <v>-1000</v>
      </c>
      <c r="L103" s="7">
        <f t="shared" si="1"/>
        <v>12.01</v>
      </c>
      <c r="M103" s="3" t="s">
        <v>48</v>
      </c>
      <c r="N103" s="3"/>
      <c r="O103" s="3" t="s">
        <v>36</v>
      </c>
      <c r="P103" s="3" t="s">
        <v>37</v>
      </c>
      <c r="Q103" s="8">
        <v>42563.455046296294</v>
      </c>
      <c r="R103" s="8">
        <v>42563.455381944441</v>
      </c>
      <c r="S103" s="3" t="s">
        <v>52</v>
      </c>
      <c r="T103" s="3"/>
      <c r="U103" s="3"/>
      <c r="V103" s="3"/>
    </row>
    <row r="104" spans="1:22" x14ac:dyDescent="0.2">
      <c r="A104" s="2"/>
      <c r="B104" s="3"/>
      <c r="C104" s="3" t="s">
        <v>58</v>
      </c>
      <c r="D104" s="4" t="s">
        <v>23</v>
      </c>
      <c r="E104" s="4" t="s">
        <v>24</v>
      </c>
      <c r="F104" s="4" t="s">
        <v>59</v>
      </c>
      <c r="G104" s="4" t="s">
        <v>60</v>
      </c>
      <c r="H104" s="2">
        <v>810</v>
      </c>
      <c r="I104" s="5">
        <v>3200</v>
      </c>
      <c r="J104" s="6">
        <v>5.348E-2</v>
      </c>
      <c r="K104" s="5">
        <v>-3200</v>
      </c>
      <c r="L104" s="7">
        <f t="shared" si="1"/>
        <v>171.136</v>
      </c>
      <c r="M104" s="3" t="s">
        <v>61</v>
      </c>
      <c r="N104" s="3"/>
      <c r="O104" s="3" t="s">
        <v>62</v>
      </c>
      <c r="P104" s="3" t="s">
        <v>63</v>
      </c>
      <c r="Q104" s="8">
        <v>42560.409351851849</v>
      </c>
      <c r="R104" s="8">
        <v>42563.469583333332</v>
      </c>
      <c r="S104" s="3" t="s">
        <v>64</v>
      </c>
      <c r="T104" s="3"/>
      <c r="U104" s="3"/>
      <c r="V104" s="3"/>
    </row>
    <row r="105" spans="1:22" x14ac:dyDescent="0.2">
      <c r="A105" s="2"/>
      <c r="B105" s="3"/>
      <c r="C105" s="3" t="s">
        <v>73</v>
      </c>
      <c r="D105" s="4" t="s">
        <v>23</v>
      </c>
      <c r="E105" s="4" t="s">
        <v>24</v>
      </c>
      <c r="F105" s="4" t="s">
        <v>54</v>
      </c>
      <c r="G105" s="4" t="s">
        <v>55</v>
      </c>
      <c r="H105" s="2">
        <v>300</v>
      </c>
      <c r="I105" s="5">
        <v>1500</v>
      </c>
      <c r="J105" s="6">
        <v>8.0499999999999999E-3</v>
      </c>
      <c r="K105" s="5">
        <v>-1500</v>
      </c>
      <c r="L105" s="7">
        <f t="shared" si="1"/>
        <v>12.074999999999999</v>
      </c>
      <c r="M105" s="3" t="s">
        <v>35</v>
      </c>
      <c r="N105" s="3"/>
      <c r="O105" s="3" t="s">
        <v>28</v>
      </c>
      <c r="P105" s="3" t="s">
        <v>29</v>
      </c>
      <c r="Q105" s="8">
        <v>42563.467604166668</v>
      </c>
      <c r="R105" s="8">
        <v>42563.475694444445</v>
      </c>
      <c r="S105" s="3" t="s">
        <v>57</v>
      </c>
      <c r="T105" s="3"/>
      <c r="U105" s="3"/>
      <c r="V105" s="3"/>
    </row>
    <row r="106" spans="1:22" x14ac:dyDescent="0.2">
      <c r="A106" s="2"/>
      <c r="B106" s="3"/>
      <c r="C106" s="3" t="s">
        <v>170</v>
      </c>
      <c r="D106" s="4" t="s">
        <v>23</v>
      </c>
      <c r="E106" s="4" t="s">
        <v>24</v>
      </c>
      <c r="F106" s="4" t="s">
        <v>33</v>
      </c>
      <c r="G106" s="4" t="s">
        <v>40</v>
      </c>
      <c r="H106" s="2">
        <v>305</v>
      </c>
      <c r="I106" s="5">
        <v>1000</v>
      </c>
      <c r="J106" s="6">
        <v>1.145E-2</v>
      </c>
      <c r="K106" s="5">
        <v>-1000</v>
      </c>
      <c r="L106" s="7">
        <f t="shared" si="1"/>
        <v>11.45</v>
      </c>
      <c r="M106" s="3" t="s">
        <v>56</v>
      </c>
      <c r="N106" s="3"/>
      <c r="O106" s="3" t="s">
        <v>42</v>
      </c>
      <c r="P106" s="3" t="s">
        <v>43</v>
      </c>
      <c r="Q106" s="8">
        <v>42563.664560185185</v>
      </c>
      <c r="R106" s="8">
        <v>42563.667291666665</v>
      </c>
      <c r="S106" s="3" t="s">
        <v>171</v>
      </c>
      <c r="T106" s="3"/>
      <c r="U106" s="3"/>
      <c r="V106" s="3"/>
    </row>
    <row r="107" spans="1:22" x14ac:dyDescent="0.2">
      <c r="A107" s="2"/>
      <c r="B107" s="3"/>
      <c r="C107" s="3" t="s">
        <v>190</v>
      </c>
      <c r="D107" s="4" t="s">
        <v>23</v>
      </c>
      <c r="E107" s="4" t="s">
        <v>24</v>
      </c>
      <c r="F107" s="4" t="s">
        <v>33</v>
      </c>
      <c r="G107" s="4" t="s">
        <v>191</v>
      </c>
      <c r="H107" s="2">
        <v>315</v>
      </c>
      <c r="I107" s="5">
        <v>1000</v>
      </c>
      <c r="J107" s="6">
        <v>1.71514665E-2</v>
      </c>
      <c r="K107" s="5">
        <v>-1000</v>
      </c>
      <c r="L107" s="7">
        <f t="shared" si="1"/>
        <v>17.151466500000002</v>
      </c>
      <c r="M107" s="3" t="s">
        <v>192</v>
      </c>
      <c r="N107" s="3"/>
      <c r="O107" s="3" t="s">
        <v>36</v>
      </c>
      <c r="P107" s="3" t="s">
        <v>37</v>
      </c>
      <c r="Q107" s="8">
        <v>42563.808472222219</v>
      </c>
      <c r="R107" s="8">
        <v>42563.809849537036</v>
      </c>
      <c r="S107" s="3" t="s">
        <v>193</v>
      </c>
      <c r="T107" s="3"/>
      <c r="U107" s="3"/>
      <c r="V107" s="3"/>
    </row>
    <row r="108" spans="1:22" x14ac:dyDescent="0.2">
      <c r="A108" s="2"/>
      <c r="B108" s="3"/>
      <c r="C108" s="3" t="s">
        <v>69</v>
      </c>
      <c r="D108" s="4" t="s">
        <v>23</v>
      </c>
      <c r="E108" s="4" t="s">
        <v>24</v>
      </c>
      <c r="F108" s="4" t="s">
        <v>70</v>
      </c>
      <c r="G108" s="4" t="s">
        <v>71</v>
      </c>
      <c r="H108" s="2">
        <v>406</v>
      </c>
      <c r="I108" s="5">
        <v>800</v>
      </c>
      <c r="J108" s="6">
        <v>3.4450000000000001E-2</v>
      </c>
      <c r="K108" s="5">
        <v>-800</v>
      </c>
      <c r="L108" s="7">
        <f t="shared" si="1"/>
        <v>27.560000000000002</v>
      </c>
      <c r="M108" s="3" t="s">
        <v>48</v>
      </c>
      <c r="N108" s="3"/>
      <c r="O108" s="3" t="s">
        <v>62</v>
      </c>
      <c r="P108" s="3" t="s">
        <v>63</v>
      </c>
      <c r="Q108" s="8">
        <v>42563.903113425928</v>
      </c>
      <c r="R108" s="8">
        <v>42563.903726851851</v>
      </c>
      <c r="S108" s="3" t="s">
        <v>72</v>
      </c>
      <c r="T108" s="3"/>
      <c r="U108" s="3"/>
      <c r="V108" s="3"/>
    </row>
    <row r="109" spans="1:22" x14ac:dyDescent="0.2">
      <c r="A109" s="2"/>
      <c r="B109" s="3"/>
      <c r="C109" s="3" t="s">
        <v>73</v>
      </c>
      <c r="D109" s="4" t="s">
        <v>23</v>
      </c>
      <c r="E109" s="4" t="s">
        <v>24</v>
      </c>
      <c r="F109" s="4" t="s">
        <v>54</v>
      </c>
      <c r="G109" s="4" t="s">
        <v>55</v>
      </c>
      <c r="H109" s="2">
        <v>300</v>
      </c>
      <c r="I109" s="5">
        <v>1500</v>
      </c>
      <c r="J109" s="6">
        <v>8.0499999999999999E-3</v>
      </c>
      <c r="K109" s="5">
        <v>-1500</v>
      </c>
      <c r="L109" s="7">
        <f t="shared" si="1"/>
        <v>12.074999999999999</v>
      </c>
      <c r="M109" s="3" t="s">
        <v>56</v>
      </c>
      <c r="N109" s="3"/>
      <c r="O109" s="3" t="s">
        <v>28</v>
      </c>
      <c r="P109" s="3" t="s">
        <v>29</v>
      </c>
      <c r="Q109" s="8">
        <v>42563.917731481481</v>
      </c>
      <c r="R109" s="8">
        <v>42563.918425925927</v>
      </c>
      <c r="S109" s="3" t="s">
        <v>74</v>
      </c>
      <c r="T109" s="3"/>
      <c r="U109" s="3"/>
      <c r="V109" s="3"/>
    </row>
    <row r="110" spans="1:22" x14ac:dyDescent="0.2">
      <c r="A110" s="2"/>
      <c r="B110" s="3"/>
      <c r="C110" s="3" t="s">
        <v>75</v>
      </c>
      <c r="D110" s="4" t="s">
        <v>23</v>
      </c>
      <c r="E110" s="4" t="s">
        <v>24</v>
      </c>
      <c r="F110" s="4" t="s">
        <v>76</v>
      </c>
      <c r="G110" s="4" t="s">
        <v>77</v>
      </c>
      <c r="H110" s="2">
        <v>474</v>
      </c>
      <c r="I110" s="5">
        <v>500</v>
      </c>
      <c r="J110" s="6">
        <v>5.6230000000000002E-2</v>
      </c>
      <c r="K110" s="5">
        <v>-500</v>
      </c>
      <c r="L110" s="7">
        <f t="shared" si="1"/>
        <v>28.115000000000002</v>
      </c>
      <c r="M110" s="3" t="s">
        <v>78</v>
      </c>
      <c r="N110" s="3"/>
      <c r="O110" s="3" t="s">
        <v>62</v>
      </c>
      <c r="P110" s="3" t="s">
        <v>63</v>
      </c>
      <c r="Q110" s="8">
        <v>42563.958379629628</v>
      </c>
      <c r="R110" s="8">
        <v>42563.963055555556</v>
      </c>
      <c r="S110" s="3" t="s">
        <v>72</v>
      </c>
      <c r="T110" s="3"/>
      <c r="U110" s="3"/>
      <c r="V110" s="3"/>
    </row>
    <row r="111" spans="1:22" x14ac:dyDescent="0.2">
      <c r="A111" s="2"/>
      <c r="B111" s="3"/>
      <c r="C111" s="3" t="s">
        <v>75</v>
      </c>
      <c r="D111" s="4" t="s">
        <v>23</v>
      </c>
      <c r="E111" s="4" t="s">
        <v>24</v>
      </c>
      <c r="F111" s="4" t="s">
        <v>76</v>
      </c>
      <c r="G111" s="4" t="s">
        <v>77</v>
      </c>
      <c r="H111" s="2">
        <v>474</v>
      </c>
      <c r="I111" s="5">
        <v>500</v>
      </c>
      <c r="J111" s="6">
        <v>5.6230000000000002E-2</v>
      </c>
      <c r="K111" s="5">
        <v>-500</v>
      </c>
      <c r="L111" s="7">
        <f t="shared" si="1"/>
        <v>28.115000000000002</v>
      </c>
      <c r="M111" s="3" t="s">
        <v>78</v>
      </c>
      <c r="N111" s="3"/>
      <c r="O111" s="3" t="s">
        <v>62</v>
      </c>
      <c r="P111" s="3" t="s">
        <v>63</v>
      </c>
      <c r="Q111" s="8">
        <v>42563.960381944446</v>
      </c>
      <c r="R111" s="8">
        <v>42563.96365740741</v>
      </c>
      <c r="S111" s="3" t="s">
        <v>72</v>
      </c>
      <c r="T111" s="3"/>
      <c r="U111" s="3"/>
      <c r="V111" s="3"/>
    </row>
    <row r="112" spans="1:22" x14ac:dyDescent="0.2">
      <c r="A112" s="2"/>
      <c r="B112" s="3"/>
      <c r="C112" s="3" t="s">
        <v>194</v>
      </c>
      <c r="D112" s="4" t="s">
        <v>23</v>
      </c>
      <c r="E112" s="4" t="s">
        <v>24</v>
      </c>
      <c r="F112" s="4" t="s">
        <v>33</v>
      </c>
      <c r="G112" s="4" t="s">
        <v>40</v>
      </c>
      <c r="H112" s="2">
        <v>360</v>
      </c>
      <c r="I112" s="5">
        <v>1000</v>
      </c>
      <c r="J112" s="6">
        <v>1.3509999999999999E-2</v>
      </c>
      <c r="K112" s="5">
        <v>-1000</v>
      </c>
      <c r="L112" s="7">
        <f t="shared" si="1"/>
        <v>13.51</v>
      </c>
      <c r="M112" s="3" t="s">
        <v>41</v>
      </c>
      <c r="N112" s="3"/>
      <c r="O112" s="3" t="s">
        <v>42</v>
      </c>
      <c r="P112" s="3" t="s">
        <v>43</v>
      </c>
      <c r="Q112" s="8">
        <v>42564.342638888891</v>
      </c>
      <c r="R112" s="8">
        <v>42564.343159722222</v>
      </c>
      <c r="S112" s="3" t="s">
        <v>82</v>
      </c>
      <c r="T112" s="3"/>
      <c r="U112" s="3"/>
      <c r="V112" s="3"/>
    </row>
    <row r="113" spans="1:22" x14ac:dyDescent="0.2">
      <c r="A113" s="2"/>
      <c r="B113" s="3"/>
      <c r="C113" s="3" t="s">
        <v>195</v>
      </c>
      <c r="D113" s="4" t="s">
        <v>23</v>
      </c>
      <c r="E113" s="4" t="s">
        <v>24</v>
      </c>
      <c r="F113" s="4" t="s">
        <v>165</v>
      </c>
      <c r="G113" s="4" t="s">
        <v>196</v>
      </c>
      <c r="H113" s="2">
        <v>1135</v>
      </c>
      <c r="I113" s="5">
        <v>21000</v>
      </c>
      <c r="J113" s="6">
        <v>2.0250000000000001E-2</v>
      </c>
      <c r="K113" s="5">
        <v>-20100</v>
      </c>
      <c r="L113" s="7">
        <f t="shared" si="1"/>
        <v>425.25</v>
      </c>
      <c r="M113" s="3" t="s">
        <v>61</v>
      </c>
      <c r="N113" s="3"/>
      <c r="O113" s="3" t="s">
        <v>167</v>
      </c>
      <c r="P113" s="3" t="s">
        <v>168</v>
      </c>
      <c r="Q113" s="8">
        <v>42553.094641203701</v>
      </c>
      <c r="R113" s="8">
        <v>42564.404988425929</v>
      </c>
      <c r="S113" s="3" t="s">
        <v>197</v>
      </c>
      <c r="T113" s="3"/>
      <c r="U113" s="3"/>
      <c r="V113" s="3"/>
    </row>
    <row r="114" spans="1:22" x14ac:dyDescent="0.2">
      <c r="A114" s="2"/>
      <c r="B114" s="3"/>
      <c r="C114" s="3" t="s">
        <v>177</v>
      </c>
      <c r="D114" s="4" t="s">
        <v>23</v>
      </c>
      <c r="E114" s="4" t="s">
        <v>24</v>
      </c>
      <c r="F114" s="4" t="s">
        <v>33</v>
      </c>
      <c r="G114" s="4" t="s">
        <v>40</v>
      </c>
      <c r="H114" s="2">
        <v>700</v>
      </c>
      <c r="I114" s="5">
        <v>1000</v>
      </c>
      <c r="J114" s="6">
        <v>2.6280000000000001E-2</v>
      </c>
      <c r="K114" s="5">
        <v>-1000</v>
      </c>
      <c r="L114" s="7">
        <f t="shared" si="1"/>
        <v>26.28</v>
      </c>
      <c r="M114" s="3" t="s">
        <v>35</v>
      </c>
      <c r="N114" s="3"/>
      <c r="O114" s="3" t="s">
        <v>36</v>
      </c>
      <c r="P114" s="3" t="s">
        <v>37</v>
      </c>
      <c r="Q114" s="8">
        <v>42564.489224537036</v>
      </c>
      <c r="R114" s="8">
        <v>42564.490914351853</v>
      </c>
      <c r="S114" s="3" t="s">
        <v>80</v>
      </c>
      <c r="T114" s="3"/>
      <c r="U114" s="3"/>
      <c r="V114" s="3"/>
    </row>
    <row r="115" spans="1:22" x14ac:dyDescent="0.2">
      <c r="A115" s="2"/>
      <c r="B115" s="3"/>
      <c r="C115" s="3" t="s">
        <v>198</v>
      </c>
      <c r="D115" s="4" t="s">
        <v>23</v>
      </c>
      <c r="E115" s="4" t="s">
        <v>24</v>
      </c>
      <c r="F115" s="4" t="s">
        <v>54</v>
      </c>
      <c r="G115" s="4" t="s">
        <v>199</v>
      </c>
      <c r="H115" s="2">
        <v>445</v>
      </c>
      <c r="I115" s="5">
        <v>1500</v>
      </c>
      <c r="J115" s="6">
        <v>1.1939999999999999E-2</v>
      </c>
      <c r="K115" s="5">
        <v>-1220</v>
      </c>
      <c r="L115" s="7">
        <f t="shared" si="1"/>
        <v>17.91</v>
      </c>
      <c r="M115" s="3" t="s">
        <v>27</v>
      </c>
      <c r="N115" s="3"/>
      <c r="O115" s="3" t="s">
        <v>28</v>
      </c>
      <c r="P115" s="3" t="s">
        <v>29</v>
      </c>
      <c r="Q115" s="8">
        <v>42564.617418981485</v>
      </c>
      <c r="R115" s="8">
        <v>42564.624293981484</v>
      </c>
      <c r="S115" s="3" t="s">
        <v>179</v>
      </c>
      <c r="T115" s="3"/>
      <c r="U115" s="3"/>
      <c r="V115" s="3"/>
    </row>
    <row r="116" spans="1:22" x14ac:dyDescent="0.2">
      <c r="A116" s="2"/>
      <c r="B116" s="3"/>
      <c r="C116" s="3" t="s">
        <v>180</v>
      </c>
      <c r="D116" s="4" t="s">
        <v>23</v>
      </c>
      <c r="E116" s="4" t="s">
        <v>85</v>
      </c>
      <c r="F116" s="4" t="s">
        <v>59</v>
      </c>
      <c r="G116" s="4" t="s">
        <v>138</v>
      </c>
      <c r="H116" s="2">
        <v>330</v>
      </c>
      <c r="I116" s="5">
        <v>0</v>
      </c>
      <c r="J116" s="6">
        <v>1.525E-2</v>
      </c>
      <c r="K116" s="5">
        <v>-500</v>
      </c>
      <c r="L116" s="7">
        <f t="shared" si="1"/>
        <v>0</v>
      </c>
      <c r="M116" s="3" t="s">
        <v>35</v>
      </c>
      <c r="N116" s="3"/>
      <c r="O116" s="3" t="s">
        <v>181</v>
      </c>
      <c r="P116" s="3" t="s">
        <v>182</v>
      </c>
      <c r="Q116" s="8">
        <v>42564.907268518517</v>
      </c>
      <c r="R116" s="8">
        <v>42564.91909722222</v>
      </c>
      <c r="S116" s="3" t="s">
        <v>183</v>
      </c>
      <c r="T116" s="3"/>
      <c r="U116" s="3"/>
      <c r="V116" s="3"/>
    </row>
    <row r="117" spans="1:22" x14ac:dyDescent="0.2">
      <c r="A117" s="2"/>
      <c r="B117" s="3"/>
      <c r="C117" s="3" t="s">
        <v>200</v>
      </c>
      <c r="D117" s="4" t="s">
        <v>23</v>
      </c>
      <c r="E117" s="4" t="s">
        <v>24</v>
      </c>
      <c r="F117" s="4" t="s">
        <v>33</v>
      </c>
      <c r="G117" s="4" t="s">
        <v>93</v>
      </c>
      <c r="H117" s="2">
        <v>230</v>
      </c>
      <c r="I117" s="5">
        <v>1000</v>
      </c>
      <c r="J117" s="6">
        <v>9.9100000000000004E-3</v>
      </c>
      <c r="K117" s="5">
        <v>-1000</v>
      </c>
      <c r="L117" s="7">
        <f t="shared" si="1"/>
        <v>9.91</v>
      </c>
      <c r="M117" s="3" t="s">
        <v>41</v>
      </c>
      <c r="N117" s="3"/>
      <c r="O117" s="3" t="s">
        <v>42</v>
      </c>
      <c r="P117" s="3" t="s">
        <v>43</v>
      </c>
      <c r="Q117" s="8">
        <v>42565.147037037037</v>
      </c>
      <c r="R117" s="8">
        <v>42565.149398148147</v>
      </c>
      <c r="S117" s="3" t="s">
        <v>94</v>
      </c>
      <c r="T117" s="3"/>
      <c r="U117" s="3"/>
      <c r="V117" s="3"/>
    </row>
    <row r="118" spans="1:22" x14ac:dyDescent="0.2">
      <c r="A118" s="2"/>
      <c r="B118" s="3"/>
      <c r="C118" s="3" t="s">
        <v>184</v>
      </c>
      <c r="D118" s="4" t="s">
        <v>23</v>
      </c>
      <c r="E118" s="4" t="s">
        <v>24</v>
      </c>
      <c r="F118" s="4" t="s">
        <v>33</v>
      </c>
      <c r="G118" s="4" t="s">
        <v>40</v>
      </c>
      <c r="H118" s="2">
        <v>390</v>
      </c>
      <c r="I118" s="5">
        <v>1000</v>
      </c>
      <c r="J118" s="6">
        <v>1.464E-2</v>
      </c>
      <c r="K118" s="5">
        <v>-1000</v>
      </c>
      <c r="L118" s="7">
        <f t="shared" si="1"/>
        <v>14.64</v>
      </c>
      <c r="M118" s="3" t="s">
        <v>67</v>
      </c>
      <c r="N118" s="3"/>
      <c r="O118" s="3" t="s">
        <v>42</v>
      </c>
      <c r="P118" s="3" t="s">
        <v>43</v>
      </c>
      <c r="Q118" s="8">
        <v>42565.261956018519</v>
      </c>
      <c r="R118" s="8">
        <v>42565.26221064815</v>
      </c>
      <c r="S118" s="3" t="s">
        <v>96</v>
      </c>
      <c r="T118" s="3"/>
      <c r="U118" s="3"/>
      <c r="V118" s="3"/>
    </row>
    <row r="119" spans="1:22" x14ac:dyDescent="0.2">
      <c r="A119" s="2"/>
      <c r="B119" s="3"/>
      <c r="C119" s="3" t="s">
        <v>22</v>
      </c>
      <c r="D119" s="4" t="s">
        <v>23</v>
      </c>
      <c r="E119" s="4" t="s">
        <v>24</v>
      </c>
      <c r="F119" s="4" t="s">
        <v>25</v>
      </c>
      <c r="G119" s="4" t="s">
        <v>26</v>
      </c>
      <c r="H119" s="2">
        <v>280</v>
      </c>
      <c r="I119" s="5">
        <v>1000</v>
      </c>
      <c r="J119" s="6">
        <v>9.3758279999999992E-3</v>
      </c>
      <c r="K119" s="5">
        <v>-1000</v>
      </c>
      <c r="L119" s="7">
        <f t="shared" si="1"/>
        <v>9.3758279999999985</v>
      </c>
      <c r="M119" s="3" t="s">
        <v>27</v>
      </c>
      <c r="N119" s="3"/>
      <c r="O119" s="3" t="s">
        <v>28</v>
      </c>
      <c r="P119" s="3" t="s">
        <v>29</v>
      </c>
      <c r="Q119" s="8">
        <v>42562.254791666666</v>
      </c>
      <c r="R119" s="8">
        <v>42562.259050925924</v>
      </c>
      <c r="S119" s="3" t="s">
        <v>30</v>
      </c>
      <c r="T119" s="3"/>
      <c r="U119" s="3"/>
      <c r="V119" s="3"/>
    </row>
    <row r="120" spans="1:22" x14ac:dyDescent="0.2">
      <c r="A120" s="2"/>
      <c r="B120" s="3"/>
      <c r="C120" s="3" t="s">
        <v>156</v>
      </c>
      <c r="D120" s="4" t="s">
        <v>23</v>
      </c>
      <c r="E120" s="4" t="s">
        <v>24</v>
      </c>
      <c r="F120" s="4" t="s">
        <v>25</v>
      </c>
      <c r="G120" s="4" t="s">
        <v>26</v>
      </c>
      <c r="H120" s="2">
        <v>285</v>
      </c>
      <c r="I120" s="5">
        <v>1000</v>
      </c>
      <c r="J120" s="6">
        <v>9.5432534999999995E-3</v>
      </c>
      <c r="K120" s="5">
        <v>-1000</v>
      </c>
      <c r="L120" s="7">
        <f t="shared" si="1"/>
        <v>9.5432534999999987</v>
      </c>
      <c r="M120" s="3" t="s">
        <v>27</v>
      </c>
      <c r="N120" s="3"/>
      <c r="O120" s="3" t="s">
        <v>28</v>
      </c>
      <c r="P120" s="3" t="s">
        <v>29</v>
      </c>
      <c r="Q120" s="8">
        <v>42562.41</v>
      </c>
      <c r="R120" s="8">
        <v>42562.410624999997</v>
      </c>
      <c r="S120" s="3" t="s">
        <v>30</v>
      </c>
      <c r="T120" s="3"/>
      <c r="U120" s="3"/>
      <c r="V120" s="3"/>
    </row>
    <row r="121" spans="1:22" x14ac:dyDescent="0.2">
      <c r="A121" s="2"/>
      <c r="B121" s="3"/>
      <c r="C121" s="3" t="s">
        <v>31</v>
      </c>
      <c r="D121" s="4" t="s">
        <v>23</v>
      </c>
      <c r="E121" s="4" t="s">
        <v>24</v>
      </c>
      <c r="F121" s="4" t="s">
        <v>25</v>
      </c>
      <c r="G121" s="4" t="s">
        <v>26</v>
      </c>
      <c r="H121" s="2">
        <v>520</v>
      </c>
      <c r="I121" s="5">
        <v>1000</v>
      </c>
      <c r="J121" s="6">
        <v>1.7420000000000001E-2</v>
      </c>
      <c r="K121" s="5">
        <v>-1000</v>
      </c>
      <c r="L121" s="7">
        <f t="shared" si="1"/>
        <v>17.420000000000002</v>
      </c>
      <c r="M121" s="3" t="s">
        <v>48</v>
      </c>
      <c r="N121" s="3"/>
      <c r="O121" s="3" t="s">
        <v>28</v>
      </c>
      <c r="P121" s="3" t="s">
        <v>29</v>
      </c>
      <c r="Q121" s="8">
        <v>42562.503020833334</v>
      </c>
      <c r="R121" s="8">
        <v>42562.503217592595</v>
      </c>
      <c r="S121" s="3" t="s">
        <v>30</v>
      </c>
      <c r="T121" s="3"/>
      <c r="U121" s="3"/>
      <c r="V121" s="3"/>
    </row>
    <row r="122" spans="1:22" x14ac:dyDescent="0.2">
      <c r="A122" s="2"/>
      <c r="B122" s="3"/>
      <c r="C122" s="3" t="s">
        <v>32</v>
      </c>
      <c r="D122" s="4" t="s">
        <v>23</v>
      </c>
      <c r="E122" s="4" t="s">
        <v>24</v>
      </c>
      <c r="F122" s="4" t="s">
        <v>33</v>
      </c>
      <c r="G122" s="4" t="s">
        <v>34</v>
      </c>
      <c r="H122" s="2">
        <v>320</v>
      </c>
      <c r="I122" s="5">
        <v>500</v>
      </c>
      <c r="J122" s="6">
        <v>1.494E-2</v>
      </c>
      <c r="K122" s="5">
        <v>-500</v>
      </c>
      <c r="L122" s="7">
        <f t="shared" si="1"/>
        <v>7.47</v>
      </c>
      <c r="M122" s="3" t="s">
        <v>41</v>
      </c>
      <c r="N122" s="3"/>
      <c r="O122" s="3" t="s">
        <v>36</v>
      </c>
      <c r="P122" s="3" t="s">
        <v>37</v>
      </c>
      <c r="Q122" s="8">
        <v>42562.565324074072</v>
      </c>
      <c r="R122" s="8">
        <v>42562.568009259259</v>
      </c>
      <c r="S122" s="3" t="s">
        <v>38</v>
      </c>
      <c r="T122" s="3"/>
      <c r="U122" s="3"/>
      <c r="V122" s="3"/>
    </row>
    <row r="123" spans="1:22" x14ac:dyDescent="0.2">
      <c r="A123" s="2"/>
      <c r="B123" s="3"/>
      <c r="C123" s="3" t="s">
        <v>31</v>
      </c>
      <c r="D123" s="4" t="s">
        <v>23</v>
      </c>
      <c r="E123" s="4" t="s">
        <v>24</v>
      </c>
      <c r="F123" s="4" t="s">
        <v>25</v>
      </c>
      <c r="G123" s="4" t="s">
        <v>26</v>
      </c>
      <c r="H123" s="2">
        <v>520</v>
      </c>
      <c r="I123" s="5">
        <v>1000</v>
      </c>
      <c r="J123" s="6">
        <v>1.7420000000000001E-2</v>
      </c>
      <c r="K123" s="5">
        <v>-1000</v>
      </c>
      <c r="L123" s="7">
        <f t="shared" si="1"/>
        <v>17.420000000000002</v>
      </c>
      <c r="M123" s="3" t="s">
        <v>27</v>
      </c>
      <c r="N123" s="3"/>
      <c r="O123" s="3" t="s">
        <v>28</v>
      </c>
      <c r="P123" s="3" t="s">
        <v>29</v>
      </c>
      <c r="Q123" s="8">
        <v>42562.623530092591</v>
      </c>
      <c r="R123" s="8">
        <v>42562.624305555553</v>
      </c>
      <c r="S123" s="3" t="s">
        <v>49</v>
      </c>
      <c r="T123" s="3"/>
      <c r="U123" s="3"/>
      <c r="V123" s="3"/>
    </row>
    <row r="124" spans="1:22" x14ac:dyDescent="0.2">
      <c r="A124" s="2"/>
      <c r="B124" s="3"/>
      <c r="C124" s="3" t="s">
        <v>73</v>
      </c>
      <c r="D124" s="4" t="s">
        <v>23</v>
      </c>
      <c r="E124" s="4" t="s">
        <v>24</v>
      </c>
      <c r="F124" s="4" t="s">
        <v>54</v>
      </c>
      <c r="G124" s="4" t="s">
        <v>55</v>
      </c>
      <c r="H124" s="2">
        <v>300</v>
      </c>
      <c r="I124" s="5">
        <v>1500</v>
      </c>
      <c r="J124" s="6">
        <v>8.0499999999999999E-3</v>
      </c>
      <c r="K124" s="5">
        <v>-1500</v>
      </c>
      <c r="L124" s="7">
        <f t="shared" si="1"/>
        <v>12.074999999999999</v>
      </c>
      <c r="M124" s="3" t="s">
        <v>67</v>
      </c>
      <c r="N124" s="3"/>
      <c r="O124" s="3" t="s">
        <v>28</v>
      </c>
      <c r="P124" s="3" t="s">
        <v>29</v>
      </c>
      <c r="Q124" s="8">
        <v>42562.687418981484</v>
      </c>
      <c r="R124" s="8">
        <v>42562.688993055555</v>
      </c>
      <c r="S124" s="3" t="s">
        <v>49</v>
      </c>
      <c r="T124" s="3"/>
      <c r="U124" s="3"/>
      <c r="V124" s="3"/>
    </row>
    <row r="125" spans="1:22" x14ac:dyDescent="0.2">
      <c r="A125" s="2"/>
      <c r="B125" s="3"/>
      <c r="C125" s="3" t="s">
        <v>47</v>
      </c>
      <c r="D125" s="4" t="s">
        <v>23</v>
      </c>
      <c r="E125" s="4" t="s">
        <v>24</v>
      </c>
      <c r="F125" s="4" t="s">
        <v>33</v>
      </c>
      <c r="G125" s="4" t="s">
        <v>40</v>
      </c>
      <c r="H125" s="2">
        <v>310</v>
      </c>
      <c r="I125" s="5">
        <v>1000</v>
      </c>
      <c r="J125" s="6">
        <v>1.1639999999999999E-2</v>
      </c>
      <c r="K125" s="5">
        <v>-1000</v>
      </c>
      <c r="L125" s="7">
        <f t="shared" si="1"/>
        <v>11.639999999999999</v>
      </c>
      <c r="M125" s="3" t="s">
        <v>48</v>
      </c>
      <c r="N125" s="3"/>
      <c r="O125" s="3" t="s">
        <v>42</v>
      </c>
      <c r="P125" s="3" t="s">
        <v>43</v>
      </c>
      <c r="Q125" s="8">
        <v>42562.755115740743</v>
      </c>
      <c r="R125" s="8">
        <v>42562.756006944444</v>
      </c>
      <c r="S125" s="3" t="s">
        <v>44</v>
      </c>
      <c r="T125" s="3"/>
      <c r="U125" s="3"/>
      <c r="V125" s="3"/>
    </row>
    <row r="126" spans="1:22" x14ac:dyDescent="0.2">
      <c r="A126" s="2"/>
      <c r="B126" s="3"/>
      <c r="C126" s="3" t="s">
        <v>201</v>
      </c>
      <c r="D126" s="4" t="s">
        <v>23</v>
      </c>
      <c r="E126" s="4" t="s">
        <v>24</v>
      </c>
      <c r="F126" s="4" t="s">
        <v>33</v>
      </c>
      <c r="G126" s="4" t="s">
        <v>40</v>
      </c>
      <c r="H126" s="2">
        <v>270</v>
      </c>
      <c r="I126" s="5">
        <v>1500</v>
      </c>
      <c r="J126" s="6">
        <v>1.014E-2</v>
      </c>
      <c r="K126" s="5">
        <v>-1500</v>
      </c>
      <c r="L126" s="7">
        <f t="shared" si="1"/>
        <v>15.209999999999999</v>
      </c>
      <c r="M126" s="3" t="s">
        <v>189</v>
      </c>
      <c r="N126" s="3"/>
      <c r="O126" s="3" t="s">
        <v>36</v>
      </c>
      <c r="P126" s="3" t="s">
        <v>37</v>
      </c>
      <c r="Q126" s="8">
        <v>42562.829988425925</v>
      </c>
      <c r="R126" s="8">
        <v>42562.832418981481</v>
      </c>
      <c r="S126" s="3" t="s">
        <v>38</v>
      </c>
      <c r="T126" s="3"/>
      <c r="U126" s="3"/>
      <c r="V126" s="3"/>
    </row>
    <row r="127" spans="1:22" x14ac:dyDescent="0.2">
      <c r="A127" s="2"/>
      <c r="B127" s="3"/>
      <c r="C127" s="3" t="s">
        <v>31</v>
      </c>
      <c r="D127" s="4" t="s">
        <v>23</v>
      </c>
      <c r="E127" s="4" t="s">
        <v>24</v>
      </c>
      <c r="F127" s="4" t="s">
        <v>25</v>
      </c>
      <c r="G127" s="4" t="s">
        <v>26</v>
      </c>
      <c r="H127" s="2">
        <v>520</v>
      </c>
      <c r="I127" s="5">
        <v>1000</v>
      </c>
      <c r="J127" s="6">
        <v>1.7420000000000001E-2</v>
      </c>
      <c r="K127" s="5">
        <v>-1000</v>
      </c>
      <c r="L127" s="7">
        <f t="shared" si="1"/>
        <v>17.420000000000002</v>
      </c>
      <c r="M127" s="3" t="s">
        <v>48</v>
      </c>
      <c r="N127" s="3"/>
      <c r="O127" s="3" t="s">
        <v>28</v>
      </c>
      <c r="P127" s="3" t="s">
        <v>29</v>
      </c>
      <c r="Q127" s="8">
        <v>42562.984467592592</v>
      </c>
      <c r="R127" s="8">
        <v>42562.984664351854</v>
      </c>
      <c r="S127" s="3" t="s">
        <v>50</v>
      </c>
      <c r="T127" s="3"/>
      <c r="U127" s="3"/>
      <c r="V127" s="3"/>
    </row>
    <row r="128" spans="1:22" x14ac:dyDescent="0.2">
      <c r="A128" s="2"/>
      <c r="B128" s="3"/>
      <c r="C128" s="3" t="s">
        <v>31</v>
      </c>
      <c r="D128" s="4" t="s">
        <v>23</v>
      </c>
      <c r="E128" s="4" t="s">
        <v>24</v>
      </c>
      <c r="F128" s="4" t="s">
        <v>25</v>
      </c>
      <c r="G128" s="4" t="s">
        <v>26</v>
      </c>
      <c r="H128" s="2">
        <v>520</v>
      </c>
      <c r="I128" s="5">
        <v>1000</v>
      </c>
      <c r="J128" s="6">
        <v>1.7420000000000001E-2</v>
      </c>
      <c r="K128" s="5">
        <v>-1000</v>
      </c>
      <c r="L128" s="7">
        <f t="shared" si="1"/>
        <v>17.420000000000002</v>
      </c>
      <c r="M128" s="3" t="s">
        <v>161</v>
      </c>
      <c r="N128" s="3"/>
      <c r="O128" s="3" t="s">
        <v>28</v>
      </c>
      <c r="P128" s="3" t="s">
        <v>29</v>
      </c>
      <c r="Q128" s="8">
        <v>42563.027627314812</v>
      </c>
      <c r="R128" s="8">
        <v>42563.038263888891</v>
      </c>
      <c r="S128" s="3" t="s">
        <v>50</v>
      </c>
      <c r="T128" s="3"/>
      <c r="U128" s="3"/>
      <c r="V128" s="3"/>
    </row>
    <row r="129" spans="1:22" x14ac:dyDescent="0.2">
      <c r="A129" s="2"/>
      <c r="B129" s="3"/>
      <c r="C129" s="3" t="s">
        <v>31</v>
      </c>
      <c r="D129" s="4" t="s">
        <v>23</v>
      </c>
      <c r="E129" s="4" t="s">
        <v>24</v>
      </c>
      <c r="F129" s="4" t="s">
        <v>25</v>
      </c>
      <c r="G129" s="4" t="s">
        <v>26</v>
      </c>
      <c r="H129" s="2">
        <v>520</v>
      </c>
      <c r="I129" s="5">
        <v>1000</v>
      </c>
      <c r="J129" s="6">
        <v>1.7420000000000001E-2</v>
      </c>
      <c r="K129" s="5">
        <v>-1000</v>
      </c>
      <c r="L129" s="7">
        <f t="shared" si="1"/>
        <v>17.420000000000002</v>
      </c>
      <c r="M129" s="3" t="s">
        <v>27</v>
      </c>
      <c r="N129" s="3"/>
      <c r="O129" s="3" t="s">
        <v>28</v>
      </c>
      <c r="P129" s="3" t="s">
        <v>29</v>
      </c>
      <c r="Q129" s="8">
        <v>42563.238935185182</v>
      </c>
      <c r="R129" s="8">
        <v>42563.239490740743</v>
      </c>
      <c r="S129" s="3" t="s">
        <v>57</v>
      </c>
      <c r="T129" s="3"/>
      <c r="U129" s="3"/>
      <c r="V129" s="3"/>
    </row>
    <row r="130" spans="1:22" x14ac:dyDescent="0.2">
      <c r="A130" s="2"/>
      <c r="B130" s="3"/>
      <c r="C130" s="3" t="s">
        <v>53</v>
      </c>
      <c r="D130" s="4" t="s">
        <v>23</v>
      </c>
      <c r="E130" s="4" t="s">
        <v>24</v>
      </c>
      <c r="F130" s="4" t="s">
        <v>54</v>
      </c>
      <c r="G130" s="4" t="s">
        <v>55</v>
      </c>
      <c r="H130" s="2">
        <v>400</v>
      </c>
      <c r="I130" s="5">
        <v>1500</v>
      </c>
      <c r="J130" s="6">
        <v>1.074E-2</v>
      </c>
      <c r="K130" s="5">
        <v>-1500</v>
      </c>
      <c r="L130" s="7">
        <f t="shared" si="1"/>
        <v>16.11</v>
      </c>
      <c r="M130" s="3" t="s">
        <v>67</v>
      </c>
      <c r="N130" s="3"/>
      <c r="O130" s="3" t="s">
        <v>28</v>
      </c>
      <c r="P130" s="3" t="s">
        <v>29</v>
      </c>
      <c r="Q130" s="8">
        <v>42563.439085648148</v>
      </c>
      <c r="R130" s="8">
        <v>42563.443136574075</v>
      </c>
      <c r="S130" s="3" t="s">
        <v>57</v>
      </c>
      <c r="T130" s="3"/>
      <c r="U130" s="3"/>
      <c r="V130" s="3"/>
    </row>
    <row r="131" spans="1:22" x14ac:dyDescent="0.2">
      <c r="A131" s="2"/>
      <c r="B131" s="3"/>
      <c r="C131" s="3" t="s">
        <v>58</v>
      </c>
      <c r="D131" s="4" t="s">
        <v>23</v>
      </c>
      <c r="E131" s="4" t="s">
        <v>24</v>
      </c>
      <c r="F131" s="4" t="s">
        <v>59</v>
      </c>
      <c r="G131" s="4" t="s">
        <v>60</v>
      </c>
      <c r="H131" s="2">
        <v>810</v>
      </c>
      <c r="I131" s="5">
        <v>3200</v>
      </c>
      <c r="J131" s="6">
        <v>5.348E-2</v>
      </c>
      <c r="K131" s="5">
        <v>-3200</v>
      </c>
      <c r="L131" s="7">
        <f t="shared" ref="L131:L194" si="2">J131*I131</f>
        <v>171.136</v>
      </c>
      <c r="M131" s="3" t="s">
        <v>61</v>
      </c>
      <c r="N131" s="3"/>
      <c r="O131" s="3" t="s">
        <v>62</v>
      </c>
      <c r="P131" s="3" t="s">
        <v>63</v>
      </c>
      <c r="Q131" s="8">
        <v>42560.483761574076</v>
      </c>
      <c r="R131" s="8">
        <v>42563.467453703706</v>
      </c>
      <c r="S131" s="3" t="s">
        <v>64</v>
      </c>
      <c r="T131" s="3"/>
      <c r="U131" s="3"/>
      <c r="V131" s="3"/>
    </row>
    <row r="132" spans="1:22" x14ac:dyDescent="0.2">
      <c r="A132" s="2"/>
      <c r="B132" s="3"/>
      <c r="C132" s="3" t="s">
        <v>58</v>
      </c>
      <c r="D132" s="4" t="s">
        <v>23</v>
      </c>
      <c r="E132" s="4" t="s">
        <v>24</v>
      </c>
      <c r="F132" s="4" t="s">
        <v>59</v>
      </c>
      <c r="G132" s="4" t="s">
        <v>60</v>
      </c>
      <c r="H132" s="2">
        <v>810</v>
      </c>
      <c r="I132" s="5">
        <v>3200</v>
      </c>
      <c r="J132" s="6">
        <v>5.348E-2</v>
      </c>
      <c r="K132" s="5">
        <v>-3200</v>
      </c>
      <c r="L132" s="7">
        <f t="shared" si="2"/>
        <v>171.136</v>
      </c>
      <c r="M132" s="3" t="s">
        <v>61</v>
      </c>
      <c r="N132" s="3"/>
      <c r="O132" s="3" t="s">
        <v>62</v>
      </c>
      <c r="P132" s="3" t="s">
        <v>63</v>
      </c>
      <c r="Q132" s="8">
        <v>42560.483877314815</v>
      </c>
      <c r="R132" s="8">
        <v>42563.471087962964</v>
      </c>
      <c r="S132" s="3" t="s">
        <v>64</v>
      </c>
      <c r="T132" s="3"/>
      <c r="U132" s="3"/>
      <c r="V132" s="3"/>
    </row>
    <row r="133" spans="1:22" x14ac:dyDescent="0.2">
      <c r="A133" s="2"/>
      <c r="B133" s="3"/>
      <c r="C133" s="3" t="s">
        <v>58</v>
      </c>
      <c r="D133" s="4" t="s">
        <v>23</v>
      </c>
      <c r="E133" s="4" t="s">
        <v>24</v>
      </c>
      <c r="F133" s="4" t="s">
        <v>59</v>
      </c>
      <c r="G133" s="4" t="s">
        <v>60</v>
      </c>
      <c r="H133" s="2">
        <v>810</v>
      </c>
      <c r="I133" s="5">
        <v>3200</v>
      </c>
      <c r="J133" s="6">
        <v>5.348E-2</v>
      </c>
      <c r="K133" s="5">
        <v>-3200</v>
      </c>
      <c r="L133" s="7">
        <f t="shared" si="2"/>
        <v>171.136</v>
      </c>
      <c r="M133" s="3" t="s">
        <v>61</v>
      </c>
      <c r="N133" s="3"/>
      <c r="O133" s="3" t="s">
        <v>62</v>
      </c>
      <c r="P133" s="3" t="s">
        <v>63</v>
      </c>
      <c r="Q133" s="8">
        <v>42560.439189814817</v>
      </c>
      <c r="R133" s="8">
        <v>42563.504062499997</v>
      </c>
      <c r="S133" s="3" t="s">
        <v>64</v>
      </c>
      <c r="T133" s="3"/>
      <c r="U133" s="3"/>
      <c r="V133" s="3"/>
    </row>
    <row r="134" spans="1:22" x14ac:dyDescent="0.2">
      <c r="A134" s="2"/>
      <c r="B134" s="3"/>
      <c r="C134" s="3" t="s">
        <v>66</v>
      </c>
      <c r="D134" s="4" t="s">
        <v>23</v>
      </c>
      <c r="E134" s="4" t="s">
        <v>24</v>
      </c>
      <c r="F134" s="4" t="s">
        <v>54</v>
      </c>
      <c r="G134" s="4" t="s">
        <v>55</v>
      </c>
      <c r="H134" s="2">
        <v>670</v>
      </c>
      <c r="I134" s="5">
        <v>1500</v>
      </c>
      <c r="J134" s="6">
        <v>1.7979999999999999E-2</v>
      </c>
      <c r="K134" s="5">
        <v>-1500</v>
      </c>
      <c r="L134" s="7">
        <f t="shared" si="2"/>
        <v>26.97</v>
      </c>
      <c r="M134" s="3" t="s">
        <v>189</v>
      </c>
      <c r="N134" s="3"/>
      <c r="O134" s="3" t="s">
        <v>28</v>
      </c>
      <c r="P134" s="3" t="s">
        <v>29</v>
      </c>
      <c r="Q134" s="8">
        <v>42563.751944444448</v>
      </c>
      <c r="R134" s="8">
        <v>42563.752337962964</v>
      </c>
      <c r="S134" s="3" t="s">
        <v>68</v>
      </c>
      <c r="T134" s="3"/>
      <c r="U134" s="3"/>
      <c r="V134" s="3"/>
    </row>
    <row r="135" spans="1:22" x14ac:dyDescent="0.2">
      <c r="A135" s="2"/>
      <c r="B135" s="3"/>
      <c r="C135" s="3" t="s">
        <v>172</v>
      </c>
      <c r="D135" s="4" t="s">
        <v>23</v>
      </c>
      <c r="E135" s="4" t="s">
        <v>24</v>
      </c>
      <c r="F135" s="4" t="s">
        <v>33</v>
      </c>
      <c r="G135" s="4" t="s">
        <v>40</v>
      </c>
      <c r="H135" s="2">
        <v>265</v>
      </c>
      <c r="I135" s="5">
        <v>1000</v>
      </c>
      <c r="J135" s="6">
        <v>9.9500000000000005E-3</v>
      </c>
      <c r="K135" s="5">
        <v>-1000</v>
      </c>
      <c r="L135" s="7">
        <f t="shared" si="2"/>
        <v>9.9500000000000011</v>
      </c>
      <c r="M135" s="3" t="s">
        <v>122</v>
      </c>
      <c r="N135" s="3"/>
      <c r="O135" s="3" t="s">
        <v>42</v>
      </c>
      <c r="P135" s="3" t="s">
        <v>43</v>
      </c>
      <c r="Q135" s="8">
        <v>42563.825706018521</v>
      </c>
      <c r="R135" s="8">
        <v>42563.829386574071</v>
      </c>
      <c r="S135" s="3" t="s">
        <v>171</v>
      </c>
      <c r="T135" s="3"/>
      <c r="U135" s="3"/>
      <c r="V135" s="3"/>
    </row>
    <row r="136" spans="1:22" x14ac:dyDescent="0.2">
      <c r="A136" s="2"/>
      <c r="B136" s="3"/>
      <c r="C136" s="3" t="s">
        <v>173</v>
      </c>
      <c r="D136" s="4" t="s">
        <v>23</v>
      </c>
      <c r="E136" s="4" t="s">
        <v>24</v>
      </c>
      <c r="F136" s="4" t="s">
        <v>70</v>
      </c>
      <c r="G136" s="4" t="s">
        <v>71</v>
      </c>
      <c r="H136" s="2">
        <v>444</v>
      </c>
      <c r="I136" s="5">
        <v>800</v>
      </c>
      <c r="J136" s="6">
        <v>3.7670000000000002E-2</v>
      </c>
      <c r="K136" s="5">
        <v>-800</v>
      </c>
      <c r="L136" s="7">
        <f t="shared" si="2"/>
        <v>30.136000000000003</v>
      </c>
      <c r="M136" s="3" t="s">
        <v>48</v>
      </c>
      <c r="N136" s="3"/>
      <c r="O136" s="3" t="s">
        <v>62</v>
      </c>
      <c r="P136" s="3" t="s">
        <v>63</v>
      </c>
      <c r="Q136" s="8">
        <v>42563.903182870374</v>
      </c>
      <c r="R136" s="8">
        <v>42563.904050925928</v>
      </c>
      <c r="S136" s="3" t="s">
        <v>72</v>
      </c>
      <c r="T136" s="3"/>
      <c r="U136" s="3"/>
      <c r="V136" s="3"/>
    </row>
    <row r="137" spans="1:22" x14ac:dyDescent="0.2">
      <c r="A137" s="2"/>
      <c r="B137" s="3"/>
      <c r="C137" s="3" t="s">
        <v>174</v>
      </c>
      <c r="D137" s="4" t="s">
        <v>23</v>
      </c>
      <c r="E137" s="4" t="s">
        <v>24</v>
      </c>
      <c r="F137" s="4" t="s">
        <v>76</v>
      </c>
      <c r="G137" s="4" t="s">
        <v>77</v>
      </c>
      <c r="H137" s="2">
        <v>405</v>
      </c>
      <c r="I137" s="5">
        <v>500</v>
      </c>
      <c r="J137" s="6">
        <v>4.8039999999999999E-2</v>
      </c>
      <c r="K137" s="5">
        <v>-500</v>
      </c>
      <c r="L137" s="7">
        <f t="shared" si="2"/>
        <v>24.02</v>
      </c>
      <c r="M137" s="3" t="s">
        <v>78</v>
      </c>
      <c r="N137" s="3"/>
      <c r="O137" s="3" t="s">
        <v>62</v>
      </c>
      <c r="P137" s="3" t="s">
        <v>63</v>
      </c>
      <c r="Q137" s="8">
        <v>42563.960092592592</v>
      </c>
      <c r="R137" s="8">
        <v>42563.961087962962</v>
      </c>
      <c r="S137" s="3" t="s">
        <v>72</v>
      </c>
      <c r="T137" s="3"/>
      <c r="U137" s="3"/>
      <c r="V137" s="3"/>
    </row>
    <row r="138" spans="1:22" x14ac:dyDescent="0.2">
      <c r="A138" s="2"/>
      <c r="B138" s="3"/>
      <c r="C138" s="3" t="s">
        <v>75</v>
      </c>
      <c r="D138" s="4" t="s">
        <v>23</v>
      </c>
      <c r="E138" s="4" t="s">
        <v>24</v>
      </c>
      <c r="F138" s="4" t="s">
        <v>76</v>
      </c>
      <c r="G138" s="4" t="s">
        <v>77</v>
      </c>
      <c r="H138" s="2">
        <v>474</v>
      </c>
      <c r="I138" s="5">
        <v>500</v>
      </c>
      <c r="J138" s="6">
        <v>5.6230000000000002E-2</v>
      </c>
      <c r="K138" s="5">
        <v>-500</v>
      </c>
      <c r="L138" s="7">
        <f t="shared" si="2"/>
        <v>28.115000000000002</v>
      </c>
      <c r="M138" s="3" t="s">
        <v>78</v>
      </c>
      <c r="N138" s="3"/>
      <c r="O138" s="3" t="s">
        <v>62</v>
      </c>
      <c r="P138" s="3" t="s">
        <v>63</v>
      </c>
      <c r="Q138" s="8">
        <v>42563.958449074074</v>
      </c>
      <c r="R138" s="8">
        <v>42563.963333333333</v>
      </c>
      <c r="S138" s="3" t="s">
        <v>72</v>
      </c>
      <c r="T138" s="3"/>
      <c r="U138" s="3"/>
      <c r="V138" s="3"/>
    </row>
    <row r="139" spans="1:22" x14ac:dyDescent="0.2">
      <c r="A139" s="2"/>
      <c r="B139" s="3"/>
      <c r="C139" s="3" t="s">
        <v>75</v>
      </c>
      <c r="D139" s="4" t="s">
        <v>23</v>
      </c>
      <c r="E139" s="4" t="s">
        <v>24</v>
      </c>
      <c r="F139" s="4" t="s">
        <v>76</v>
      </c>
      <c r="G139" s="4" t="s">
        <v>77</v>
      </c>
      <c r="H139" s="2">
        <v>474</v>
      </c>
      <c r="I139" s="5">
        <v>500</v>
      </c>
      <c r="J139" s="6">
        <v>5.6230000000000002E-2</v>
      </c>
      <c r="K139" s="5">
        <v>-500</v>
      </c>
      <c r="L139" s="7">
        <f t="shared" si="2"/>
        <v>28.115000000000002</v>
      </c>
      <c r="M139" s="3" t="s">
        <v>27</v>
      </c>
      <c r="N139" s="3"/>
      <c r="O139" s="3" t="s">
        <v>62</v>
      </c>
      <c r="P139" s="3" t="s">
        <v>63</v>
      </c>
      <c r="Q139" s="8">
        <v>42564.004687499997</v>
      </c>
      <c r="R139" s="8">
        <v>42564.00577546296</v>
      </c>
      <c r="S139" s="3" t="s">
        <v>72</v>
      </c>
      <c r="T139" s="3"/>
      <c r="U139" s="3"/>
      <c r="V139" s="3"/>
    </row>
    <row r="140" spans="1:22" x14ac:dyDescent="0.2">
      <c r="A140" s="2"/>
      <c r="B140" s="3"/>
      <c r="C140" s="3" t="s">
        <v>194</v>
      </c>
      <c r="D140" s="4" t="s">
        <v>23</v>
      </c>
      <c r="E140" s="4" t="s">
        <v>24</v>
      </c>
      <c r="F140" s="4" t="s">
        <v>33</v>
      </c>
      <c r="G140" s="4" t="s">
        <v>40</v>
      </c>
      <c r="H140" s="2">
        <v>360</v>
      </c>
      <c r="I140" s="5">
        <v>1000</v>
      </c>
      <c r="J140" s="6">
        <v>1.3509999999999999E-2</v>
      </c>
      <c r="K140" s="5">
        <v>-1000</v>
      </c>
      <c r="L140" s="7">
        <f t="shared" si="2"/>
        <v>13.51</v>
      </c>
      <c r="M140" s="3" t="s">
        <v>41</v>
      </c>
      <c r="N140" s="3"/>
      <c r="O140" s="3" t="s">
        <v>42</v>
      </c>
      <c r="P140" s="3" t="s">
        <v>43</v>
      </c>
      <c r="Q140" s="8">
        <v>42564.344259259262</v>
      </c>
      <c r="R140" s="8">
        <v>42564.345173611109</v>
      </c>
      <c r="S140" s="3" t="s">
        <v>82</v>
      </c>
      <c r="T140" s="3"/>
      <c r="U140" s="3"/>
      <c r="V140" s="3"/>
    </row>
    <row r="141" spans="1:22" x14ac:dyDescent="0.2">
      <c r="A141" s="2"/>
      <c r="B141" s="3"/>
      <c r="C141" s="3" t="s">
        <v>202</v>
      </c>
      <c r="D141" s="4" t="s">
        <v>23</v>
      </c>
      <c r="E141" s="4" t="s">
        <v>24</v>
      </c>
      <c r="F141" s="4" t="s">
        <v>54</v>
      </c>
      <c r="G141" s="4" t="s">
        <v>199</v>
      </c>
      <c r="H141" s="2">
        <v>500</v>
      </c>
      <c r="I141" s="5">
        <v>1500</v>
      </c>
      <c r="J141" s="6">
        <v>1.342E-2</v>
      </c>
      <c r="K141" s="5">
        <v>-1500</v>
      </c>
      <c r="L141" s="7">
        <f t="shared" si="2"/>
        <v>20.13</v>
      </c>
      <c r="M141" s="3" t="s">
        <v>48</v>
      </c>
      <c r="N141" s="3"/>
      <c r="O141" s="3" t="s">
        <v>28</v>
      </c>
      <c r="P141" s="3" t="s">
        <v>29</v>
      </c>
      <c r="Q141" s="8">
        <v>42564.43855324074</v>
      </c>
      <c r="R141" s="8">
        <v>42564.467488425929</v>
      </c>
      <c r="S141" s="3" t="s">
        <v>203</v>
      </c>
      <c r="T141" s="3"/>
      <c r="U141" s="3"/>
      <c r="V141" s="3"/>
    </row>
    <row r="142" spans="1:22" x14ac:dyDescent="0.2">
      <c r="A142" s="2"/>
      <c r="B142" s="3"/>
      <c r="C142" s="3" t="s">
        <v>202</v>
      </c>
      <c r="D142" s="4" t="s">
        <v>23</v>
      </c>
      <c r="E142" s="4" t="s">
        <v>24</v>
      </c>
      <c r="F142" s="4" t="s">
        <v>54</v>
      </c>
      <c r="G142" s="4" t="s">
        <v>199</v>
      </c>
      <c r="H142" s="2">
        <v>500</v>
      </c>
      <c r="I142" s="5">
        <v>1500</v>
      </c>
      <c r="J142" s="6">
        <v>1.342E-2</v>
      </c>
      <c r="K142" s="5">
        <v>-1500</v>
      </c>
      <c r="L142" s="7">
        <f t="shared" si="2"/>
        <v>20.13</v>
      </c>
      <c r="M142" s="3" t="s">
        <v>27</v>
      </c>
      <c r="N142" s="3"/>
      <c r="O142" s="3" t="s">
        <v>28</v>
      </c>
      <c r="P142" s="3" t="s">
        <v>29</v>
      </c>
      <c r="Q142" s="8">
        <v>42564.564756944441</v>
      </c>
      <c r="R142" s="8">
        <v>42564.565034722225</v>
      </c>
      <c r="S142" s="3" t="s">
        <v>179</v>
      </c>
      <c r="T142" s="3"/>
      <c r="U142" s="3"/>
      <c r="V142" s="3"/>
    </row>
    <row r="143" spans="1:22" x14ac:dyDescent="0.2">
      <c r="A143" s="2"/>
      <c r="B143" s="3"/>
      <c r="C143" s="3" t="s">
        <v>178</v>
      </c>
      <c r="D143" s="4" t="s">
        <v>23</v>
      </c>
      <c r="E143" s="4" t="s">
        <v>24</v>
      </c>
      <c r="F143" s="4" t="s">
        <v>54</v>
      </c>
      <c r="G143" s="4" t="s">
        <v>106</v>
      </c>
      <c r="H143" s="2">
        <v>310</v>
      </c>
      <c r="I143" s="5">
        <v>1500</v>
      </c>
      <c r="J143" s="6">
        <v>7.4200000000000004E-3</v>
      </c>
      <c r="K143" s="5">
        <v>-1500</v>
      </c>
      <c r="L143" s="7">
        <f t="shared" si="2"/>
        <v>11.13</v>
      </c>
      <c r="M143" s="3" t="s">
        <v>35</v>
      </c>
      <c r="N143" s="3"/>
      <c r="O143" s="3" t="s">
        <v>28</v>
      </c>
      <c r="P143" s="3" t="s">
        <v>29</v>
      </c>
      <c r="Q143" s="8">
        <v>42564.686851851853</v>
      </c>
      <c r="R143" s="8">
        <v>42564.695937500001</v>
      </c>
      <c r="S143" s="3" t="s">
        <v>179</v>
      </c>
      <c r="T143" s="3"/>
      <c r="U143" s="3"/>
      <c r="V143" s="3"/>
    </row>
    <row r="144" spans="1:22" x14ac:dyDescent="0.2">
      <c r="A144" s="2"/>
      <c r="B144" s="3"/>
      <c r="C144" s="3" t="s">
        <v>180</v>
      </c>
      <c r="D144" s="4" t="s">
        <v>23</v>
      </c>
      <c r="E144" s="4" t="s">
        <v>85</v>
      </c>
      <c r="F144" s="4" t="s">
        <v>59</v>
      </c>
      <c r="G144" s="4" t="s">
        <v>138</v>
      </c>
      <c r="H144" s="2">
        <v>330</v>
      </c>
      <c r="I144" s="5">
        <v>0</v>
      </c>
      <c r="J144" s="6">
        <v>1.525E-2</v>
      </c>
      <c r="K144" s="5">
        <v>-500</v>
      </c>
      <c r="L144" s="7">
        <f t="shared" si="2"/>
        <v>0</v>
      </c>
      <c r="M144" s="3" t="s">
        <v>35</v>
      </c>
      <c r="N144" s="3"/>
      <c r="O144" s="3" t="s">
        <v>181</v>
      </c>
      <c r="P144" s="3" t="s">
        <v>182</v>
      </c>
      <c r="Q144" s="8">
        <v>42564.910300925927</v>
      </c>
      <c r="R144" s="8">
        <v>42564.921620370369</v>
      </c>
      <c r="S144" s="3" t="s">
        <v>183</v>
      </c>
      <c r="T144" s="3"/>
      <c r="U144" s="3"/>
      <c r="V144" s="3"/>
    </row>
    <row r="145" spans="1:22" x14ac:dyDescent="0.2">
      <c r="A145" s="2"/>
      <c r="B145" s="3"/>
      <c r="C145" s="3" t="s">
        <v>95</v>
      </c>
      <c r="D145" s="4" t="s">
        <v>23</v>
      </c>
      <c r="E145" s="4" t="s">
        <v>24</v>
      </c>
      <c r="F145" s="4" t="s">
        <v>33</v>
      </c>
      <c r="G145" s="4" t="s">
        <v>40</v>
      </c>
      <c r="H145" s="2">
        <v>720</v>
      </c>
      <c r="I145" s="5">
        <v>1000</v>
      </c>
      <c r="J145" s="6">
        <v>2.7029999999999998E-2</v>
      </c>
      <c r="K145" s="5">
        <v>-1000</v>
      </c>
      <c r="L145" s="7">
        <f t="shared" si="2"/>
        <v>27.029999999999998</v>
      </c>
      <c r="M145" s="3" t="s">
        <v>67</v>
      </c>
      <c r="N145" s="3"/>
      <c r="O145" s="3" t="s">
        <v>42</v>
      </c>
      <c r="P145" s="3" t="s">
        <v>43</v>
      </c>
      <c r="Q145" s="8">
        <v>42565.201215277775</v>
      </c>
      <c r="R145" s="8">
        <v>42565.202488425923</v>
      </c>
      <c r="S145" s="3" t="s">
        <v>94</v>
      </c>
      <c r="T145" s="3"/>
      <c r="U145" s="3"/>
      <c r="V145" s="3"/>
    </row>
    <row r="146" spans="1:22" x14ac:dyDescent="0.2">
      <c r="A146" s="2"/>
      <c r="B146" s="3"/>
      <c r="C146" s="3" t="s">
        <v>184</v>
      </c>
      <c r="D146" s="4" t="s">
        <v>23</v>
      </c>
      <c r="E146" s="4" t="s">
        <v>24</v>
      </c>
      <c r="F146" s="4" t="s">
        <v>33</v>
      </c>
      <c r="G146" s="4" t="s">
        <v>40</v>
      </c>
      <c r="H146" s="2">
        <v>390</v>
      </c>
      <c r="I146" s="5">
        <v>1000</v>
      </c>
      <c r="J146" s="6">
        <v>1.464E-2</v>
      </c>
      <c r="K146" s="5">
        <v>-1000</v>
      </c>
      <c r="L146" s="7">
        <f t="shared" si="2"/>
        <v>14.64</v>
      </c>
      <c r="M146" s="3" t="s">
        <v>41</v>
      </c>
      <c r="N146" s="3"/>
      <c r="O146" s="3" t="s">
        <v>42</v>
      </c>
      <c r="P146" s="3" t="s">
        <v>43</v>
      </c>
      <c r="Q146" s="8">
        <v>42565.271562499998</v>
      </c>
      <c r="R146" s="8">
        <v>42565.271990740737</v>
      </c>
      <c r="S146" s="3" t="s">
        <v>96</v>
      </c>
      <c r="T146" s="3"/>
      <c r="U146" s="3"/>
      <c r="V146" s="3"/>
    </row>
    <row r="147" spans="1:22" x14ac:dyDescent="0.2">
      <c r="A147" s="2"/>
      <c r="B147" s="3"/>
      <c r="C147" s="3" t="s">
        <v>204</v>
      </c>
      <c r="D147" s="4" t="s">
        <v>23</v>
      </c>
      <c r="E147" s="4" t="s">
        <v>24</v>
      </c>
      <c r="F147" s="4" t="s">
        <v>33</v>
      </c>
      <c r="G147" s="4" t="s">
        <v>40</v>
      </c>
      <c r="H147" s="2">
        <v>450</v>
      </c>
      <c r="I147" s="5">
        <v>500</v>
      </c>
      <c r="J147" s="6">
        <v>1.6889999999999999E-2</v>
      </c>
      <c r="K147" s="5">
        <v>-500</v>
      </c>
      <c r="L147" s="7">
        <f t="shared" si="2"/>
        <v>8.4449999999999985</v>
      </c>
      <c r="M147" s="3" t="s">
        <v>205</v>
      </c>
      <c r="N147" s="3"/>
      <c r="O147" s="3" t="s">
        <v>100</v>
      </c>
      <c r="P147" s="3" t="s">
        <v>101</v>
      </c>
      <c r="Q147" s="8">
        <v>42565.467245370368</v>
      </c>
      <c r="R147" s="8">
        <v>42565.470555555556</v>
      </c>
      <c r="S147" s="3" t="s">
        <v>102</v>
      </c>
      <c r="T147" s="3"/>
      <c r="U147" s="3"/>
      <c r="V147" s="3"/>
    </row>
    <row r="148" spans="1:22" x14ac:dyDescent="0.2">
      <c r="A148" s="2"/>
      <c r="B148" s="3"/>
      <c r="C148" s="3" t="s">
        <v>97</v>
      </c>
      <c r="D148" s="4" t="s">
        <v>23</v>
      </c>
      <c r="E148" s="4" t="s">
        <v>24</v>
      </c>
      <c r="F148" s="4" t="s">
        <v>33</v>
      </c>
      <c r="G148" s="4" t="s">
        <v>40</v>
      </c>
      <c r="H148" s="2">
        <v>315</v>
      </c>
      <c r="I148" s="5">
        <v>1000</v>
      </c>
      <c r="J148" s="6">
        <v>1.1820000000000001E-2</v>
      </c>
      <c r="K148" s="5">
        <v>-1000</v>
      </c>
      <c r="L148" s="7">
        <f t="shared" si="2"/>
        <v>11.82</v>
      </c>
      <c r="M148" s="3" t="s">
        <v>122</v>
      </c>
      <c r="N148" s="3"/>
      <c r="O148" s="3" t="s">
        <v>36</v>
      </c>
      <c r="P148" s="3" t="s">
        <v>37</v>
      </c>
      <c r="Q148" s="8">
        <v>42565.625671296293</v>
      </c>
      <c r="R148" s="8">
        <v>42565.629594907405</v>
      </c>
      <c r="S148" s="3" t="s">
        <v>206</v>
      </c>
      <c r="T148" s="3"/>
      <c r="U148" s="3"/>
      <c r="V148" s="3"/>
    </row>
    <row r="149" spans="1:22" x14ac:dyDescent="0.2">
      <c r="A149" s="2"/>
      <c r="B149" s="3"/>
      <c r="C149" s="3" t="s">
        <v>207</v>
      </c>
      <c r="D149" s="4" t="s">
        <v>23</v>
      </c>
      <c r="E149" s="4" t="s">
        <v>24</v>
      </c>
      <c r="F149" s="4" t="s">
        <v>33</v>
      </c>
      <c r="G149" s="4" t="s">
        <v>46</v>
      </c>
      <c r="H149" s="2">
        <v>300</v>
      </c>
      <c r="I149" s="5">
        <v>1000</v>
      </c>
      <c r="J149" s="6">
        <v>1.401E-2</v>
      </c>
      <c r="K149" s="5">
        <v>-1000</v>
      </c>
      <c r="L149" s="7">
        <f t="shared" si="2"/>
        <v>14.01</v>
      </c>
      <c r="M149" s="3" t="s">
        <v>35</v>
      </c>
      <c r="N149" s="3"/>
      <c r="O149" s="3" t="s">
        <v>36</v>
      </c>
      <c r="P149" s="3" t="s">
        <v>37</v>
      </c>
      <c r="Q149" s="8">
        <v>42565.951192129629</v>
      </c>
      <c r="R149" s="8">
        <v>42565.952974537038</v>
      </c>
      <c r="S149" s="3" t="s">
        <v>112</v>
      </c>
      <c r="T149" s="3"/>
      <c r="U149" s="3"/>
      <c r="V149" s="3"/>
    </row>
    <row r="150" spans="1:22" x14ac:dyDescent="0.2">
      <c r="A150" s="2"/>
      <c r="B150" s="3"/>
      <c r="C150" s="3" t="s">
        <v>208</v>
      </c>
      <c r="D150" s="4" t="s">
        <v>23</v>
      </c>
      <c r="E150" s="4" t="s">
        <v>24</v>
      </c>
      <c r="F150" s="4" t="s">
        <v>33</v>
      </c>
      <c r="G150" s="4" t="s">
        <v>109</v>
      </c>
      <c r="H150" s="2">
        <v>260</v>
      </c>
      <c r="I150" s="5">
        <v>1000</v>
      </c>
      <c r="J150" s="6">
        <v>1.0580000000000001E-2</v>
      </c>
      <c r="K150" s="5">
        <v>-1000</v>
      </c>
      <c r="L150" s="7">
        <f t="shared" si="2"/>
        <v>10.58</v>
      </c>
      <c r="M150" s="3" t="s">
        <v>27</v>
      </c>
      <c r="N150" s="3"/>
      <c r="O150" s="3" t="s">
        <v>42</v>
      </c>
      <c r="P150" s="3" t="s">
        <v>43</v>
      </c>
      <c r="Q150" s="8">
        <v>42566.122974537036</v>
      </c>
      <c r="R150" s="8">
        <v>42566.123657407406</v>
      </c>
      <c r="S150" s="3" t="s">
        <v>110</v>
      </c>
      <c r="T150" s="3"/>
      <c r="U150" s="3"/>
      <c r="V150" s="3"/>
    </row>
    <row r="151" spans="1:22" x14ac:dyDescent="0.2">
      <c r="A151" s="2"/>
      <c r="B151" s="3"/>
      <c r="C151" s="3" t="s">
        <v>200</v>
      </c>
      <c r="D151" s="4" t="s">
        <v>23</v>
      </c>
      <c r="E151" s="4" t="s">
        <v>24</v>
      </c>
      <c r="F151" s="4" t="s">
        <v>33</v>
      </c>
      <c r="G151" s="4" t="s">
        <v>93</v>
      </c>
      <c r="H151" s="2">
        <v>230</v>
      </c>
      <c r="I151" s="5">
        <v>1000</v>
      </c>
      <c r="J151" s="6">
        <v>9.9100000000000004E-3</v>
      </c>
      <c r="K151" s="5">
        <v>-660</v>
      </c>
      <c r="L151" s="7">
        <f t="shared" si="2"/>
        <v>9.91</v>
      </c>
      <c r="M151" s="3" t="s">
        <v>67</v>
      </c>
      <c r="N151" s="3"/>
      <c r="O151" s="3" t="s">
        <v>36</v>
      </c>
      <c r="P151" s="3" t="s">
        <v>37</v>
      </c>
      <c r="Q151" s="8">
        <v>42566.193854166668</v>
      </c>
      <c r="R151" s="8">
        <v>42566.194444444445</v>
      </c>
      <c r="S151" s="3" t="s">
        <v>112</v>
      </c>
      <c r="T151" s="3"/>
      <c r="U151" s="3"/>
      <c r="V151" s="3"/>
    </row>
    <row r="152" spans="1:22" x14ac:dyDescent="0.2">
      <c r="A152" s="2"/>
      <c r="B152" s="3"/>
      <c r="C152" s="3" t="s">
        <v>143</v>
      </c>
      <c r="D152" s="4" t="s">
        <v>23</v>
      </c>
      <c r="E152" s="4" t="s">
        <v>24</v>
      </c>
      <c r="F152" s="4" t="s">
        <v>33</v>
      </c>
      <c r="G152" s="4" t="s">
        <v>144</v>
      </c>
      <c r="H152" s="2">
        <v>330</v>
      </c>
      <c r="I152" s="5">
        <v>1000</v>
      </c>
      <c r="J152" s="6">
        <v>1.389E-2</v>
      </c>
      <c r="K152" s="5">
        <v>-1000</v>
      </c>
      <c r="L152" s="7">
        <f t="shared" si="2"/>
        <v>13.889999999999999</v>
      </c>
      <c r="M152" s="3" t="s">
        <v>122</v>
      </c>
      <c r="N152" s="3"/>
      <c r="O152" s="3" t="s">
        <v>36</v>
      </c>
      <c r="P152" s="3" t="s">
        <v>37</v>
      </c>
      <c r="Q152" s="8">
        <v>42566.417395833334</v>
      </c>
      <c r="R152" s="8">
        <v>42566.419606481482</v>
      </c>
      <c r="S152" s="3" t="s">
        <v>209</v>
      </c>
      <c r="T152" s="3"/>
      <c r="U152" s="3"/>
      <c r="V152" s="3"/>
    </row>
    <row r="153" spans="1:22" x14ac:dyDescent="0.2">
      <c r="A153" s="2"/>
      <c r="B153" s="3"/>
      <c r="C153" s="3" t="s">
        <v>124</v>
      </c>
      <c r="D153" s="4" t="s">
        <v>23</v>
      </c>
      <c r="E153" s="4" t="s">
        <v>24</v>
      </c>
      <c r="F153" s="4" t="s">
        <v>25</v>
      </c>
      <c r="G153" s="4" t="s">
        <v>26</v>
      </c>
      <c r="H153" s="2">
        <v>464</v>
      </c>
      <c r="I153" s="5">
        <v>1000</v>
      </c>
      <c r="J153" s="6">
        <v>1.55370864E-2</v>
      </c>
      <c r="K153" s="5">
        <v>-1000</v>
      </c>
      <c r="L153" s="7">
        <f t="shared" si="2"/>
        <v>15.5370864</v>
      </c>
      <c r="M153" s="3" t="s">
        <v>67</v>
      </c>
      <c r="N153" s="3"/>
      <c r="O153" s="3" t="s">
        <v>28</v>
      </c>
      <c r="P153" s="3" t="s">
        <v>29</v>
      </c>
      <c r="Q153" s="8">
        <v>42566.572824074072</v>
      </c>
      <c r="R153" s="8">
        <v>42566.5778587963</v>
      </c>
      <c r="S153" s="3" t="s">
        <v>125</v>
      </c>
      <c r="T153" s="3"/>
      <c r="U153" s="3"/>
      <c r="V153" s="3"/>
    </row>
    <row r="154" spans="1:22" x14ac:dyDescent="0.2">
      <c r="A154" s="2"/>
      <c r="B154" s="3"/>
      <c r="C154" s="3" t="s">
        <v>113</v>
      </c>
      <c r="D154" s="4" t="s">
        <v>23</v>
      </c>
      <c r="E154" s="4" t="s">
        <v>24</v>
      </c>
      <c r="F154" s="4" t="s">
        <v>114</v>
      </c>
      <c r="G154" s="4" t="s">
        <v>115</v>
      </c>
      <c r="H154" s="2">
        <v>620</v>
      </c>
      <c r="I154" s="5">
        <v>6500</v>
      </c>
      <c r="J154" s="6">
        <v>1.7778624E-2</v>
      </c>
      <c r="K154" s="5">
        <v>-6500</v>
      </c>
      <c r="L154" s="7">
        <f t="shared" si="2"/>
        <v>115.56105599999999</v>
      </c>
      <c r="M154" s="3" t="s">
        <v>48</v>
      </c>
      <c r="N154" s="3"/>
      <c r="O154" s="3" t="s">
        <v>116</v>
      </c>
      <c r="P154" s="3" t="s">
        <v>117</v>
      </c>
      <c r="Q154" s="8">
        <v>42566.580335648148</v>
      </c>
      <c r="R154" s="8">
        <v>42566.582858796297</v>
      </c>
      <c r="S154" s="3" t="s">
        <v>127</v>
      </c>
      <c r="T154" s="3"/>
      <c r="U154" s="3"/>
      <c r="V154" s="3"/>
    </row>
    <row r="155" spans="1:22" x14ac:dyDescent="0.2">
      <c r="A155" s="2"/>
      <c r="B155" s="3"/>
      <c r="C155" s="3" t="s">
        <v>124</v>
      </c>
      <c r="D155" s="4" t="s">
        <v>23</v>
      </c>
      <c r="E155" s="4" t="s">
        <v>24</v>
      </c>
      <c r="F155" s="4" t="s">
        <v>25</v>
      </c>
      <c r="G155" s="4" t="s">
        <v>26</v>
      </c>
      <c r="H155" s="2">
        <v>464</v>
      </c>
      <c r="I155" s="5">
        <v>1000</v>
      </c>
      <c r="J155" s="6">
        <v>1.55370864E-2</v>
      </c>
      <c r="K155" s="5">
        <v>-1000</v>
      </c>
      <c r="L155" s="7">
        <f t="shared" si="2"/>
        <v>15.5370864</v>
      </c>
      <c r="M155" s="3" t="s">
        <v>122</v>
      </c>
      <c r="N155" s="3"/>
      <c r="O155" s="3" t="s">
        <v>28</v>
      </c>
      <c r="P155" s="3" t="s">
        <v>29</v>
      </c>
      <c r="Q155" s="8">
        <v>42566.605243055557</v>
      </c>
      <c r="R155" s="8">
        <v>42566.605868055558</v>
      </c>
      <c r="S155" s="3" t="s">
        <v>125</v>
      </c>
      <c r="T155" s="3"/>
      <c r="U155" s="3"/>
      <c r="V155" s="3"/>
    </row>
    <row r="156" spans="1:22" x14ac:dyDescent="0.2">
      <c r="A156" s="2"/>
      <c r="B156" s="3"/>
      <c r="C156" s="3" t="s">
        <v>121</v>
      </c>
      <c r="D156" s="4" t="s">
        <v>23</v>
      </c>
      <c r="E156" s="4" t="s">
        <v>24</v>
      </c>
      <c r="F156" s="4" t="s">
        <v>33</v>
      </c>
      <c r="G156" s="4" t="s">
        <v>40</v>
      </c>
      <c r="H156" s="2">
        <v>240</v>
      </c>
      <c r="I156" s="5">
        <v>1000</v>
      </c>
      <c r="J156" s="6">
        <v>9.0100000000000006E-3</v>
      </c>
      <c r="K156" s="5">
        <v>-1000</v>
      </c>
      <c r="L156" s="7">
        <f t="shared" si="2"/>
        <v>9.01</v>
      </c>
      <c r="M156" s="3" t="s">
        <v>41</v>
      </c>
      <c r="N156" s="3"/>
      <c r="O156" s="3" t="s">
        <v>42</v>
      </c>
      <c r="P156" s="3" t="s">
        <v>43</v>
      </c>
      <c r="Q156" s="8">
        <v>42566.667905092596</v>
      </c>
      <c r="R156" s="8">
        <v>42566.671157407407</v>
      </c>
      <c r="S156" s="3" t="s">
        <v>123</v>
      </c>
      <c r="T156" s="3"/>
      <c r="U156" s="3"/>
      <c r="V156" s="3"/>
    </row>
    <row r="157" spans="1:22" x14ac:dyDescent="0.2">
      <c r="A157" s="2"/>
      <c r="B157" s="3"/>
      <c r="C157" s="3" t="s">
        <v>126</v>
      </c>
      <c r="D157" s="4" t="s">
        <v>23</v>
      </c>
      <c r="E157" s="4" t="s">
        <v>24</v>
      </c>
      <c r="F157" s="4" t="s">
        <v>114</v>
      </c>
      <c r="G157" s="4" t="s">
        <v>115</v>
      </c>
      <c r="H157" s="2">
        <v>670</v>
      </c>
      <c r="I157" s="5">
        <v>6500</v>
      </c>
      <c r="J157" s="6">
        <v>1.9212383999999999E-2</v>
      </c>
      <c r="K157" s="5">
        <v>-6500</v>
      </c>
      <c r="L157" s="7">
        <f t="shared" si="2"/>
        <v>124.88049599999999</v>
      </c>
      <c r="M157" s="3" t="s">
        <v>48</v>
      </c>
      <c r="N157" s="3"/>
      <c r="O157" s="3" t="s">
        <v>116</v>
      </c>
      <c r="P157" s="3" t="s">
        <v>117</v>
      </c>
      <c r="Q157" s="8">
        <v>42566.781458333331</v>
      </c>
      <c r="R157" s="8">
        <v>42566.789988425924</v>
      </c>
      <c r="S157" s="3" t="s">
        <v>127</v>
      </c>
      <c r="T157" s="3"/>
      <c r="U157" s="3"/>
      <c r="V157" s="3"/>
    </row>
    <row r="158" spans="1:22" x14ac:dyDescent="0.2">
      <c r="A158" s="2"/>
      <c r="B158" s="3"/>
      <c r="C158" s="3" t="s">
        <v>124</v>
      </c>
      <c r="D158" s="4" t="s">
        <v>23</v>
      </c>
      <c r="E158" s="4" t="s">
        <v>24</v>
      </c>
      <c r="F158" s="4" t="s">
        <v>25</v>
      </c>
      <c r="G158" s="4" t="s">
        <v>26</v>
      </c>
      <c r="H158" s="2">
        <v>464</v>
      </c>
      <c r="I158" s="5">
        <v>1000</v>
      </c>
      <c r="J158" s="6">
        <v>1.55370864E-2</v>
      </c>
      <c r="K158" s="5">
        <v>-1000</v>
      </c>
      <c r="L158" s="7">
        <f t="shared" si="2"/>
        <v>15.5370864</v>
      </c>
      <c r="M158" s="3" t="s">
        <v>27</v>
      </c>
      <c r="N158" s="3"/>
      <c r="O158" s="3" t="s">
        <v>28</v>
      </c>
      <c r="P158" s="3" t="s">
        <v>29</v>
      </c>
      <c r="Q158" s="8">
        <v>42566.827453703707</v>
      </c>
      <c r="R158" s="8">
        <v>42566.832824074074</v>
      </c>
      <c r="S158" s="3" t="s">
        <v>125</v>
      </c>
      <c r="T158" s="3"/>
      <c r="U158" s="3"/>
      <c r="V158" s="3"/>
    </row>
    <row r="159" spans="1:22" x14ac:dyDescent="0.2">
      <c r="A159" s="2"/>
      <c r="B159" s="3"/>
      <c r="C159" s="3" t="s">
        <v>124</v>
      </c>
      <c r="D159" s="4" t="s">
        <v>23</v>
      </c>
      <c r="E159" s="4" t="s">
        <v>24</v>
      </c>
      <c r="F159" s="4" t="s">
        <v>25</v>
      </c>
      <c r="G159" s="4" t="s">
        <v>26</v>
      </c>
      <c r="H159" s="2">
        <v>464</v>
      </c>
      <c r="I159" s="5">
        <v>1000</v>
      </c>
      <c r="J159" s="6">
        <v>1.55370864E-2</v>
      </c>
      <c r="K159" s="5">
        <v>-1000</v>
      </c>
      <c r="L159" s="7">
        <f t="shared" si="2"/>
        <v>15.5370864</v>
      </c>
      <c r="M159" s="3" t="s">
        <v>67</v>
      </c>
      <c r="N159" s="3"/>
      <c r="O159" s="3" t="s">
        <v>28</v>
      </c>
      <c r="P159" s="3" t="s">
        <v>29</v>
      </c>
      <c r="Q159" s="8">
        <v>42567.041979166665</v>
      </c>
      <c r="R159" s="8">
        <v>42567.044791666667</v>
      </c>
      <c r="S159" s="3" t="s">
        <v>128</v>
      </c>
      <c r="T159" s="3"/>
      <c r="U159" s="3"/>
      <c r="V159" s="3"/>
    </row>
    <row r="160" spans="1:22" x14ac:dyDescent="0.2">
      <c r="A160" s="2"/>
      <c r="B160" s="3"/>
      <c r="C160" s="3" t="s">
        <v>129</v>
      </c>
      <c r="D160" s="4" t="s">
        <v>23</v>
      </c>
      <c r="E160" s="4" t="s">
        <v>24</v>
      </c>
      <c r="F160" s="4" t="s">
        <v>59</v>
      </c>
      <c r="G160" s="4" t="s">
        <v>130</v>
      </c>
      <c r="H160" s="2">
        <v>423</v>
      </c>
      <c r="I160" s="5">
        <v>300</v>
      </c>
      <c r="J160" s="6">
        <v>9.0440000000000006E-2</v>
      </c>
      <c r="K160" s="5">
        <v>-300</v>
      </c>
      <c r="L160" s="7">
        <f t="shared" si="2"/>
        <v>27.132000000000001</v>
      </c>
      <c r="M160" s="3" t="s">
        <v>131</v>
      </c>
      <c r="N160" s="3"/>
      <c r="O160" s="3" t="s">
        <v>62</v>
      </c>
      <c r="P160" s="3" t="s">
        <v>63</v>
      </c>
      <c r="Q160" s="8">
        <v>42567.084363425929</v>
      </c>
      <c r="R160" s="8">
        <v>42567.088194444441</v>
      </c>
      <c r="S160" s="3" t="s">
        <v>132</v>
      </c>
      <c r="T160" s="3"/>
      <c r="U160" s="3"/>
      <c r="V160" s="3"/>
    </row>
    <row r="161" spans="1:22" x14ac:dyDescent="0.2">
      <c r="A161" s="2"/>
      <c r="B161" s="3"/>
      <c r="C161" s="3" t="s">
        <v>129</v>
      </c>
      <c r="D161" s="4" t="s">
        <v>23</v>
      </c>
      <c r="E161" s="4" t="s">
        <v>24</v>
      </c>
      <c r="F161" s="4" t="s">
        <v>59</v>
      </c>
      <c r="G161" s="4" t="s">
        <v>130</v>
      </c>
      <c r="H161" s="2">
        <v>423</v>
      </c>
      <c r="I161" s="5">
        <v>300</v>
      </c>
      <c r="J161" s="6">
        <v>9.0440000000000006E-2</v>
      </c>
      <c r="K161" s="5">
        <v>-300</v>
      </c>
      <c r="L161" s="7">
        <f t="shared" si="2"/>
        <v>27.132000000000001</v>
      </c>
      <c r="M161" s="3" t="s">
        <v>131</v>
      </c>
      <c r="N161" s="3"/>
      <c r="O161" s="3" t="s">
        <v>62</v>
      </c>
      <c r="P161" s="3" t="s">
        <v>63</v>
      </c>
      <c r="Q161" s="8">
        <v>42567.084328703706</v>
      </c>
      <c r="R161" s="8">
        <v>42567.088738425926</v>
      </c>
      <c r="S161" s="3" t="s">
        <v>132</v>
      </c>
      <c r="T161" s="3"/>
      <c r="U161" s="3"/>
      <c r="V161" s="3"/>
    </row>
    <row r="162" spans="1:22" x14ac:dyDescent="0.2">
      <c r="A162" s="2"/>
      <c r="B162" s="3"/>
      <c r="C162" s="3" t="s">
        <v>129</v>
      </c>
      <c r="D162" s="4" t="s">
        <v>23</v>
      </c>
      <c r="E162" s="4" t="s">
        <v>24</v>
      </c>
      <c r="F162" s="4" t="s">
        <v>59</v>
      </c>
      <c r="G162" s="4" t="s">
        <v>130</v>
      </c>
      <c r="H162" s="2">
        <v>423</v>
      </c>
      <c r="I162" s="5">
        <v>300</v>
      </c>
      <c r="J162" s="6">
        <v>9.0440000000000006E-2</v>
      </c>
      <c r="K162" s="5">
        <v>-300</v>
      </c>
      <c r="L162" s="7">
        <f t="shared" si="2"/>
        <v>27.132000000000001</v>
      </c>
      <c r="M162" s="3" t="s">
        <v>48</v>
      </c>
      <c r="N162" s="3"/>
      <c r="O162" s="3" t="s">
        <v>62</v>
      </c>
      <c r="P162" s="3" t="s">
        <v>63</v>
      </c>
      <c r="Q162" s="8">
        <v>42567.185335648152</v>
      </c>
      <c r="R162" s="8">
        <v>42567.186111111114</v>
      </c>
      <c r="S162" s="3" t="s">
        <v>132</v>
      </c>
      <c r="T162" s="3"/>
      <c r="U162" s="3"/>
      <c r="V162" s="3"/>
    </row>
    <row r="163" spans="1:22" x14ac:dyDescent="0.2">
      <c r="A163" s="2"/>
      <c r="B163" s="3"/>
      <c r="C163" s="3" t="s">
        <v>133</v>
      </c>
      <c r="D163" s="4" t="s">
        <v>23</v>
      </c>
      <c r="E163" s="4" t="s">
        <v>24</v>
      </c>
      <c r="F163" s="4" t="s">
        <v>33</v>
      </c>
      <c r="G163" s="4" t="s">
        <v>40</v>
      </c>
      <c r="H163" s="2">
        <v>370</v>
      </c>
      <c r="I163" s="5">
        <v>1000</v>
      </c>
      <c r="J163" s="6">
        <v>1.3888764E-2</v>
      </c>
      <c r="K163" s="5">
        <v>-1000</v>
      </c>
      <c r="L163" s="7">
        <f t="shared" si="2"/>
        <v>13.888764</v>
      </c>
      <c r="M163" s="3" t="s">
        <v>67</v>
      </c>
      <c r="N163" s="3"/>
      <c r="O163" s="3" t="s">
        <v>42</v>
      </c>
      <c r="P163" s="3" t="s">
        <v>43</v>
      </c>
      <c r="Q163" s="8">
        <v>42567.289895833332</v>
      </c>
      <c r="R163" s="8">
        <v>42567.291539351849</v>
      </c>
      <c r="S163" s="3" t="s">
        <v>134</v>
      </c>
      <c r="T163" s="3"/>
      <c r="U163" s="3"/>
      <c r="V163" s="3"/>
    </row>
    <row r="164" spans="1:22" x14ac:dyDescent="0.2">
      <c r="A164" s="2"/>
      <c r="B164" s="3"/>
      <c r="C164" s="3" t="s">
        <v>31</v>
      </c>
      <c r="D164" s="4" t="s">
        <v>23</v>
      </c>
      <c r="E164" s="4" t="s">
        <v>24</v>
      </c>
      <c r="F164" s="4" t="s">
        <v>25</v>
      </c>
      <c r="G164" s="4" t="s">
        <v>26</v>
      </c>
      <c r="H164" s="2">
        <v>520</v>
      </c>
      <c r="I164" s="5">
        <v>1000</v>
      </c>
      <c r="J164" s="6">
        <v>1.7420000000000001E-2</v>
      </c>
      <c r="K164" s="5">
        <v>-1000</v>
      </c>
      <c r="L164" s="7">
        <f t="shared" si="2"/>
        <v>17.420000000000002</v>
      </c>
      <c r="M164" s="3" t="s">
        <v>27</v>
      </c>
      <c r="N164" s="3"/>
      <c r="O164" s="3" t="s">
        <v>28</v>
      </c>
      <c r="P164" s="3" t="s">
        <v>29</v>
      </c>
      <c r="Q164" s="8">
        <v>42567.415277777778</v>
      </c>
      <c r="R164" s="8">
        <v>42567.41578703704</v>
      </c>
      <c r="S164" s="3" t="s">
        <v>135</v>
      </c>
      <c r="T164" s="3"/>
      <c r="U164" s="3"/>
      <c r="V164" s="3"/>
    </row>
    <row r="165" spans="1:22" x14ac:dyDescent="0.2">
      <c r="A165" s="2"/>
      <c r="B165" s="3"/>
      <c r="C165" s="3" t="s">
        <v>133</v>
      </c>
      <c r="D165" s="4" t="s">
        <v>23</v>
      </c>
      <c r="E165" s="4" t="s">
        <v>24</v>
      </c>
      <c r="F165" s="4" t="s">
        <v>33</v>
      </c>
      <c r="G165" s="4" t="s">
        <v>40</v>
      </c>
      <c r="H165" s="2">
        <v>370</v>
      </c>
      <c r="I165" s="5">
        <v>1000</v>
      </c>
      <c r="J165" s="6">
        <v>1.3888764E-2</v>
      </c>
      <c r="K165" s="5">
        <v>-1000</v>
      </c>
      <c r="L165" s="7">
        <f t="shared" si="2"/>
        <v>13.888764</v>
      </c>
      <c r="M165" s="3" t="s">
        <v>41</v>
      </c>
      <c r="N165" s="3"/>
      <c r="O165" s="3" t="s">
        <v>42</v>
      </c>
      <c r="P165" s="3" t="s">
        <v>43</v>
      </c>
      <c r="Q165" s="8">
        <v>42567.45171296296</v>
      </c>
      <c r="R165" s="8">
        <v>42567.452025462961</v>
      </c>
      <c r="S165" s="3" t="s">
        <v>134</v>
      </c>
      <c r="T165" s="3"/>
      <c r="U165" s="3"/>
      <c r="V165" s="3"/>
    </row>
    <row r="166" spans="1:22" x14ac:dyDescent="0.2">
      <c r="A166" s="2"/>
      <c r="B166" s="3"/>
      <c r="C166" s="3" t="s">
        <v>210</v>
      </c>
      <c r="D166" s="4" t="s">
        <v>23</v>
      </c>
      <c r="E166" s="4" t="s">
        <v>24</v>
      </c>
      <c r="F166" s="4" t="s">
        <v>54</v>
      </c>
      <c r="G166" s="4" t="s">
        <v>199</v>
      </c>
      <c r="H166" s="2">
        <v>250</v>
      </c>
      <c r="I166" s="5">
        <v>1500</v>
      </c>
      <c r="J166" s="6">
        <v>6.7099999999999998E-3</v>
      </c>
      <c r="K166" s="5">
        <v>-1500</v>
      </c>
      <c r="L166" s="7">
        <f t="shared" si="2"/>
        <v>10.065</v>
      </c>
      <c r="M166" s="3" t="s">
        <v>27</v>
      </c>
      <c r="N166" s="3"/>
      <c r="O166" s="3" t="s">
        <v>28</v>
      </c>
      <c r="P166" s="3" t="s">
        <v>29</v>
      </c>
      <c r="Q166" s="8">
        <v>42567.576724537037</v>
      </c>
      <c r="R166" s="8">
        <v>42567.577002314814</v>
      </c>
      <c r="S166" s="3" t="s">
        <v>147</v>
      </c>
      <c r="T166" s="3"/>
      <c r="U166" s="3"/>
      <c r="V166" s="3"/>
    </row>
    <row r="167" spans="1:22" x14ac:dyDescent="0.2">
      <c r="A167" s="2"/>
      <c r="B167" s="3"/>
      <c r="C167" s="3" t="s">
        <v>137</v>
      </c>
      <c r="D167" s="4" t="s">
        <v>23</v>
      </c>
      <c r="E167" s="4" t="s">
        <v>24</v>
      </c>
      <c r="F167" s="4" t="s">
        <v>70</v>
      </c>
      <c r="G167" s="4" t="s">
        <v>138</v>
      </c>
      <c r="H167" s="2">
        <v>289</v>
      </c>
      <c r="I167" s="5">
        <v>900</v>
      </c>
      <c r="J167" s="6">
        <v>1.907E-2</v>
      </c>
      <c r="K167" s="5">
        <v>-900</v>
      </c>
      <c r="L167" s="7">
        <f t="shared" si="2"/>
        <v>17.163</v>
      </c>
      <c r="M167" s="3" t="s">
        <v>122</v>
      </c>
      <c r="N167" s="3"/>
      <c r="O167" s="3" t="s">
        <v>100</v>
      </c>
      <c r="P167" s="3" t="s">
        <v>101</v>
      </c>
      <c r="Q167" s="8">
        <v>42567.650034722225</v>
      </c>
      <c r="R167" s="8">
        <v>42567.65053240741</v>
      </c>
      <c r="S167" s="3" t="s">
        <v>139</v>
      </c>
      <c r="T167" s="3"/>
      <c r="U167" s="3"/>
      <c r="V167" s="3"/>
    </row>
    <row r="168" spans="1:22" x14ac:dyDescent="0.2">
      <c r="A168" s="2"/>
      <c r="B168" s="3"/>
      <c r="C168" s="3" t="s">
        <v>140</v>
      </c>
      <c r="D168" s="4" t="s">
        <v>23</v>
      </c>
      <c r="E168" s="4" t="s">
        <v>24</v>
      </c>
      <c r="F168" s="4" t="s">
        <v>70</v>
      </c>
      <c r="G168" s="4" t="s">
        <v>138</v>
      </c>
      <c r="H168" s="2">
        <v>400</v>
      </c>
      <c r="I168" s="5">
        <v>900</v>
      </c>
      <c r="J168" s="6">
        <v>2.6409999999999999E-2</v>
      </c>
      <c r="K168" s="5">
        <v>-900</v>
      </c>
      <c r="L168" s="7">
        <f t="shared" si="2"/>
        <v>23.768999999999998</v>
      </c>
      <c r="M168" s="3" t="s">
        <v>122</v>
      </c>
      <c r="N168" s="3"/>
      <c r="O168" s="3" t="s">
        <v>100</v>
      </c>
      <c r="P168" s="3" t="s">
        <v>101</v>
      </c>
      <c r="Q168" s="8">
        <v>42567.657870370371</v>
      </c>
      <c r="R168" s="8">
        <v>42567.661203703705</v>
      </c>
      <c r="S168" s="3" t="s">
        <v>139</v>
      </c>
      <c r="T168" s="3"/>
      <c r="U168" s="3"/>
      <c r="V168" s="3"/>
    </row>
    <row r="169" spans="1:22" x14ac:dyDescent="0.2">
      <c r="A169" s="2"/>
      <c r="B169" s="3"/>
      <c r="C169" s="3" t="s">
        <v>141</v>
      </c>
      <c r="D169" s="4" t="s">
        <v>23</v>
      </c>
      <c r="E169" s="4" t="s">
        <v>24</v>
      </c>
      <c r="F169" s="4" t="s">
        <v>59</v>
      </c>
      <c r="G169" s="4" t="s">
        <v>130</v>
      </c>
      <c r="H169" s="2">
        <v>462</v>
      </c>
      <c r="I169" s="5">
        <v>600</v>
      </c>
      <c r="J169" s="6">
        <v>4.4833288499999999E-2</v>
      </c>
      <c r="K169" s="5">
        <v>-600</v>
      </c>
      <c r="L169" s="7">
        <f t="shared" si="2"/>
        <v>26.8999731</v>
      </c>
      <c r="M169" s="3" t="s">
        <v>56</v>
      </c>
      <c r="N169" s="3"/>
      <c r="O169" s="3" t="s">
        <v>62</v>
      </c>
      <c r="P169" s="3" t="s">
        <v>63</v>
      </c>
      <c r="Q169" s="8">
        <v>42567.680300925924</v>
      </c>
      <c r="R169" s="8">
        <v>42567.686516203707</v>
      </c>
      <c r="S169" s="3" t="s">
        <v>142</v>
      </c>
      <c r="T169" s="3"/>
      <c r="U169" s="3"/>
      <c r="V169" s="3"/>
    </row>
    <row r="170" spans="1:22" x14ac:dyDescent="0.2">
      <c r="A170" s="2"/>
      <c r="B170" s="3"/>
      <c r="C170" s="3" t="s">
        <v>113</v>
      </c>
      <c r="D170" s="4" t="s">
        <v>23</v>
      </c>
      <c r="E170" s="4" t="s">
        <v>24</v>
      </c>
      <c r="F170" s="4" t="s">
        <v>114</v>
      </c>
      <c r="G170" s="4" t="s">
        <v>115</v>
      </c>
      <c r="H170" s="2">
        <v>620</v>
      </c>
      <c r="I170" s="5">
        <v>6500</v>
      </c>
      <c r="J170" s="6">
        <v>1.7778624E-2</v>
      </c>
      <c r="K170" s="5">
        <v>-6500</v>
      </c>
      <c r="L170" s="7">
        <f t="shared" si="2"/>
        <v>115.56105599999999</v>
      </c>
      <c r="M170" s="3" t="s">
        <v>48</v>
      </c>
      <c r="N170" s="3"/>
      <c r="O170" s="3" t="s">
        <v>116</v>
      </c>
      <c r="P170" s="3" t="s">
        <v>117</v>
      </c>
      <c r="Q170" s="8">
        <v>42567.697280092594</v>
      </c>
      <c r="R170" s="8">
        <v>42567.697627314818</v>
      </c>
      <c r="S170" s="3" t="s">
        <v>211</v>
      </c>
      <c r="T170" s="3"/>
      <c r="U170" s="3"/>
      <c r="V170" s="3"/>
    </row>
    <row r="171" spans="1:22" x14ac:dyDescent="0.2">
      <c r="A171" s="2"/>
      <c r="B171" s="3"/>
      <c r="C171" s="3" t="s">
        <v>212</v>
      </c>
      <c r="D171" s="4" t="s">
        <v>85</v>
      </c>
      <c r="E171" s="4" t="s">
        <v>24</v>
      </c>
      <c r="F171" s="4" t="s">
        <v>114</v>
      </c>
      <c r="G171" s="4" t="s">
        <v>115</v>
      </c>
      <c r="H171" s="2">
        <v>750</v>
      </c>
      <c r="I171" s="5">
        <v>0</v>
      </c>
      <c r="J171" s="6">
        <v>2.2252500000000001E-2</v>
      </c>
      <c r="K171" s="5">
        <v>-6500</v>
      </c>
      <c r="L171" s="7">
        <f t="shared" si="2"/>
        <v>0</v>
      </c>
      <c r="M171" s="3" t="s">
        <v>48</v>
      </c>
      <c r="N171" s="3"/>
      <c r="O171" s="3" t="s">
        <v>116</v>
      </c>
      <c r="P171" s="3" t="s">
        <v>117</v>
      </c>
      <c r="Q171" s="8">
        <v>42567.758483796293</v>
      </c>
      <c r="R171" s="8">
        <v>42567.765150462961</v>
      </c>
      <c r="S171" s="3" t="s">
        <v>211</v>
      </c>
      <c r="T171" s="3"/>
      <c r="U171" s="3"/>
      <c r="V171" s="3"/>
    </row>
    <row r="172" spans="1:22" x14ac:dyDescent="0.2">
      <c r="A172" s="2"/>
      <c r="B172" s="3"/>
      <c r="C172" s="3" t="s">
        <v>148</v>
      </c>
      <c r="D172" s="4" t="s">
        <v>23</v>
      </c>
      <c r="E172" s="4" t="s">
        <v>24</v>
      </c>
      <c r="F172" s="4" t="s">
        <v>54</v>
      </c>
      <c r="G172" s="4" t="s">
        <v>106</v>
      </c>
      <c r="H172" s="2">
        <v>330</v>
      </c>
      <c r="I172" s="5">
        <v>1500</v>
      </c>
      <c r="J172" s="6">
        <v>7.8799999999999999E-3</v>
      </c>
      <c r="K172" s="5">
        <v>-1500</v>
      </c>
      <c r="L172" s="7">
        <f t="shared" si="2"/>
        <v>11.82</v>
      </c>
      <c r="M172" s="3" t="s">
        <v>48</v>
      </c>
      <c r="N172" s="3"/>
      <c r="O172" s="3" t="s">
        <v>28</v>
      </c>
      <c r="P172" s="3" t="s">
        <v>29</v>
      </c>
      <c r="Q172" s="8">
        <v>42567.815833333334</v>
      </c>
      <c r="R172" s="8">
        <v>42567.821759259263</v>
      </c>
      <c r="S172" s="3" t="s">
        <v>147</v>
      </c>
      <c r="T172" s="3"/>
      <c r="U172" s="3"/>
      <c r="V172" s="3"/>
    </row>
    <row r="173" spans="1:22" x14ac:dyDescent="0.2">
      <c r="A173" s="2"/>
      <c r="B173" s="3"/>
      <c r="C173" s="3" t="s">
        <v>149</v>
      </c>
      <c r="D173" s="4" t="s">
        <v>23</v>
      </c>
      <c r="E173" s="4" t="s">
        <v>24</v>
      </c>
      <c r="F173" s="4" t="s">
        <v>33</v>
      </c>
      <c r="G173" s="4" t="s">
        <v>150</v>
      </c>
      <c r="H173" s="2">
        <v>230</v>
      </c>
      <c r="I173" s="5">
        <v>500</v>
      </c>
      <c r="J173" s="6">
        <v>9.6799999999999994E-3</v>
      </c>
      <c r="K173" s="5">
        <v>-500</v>
      </c>
      <c r="L173" s="7">
        <f t="shared" si="2"/>
        <v>4.84</v>
      </c>
      <c r="M173" s="3" t="s">
        <v>35</v>
      </c>
      <c r="N173" s="3"/>
      <c r="O173" s="3" t="s">
        <v>100</v>
      </c>
      <c r="P173" s="3" t="s">
        <v>101</v>
      </c>
      <c r="Q173" s="8">
        <v>42567.854791666665</v>
      </c>
      <c r="R173" s="8">
        <v>42567.859085648146</v>
      </c>
      <c r="S173" s="3" t="s">
        <v>139</v>
      </c>
      <c r="T173" s="3"/>
      <c r="U173" s="3"/>
      <c r="V173" s="3"/>
    </row>
    <row r="174" spans="1:22" x14ac:dyDescent="0.2">
      <c r="A174" s="2"/>
      <c r="B174" s="3"/>
      <c r="C174" s="3" t="s">
        <v>146</v>
      </c>
      <c r="D174" s="4" t="s">
        <v>23</v>
      </c>
      <c r="E174" s="4" t="s">
        <v>24</v>
      </c>
      <c r="F174" s="4" t="s">
        <v>54</v>
      </c>
      <c r="G174" s="4" t="s">
        <v>106</v>
      </c>
      <c r="H174" s="2">
        <v>310</v>
      </c>
      <c r="I174" s="5">
        <v>1500</v>
      </c>
      <c r="J174" s="6">
        <v>7.4000000000000003E-3</v>
      </c>
      <c r="K174" s="5">
        <v>-1500</v>
      </c>
      <c r="L174" s="7">
        <f t="shared" si="2"/>
        <v>11.1</v>
      </c>
      <c r="M174" s="3" t="s">
        <v>27</v>
      </c>
      <c r="N174" s="3"/>
      <c r="O174" s="3" t="s">
        <v>28</v>
      </c>
      <c r="P174" s="3" t="s">
        <v>29</v>
      </c>
      <c r="Q174" s="8">
        <v>42567.921122685184</v>
      </c>
      <c r="R174" s="8">
        <v>42567.921400462961</v>
      </c>
      <c r="S174" s="3" t="s">
        <v>153</v>
      </c>
      <c r="T174" s="3"/>
      <c r="U174" s="3"/>
      <c r="V174" s="3"/>
    </row>
    <row r="175" spans="1:22" x14ac:dyDescent="0.2">
      <c r="A175" s="2"/>
      <c r="B175" s="3"/>
      <c r="C175" s="3" t="s">
        <v>149</v>
      </c>
      <c r="D175" s="4" t="s">
        <v>23</v>
      </c>
      <c r="E175" s="4" t="s">
        <v>24</v>
      </c>
      <c r="F175" s="4" t="s">
        <v>33</v>
      </c>
      <c r="G175" s="4" t="s">
        <v>150</v>
      </c>
      <c r="H175" s="2">
        <v>230</v>
      </c>
      <c r="I175" s="5">
        <v>500</v>
      </c>
      <c r="J175" s="6">
        <v>9.6799999999999994E-3</v>
      </c>
      <c r="K175" s="5">
        <v>-500</v>
      </c>
      <c r="L175" s="7">
        <f t="shared" si="2"/>
        <v>4.84</v>
      </c>
      <c r="M175" s="3" t="s">
        <v>151</v>
      </c>
      <c r="N175" s="3"/>
      <c r="O175" s="3" t="s">
        <v>100</v>
      </c>
      <c r="P175" s="3" t="s">
        <v>101</v>
      </c>
      <c r="Q175" s="8">
        <v>42567.933703703704</v>
      </c>
      <c r="R175" s="8">
        <v>42567.934120370373</v>
      </c>
      <c r="S175" s="3" t="s">
        <v>152</v>
      </c>
      <c r="T175" s="3"/>
      <c r="U175" s="3"/>
      <c r="V175" s="3"/>
    </row>
    <row r="176" spans="1:22" x14ac:dyDescent="0.2">
      <c r="A176" s="2"/>
      <c r="B176" s="3"/>
      <c r="C176" s="3" t="s">
        <v>149</v>
      </c>
      <c r="D176" s="4" t="s">
        <v>23</v>
      </c>
      <c r="E176" s="4" t="s">
        <v>24</v>
      </c>
      <c r="F176" s="4" t="s">
        <v>33</v>
      </c>
      <c r="G176" s="4" t="s">
        <v>150</v>
      </c>
      <c r="H176" s="2">
        <v>230</v>
      </c>
      <c r="I176" s="5">
        <v>500</v>
      </c>
      <c r="J176" s="6">
        <v>9.6799999999999994E-3</v>
      </c>
      <c r="K176" s="5">
        <v>-500</v>
      </c>
      <c r="L176" s="7">
        <f t="shared" si="2"/>
        <v>4.84</v>
      </c>
      <c r="M176" s="3" t="s">
        <v>151</v>
      </c>
      <c r="N176" s="3"/>
      <c r="O176" s="3" t="s">
        <v>100</v>
      </c>
      <c r="P176" s="3" t="s">
        <v>101</v>
      </c>
      <c r="Q176" s="8">
        <v>42567.896851851852</v>
      </c>
      <c r="R176" s="8">
        <v>42567.952199074076</v>
      </c>
      <c r="S176" s="3" t="s">
        <v>152</v>
      </c>
      <c r="T176" s="3"/>
      <c r="U176" s="3"/>
      <c r="V176" s="3"/>
    </row>
    <row r="177" spans="1:22" x14ac:dyDescent="0.2">
      <c r="A177" s="2"/>
      <c r="B177" s="3"/>
      <c r="C177" s="3" t="s">
        <v>149</v>
      </c>
      <c r="D177" s="4" t="s">
        <v>23</v>
      </c>
      <c r="E177" s="4" t="s">
        <v>24</v>
      </c>
      <c r="F177" s="4" t="s">
        <v>33</v>
      </c>
      <c r="G177" s="4" t="s">
        <v>150</v>
      </c>
      <c r="H177" s="2">
        <v>230</v>
      </c>
      <c r="I177" s="5">
        <v>500</v>
      </c>
      <c r="J177" s="6">
        <v>9.6799999999999994E-3</v>
      </c>
      <c r="K177" s="5">
        <v>-500</v>
      </c>
      <c r="L177" s="7">
        <f t="shared" si="2"/>
        <v>4.84</v>
      </c>
      <c r="M177" s="3" t="s">
        <v>151</v>
      </c>
      <c r="N177" s="3"/>
      <c r="O177" s="3" t="s">
        <v>100</v>
      </c>
      <c r="P177" s="3" t="s">
        <v>101</v>
      </c>
      <c r="Q177" s="8">
        <v>42567.957303240742</v>
      </c>
      <c r="R177" s="8">
        <v>42567.957546296297</v>
      </c>
      <c r="S177" s="3" t="s">
        <v>152</v>
      </c>
      <c r="T177" s="3"/>
      <c r="U177" s="3"/>
      <c r="V177" s="3"/>
    </row>
    <row r="178" spans="1:22" x14ac:dyDescent="0.2">
      <c r="A178" s="2"/>
      <c r="B178" s="3"/>
      <c r="C178" s="3" t="s">
        <v>154</v>
      </c>
      <c r="D178" s="4" t="s">
        <v>23</v>
      </c>
      <c r="E178" s="4" t="s">
        <v>24</v>
      </c>
      <c r="F178" s="4" t="s">
        <v>33</v>
      </c>
      <c r="G178" s="4" t="s">
        <v>40</v>
      </c>
      <c r="H178" s="2">
        <v>450</v>
      </c>
      <c r="I178" s="5">
        <v>1000</v>
      </c>
      <c r="J178" s="6">
        <v>1.6889999999999999E-2</v>
      </c>
      <c r="K178" s="5">
        <v>-1000</v>
      </c>
      <c r="L178" s="7">
        <f t="shared" si="2"/>
        <v>16.889999999999997</v>
      </c>
      <c r="M178" s="3" t="s">
        <v>48</v>
      </c>
      <c r="N178" s="3"/>
      <c r="O178" s="3" t="s">
        <v>42</v>
      </c>
      <c r="P178" s="3" t="s">
        <v>43</v>
      </c>
      <c r="Q178" s="8">
        <v>42567.959780092591</v>
      </c>
      <c r="R178" s="8">
        <v>42567.962222222224</v>
      </c>
      <c r="S178" s="3" t="s">
        <v>155</v>
      </c>
      <c r="T178" s="3"/>
      <c r="U178" s="3"/>
      <c r="V178" s="3"/>
    </row>
    <row r="179" spans="1:22" x14ac:dyDescent="0.2">
      <c r="A179" s="2"/>
      <c r="B179" s="3"/>
      <c r="C179" s="3" t="s">
        <v>149</v>
      </c>
      <c r="D179" s="4" t="s">
        <v>23</v>
      </c>
      <c r="E179" s="4" t="s">
        <v>24</v>
      </c>
      <c r="F179" s="4" t="s">
        <v>33</v>
      </c>
      <c r="G179" s="4" t="s">
        <v>150</v>
      </c>
      <c r="H179" s="2">
        <v>230</v>
      </c>
      <c r="I179" s="5">
        <v>500</v>
      </c>
      <c r="J179" s="6">
        <v>9.6799999999999994E-3</v>
      </c>
      <c r="K179" s="5">
        <v>-500</v>
      </c>
      <c r="L179" s="7">
        <f t="shared" si="2"/>
        <v>4.84</v>
      </c>
      <c r="M179" s="3" t="s">
        <v>151</v>
      </c>
      <c r="N179" s="3"/>
      <c r="O179" s="3" t="s">
        <v>100</v>
      </c>
      <c r="P179" s="3" t="s">
        <v>101</v>
      </c>
      <c r="Q179" s="8">
        <v>42567.994560185187</v>
      </c>
      <c r="R179" s="8">
        <v>42567.994895833333</v>
      </c>
      <c r="S179" s="3" t="s">
        <v>152</v>
      </c>
      <c r="T179" s="3"/>
      <c r="U179" s="3"/>
      <c r="V179" s="3"/>
    </row>
    <row r="180" spans="1:22" x14ac:dyDescent="0.2">
      <c r="A180" s="2"/>
      <c r="B180" s="3"/>
      <c r="C180" s="3" t="s">
        <v>213</v>
      </c>
      <c r="D180" s="4" t="s">
        <v>23</v>
      </c>
      <c r="E180" s="4" t="s">
        <v>24</v>
      </c>
      <c r="F180" s="4" t="s">
        <v>33</v>
      </c>
      <c r="G180" s="4" t="s">
        <v>46</v>
      </c>
      <c r="H180" s="2">
        <v>358</v>
      </c>
      <c r="I180" s="5">
        <v>500</v>
      </c>
      <c r="J180" s="6">
        <v>1.6719999999999999E-2</v>
      </c>
      <c r="K180" s="5">
        <v>-500</v>
      </c>
      <c r="L180" s="7">
        <f t="shared" si="2"/>
        <v>8.36</v>
      </c>
      <c r="M180" s="3" t="s">
        <v>161</v>
      </c>
      <c r="N180" s="3"/>
      <c r="O180" s="3" t="s">
        <v>36</v>
      </c>
      <c r="P180" s="3" t="s">
        <v>37</v>
      </c>
      <c r="Q180" s="8">
        <v>42568.12427083333</v>
      </c>
      <c r="R180" s="8">
        <v>42568.124606481484</v>
      </c>
      <c r="S180" s="3" t="s">
        <v>214</v>
      </c>
      <c r="T180" s="3"/>
      <c r="U180" s="3"/>
      <c r="V180" s="3"/>
    </row>
    <row r="181" spans="1:22" x14ac:dyDescent="0.2">
      <c r="A181" s="2"/>
      <c r="B181" s="3"/>
      <c r="C181" s="3" t="s">
        <v>215</v>
      </c>
      <c r="D181" s="4" t="s">
        <v>23</v>
      </c>
      <c r="E181" s="4" t="s">
        <v>24</v>
      </c>
      <c r="F181" s="4" t="s">
        <v>54</v>
      </c>
      <c r="G181" s="4" t="s">
        <v>55</v>
      </c>
      <c r="H181" s="2">
        <v>380</v>
      </c>
      <c r="I181" s="5">
        <v>1500</v>
      </c>
      <c r="J181" s="6">
        <v>1.0200000000000001E-2</v>
      </c>
      <c r="K181" s="5">
        <v>-1500</v>
      </c>
      <c r="L181" s="7">
        <f t="shared" si="2"/>
        <v>15.3</v>
      </c>
      <c r="M181" s="3" t="s">
        <v>163</v>
      </c>
      <c r="N181" s="3"/>
      <c r="O181" s="3" t="s">
        <v>28</v>
      </c>
      <c r="P181" s="3" t="s">
        <v>29</v>
      </c>
      <c r="Q181" s="8">
        <v>42565.428101851852</v>
      </c>
      <c r="R181" s="8">
        <v>42565.428379629629</v>
      </c>
      <c r="S181" s="3" t="s">
        <v>216</v>
      </c>
      <c r="T181" s="3"/>
      <c r="U181" s="3"/>
      <c r="V181" s="3"/>
    </row>
    <row r="182" spans="1:22" x14ac:dyDescent="0.2">
      <c r="A182" s="2"/>
      <c r="B182" s="3"/>
      <c r="C182" s="3" t="s">
        <v>99</v>
      </c>
      <c r="D182" s="4" t="s">
        <v>23</v>
      </c>
      <c r="E182" s="4" t="s">
        <v>24</v>
      </c>
      <c r="F182" s="4" t="s">
        <v>33</v>
      </c>
      <c r="G182" s="4" t="s">
        <v>40</v>
      </c>
      <c r="H182" s="2">
        <v>338</v>
      </c>
      <c r="I182" s="5">
        <v>1000</v>
      </c>
      <c r="J182" s="6">
        <v>1.269E-2</v>
      </c>
      <c r="K182" s="5">
        <v>-1000</v>
      </c>
      <c r="L182" s="7">
        <f t="shared" si="2"/>
        <v>12.69</v>
      </c>
      <c r="M182" s="3" t="s">
        <v>35</v>
      </c>
      <c r="N182" s="3"/>
      <c r="O182" s="3" t="s">
        <v>100</v>
      </c>
      <c r="P182" s="3" t="s">
        <v>101</v>
      </c>
      <c r="Q182" s="8">
        <v>42565.512812499997</v>
      </c>
      <c r="R182" s="8">
        <v>42565.516168981485</v>
      </c>
      <c r="S182" s="3" t="s">
        <v>102</v>
      </c>
      <c r="T182" s="3"/>
      <c r="U182" s="3"/>
      <c r="V182" s="3"/>
    </row>
    <row r="183" spans="1:22" x14ac:dyDescent="0.2">
      <c r="A183" s="2"/>
      <c r="B183" s="3"/>
      <c r="C183" s="3" t="s">
        <v>217</v>
      </c>
      <c r="D183" s="4" t="s">
        <v>23</v>
      </c>
      <c r="E183" s="4" t="s">
        <v>24</v>
      </c>
      <c r="F183" s="4" t="s">
        <v>33</v>
      </c>
      <c r="G183" s="4" t="s">
        <v>46</v>
      </c>
      <c r="H183" s="2">
        <v>360</v>
      </c>
      <c r="I183" s="5">
        <v>1000</v>
      </c>
      <c r="J183" s="6">
        <v>1.6809999999999999E-2</v>
      </c>
      <c r="K183" s="5">
        <v>-1000</v>
      </c>
      <c r="L183" s="7">
        <f t="shared" si="2"/>
        <v>16.809999999999999</v>
      </c>
      <c r="M183" s="3" t="s">
        <v>122</v>
      </c>
      <c r="N183" s="3"/>
      <c r="O183" s="3" t="s">
        <v>42</v>
      </c>
      <c r="P183" s="3" t="s">
        <v>43</v>
      </c>
      <c r="Q183" s="8">
        <v>42565.896516203706</v>
      </c>
      <c r="R183" s="8">
        <v>42565.897627314815</v>
      </c>
      <c r="S183" s="3" t="s">
        <v>110</v>
      </c>
      <c r="T183" s="3"/>
      <c r="U183" s="3"/>
      <c r="V183" s="3"/>
    </row>
    <row r="184" spans="1:22" x14ac:dyDescent="0.2">
      <c r="A184" s="2"/>
      <c r="B184" s="3"/>
      <c r="C184" s="3" t="s">
        <v>105</v>
      </c>
      <c r="D184" s="4" t="s">
        <v>23</v>
      </c>
      <c r="E184" s="4" t="s">
        <v>24</v>
      </c>
      <c r="F184" s="4" t="s">
        <v>54</v>
      </c>
      <c r="G184" s="4" t="s">
        <v>106</v>
      </c>
      <c r="H184" s="2">
        <v>360</v>
      </c>
      <c r="I184" s="5">
        <v>1500</v>
      </c>
      <c r="J184" s="6">
        <v>8.6199999999999992E-3</v>
      </c>
      <c r="K184" s="5">
        <v>-1500</v>
      </c>
      <c r="L184" s="7">
        <f t="shared" si="2"/>
        <v>12.929999999999998</v>
      </c>
      <c r="M184" s="3" t="s">
        <v>27</v>
      </c>
      <c r="N184" s="3"/>
      <c r="O184" s="3" t="s">
        <v>28</v>
      </c>
      <c r="P184" s="3" t="s">
        <v>29</v>
      </c>
      <c r="Q184" s="8">
        <v>42566.012071759258</v>
      </c>
      <c r="R184" s="8">
        <v>42566.013553240744</v>
      </c>
      <c r="S184" s="3" t="s">
        <v>107</v>
      </c>
      <c r="T184" s="3"/>
      <c r="U184" s="3"/>
      <c r="V184" s="3"/>
    </row>
    <row r="185" spans="1:22" x14ac:dyDescent="0.2">
      <c r="A185" s="2"/>
      <c r="B185" s="3"/>
      <c r="C185" s="3" t="s">
        <v>108</v>
      </c>
      <c r="D185" s="4" t="s">
        <v>23</v>
      </c>
      <c r="E185" s="4" t="s">
        <v>24</v>
      </c>
      <c r="F185" s="4" t="s">
        <v>33</v>
      </c>
      <c r="G185" s="4" t="s">
        <v>109</v>
      </c>
      <c r="H185" s="2">
        <v>330</v>
      </c>
      <c r="I185" s="5">
        <v>1000</v>
      </c>
      <c r="J185" s="6">
        <v>1.3429999999999999E-2</v>
      </c>
      <c r="K185" s="5">
        <v>-1000</v>
      </c>
      <c r="L185" s="7">
        <f t="shared" si="2"/>
        <v>13.43</v>
      </c>
      <c r="M185" s="3" t="s">
        <v>27</v>
      </c>
      <c r="N185" s="3"/>
      <c r="O185" s="3" t="s">
        <v>42</v>
      </c>
      <c r="P185" s="3" t="s">
        <v>43</v>
      </c>
      <c r="Q185" s="8">
        <v>42566.162870370368</v>
      </c>
      <c r="R185" s="8">
        <v>42566.182604166665</v>
      </c>
      <c r="S185" s="3" t="s">
        <v>110</v>
      </c>
      <c r="T185" s="3"/>
      <c r="U185" s="3"/>
      <c r="V185" s="3"/>
    </row>
    <row r="186" spans="1:22" x14ac:dyDescent="0.2">
      <c r="A186" s="2"/>
      <c r="B186" s="3"/>
      <c r="C186" s="3" t="s">
        <v>200</v>
      </c>
      <c r="D186" s="4" t="s">
        <v>23</v>
      </c>
      <c r="E186" s="4" t="s">
        <v>24</v>
      </c>
      <c r="F186" s="4" t="s">
        <v>33</v>
      </c>
      <c r="G186" s="4" t="s">
        <v>93</v>
      </c>
      <c r="H186" s="2">
        <v>230</v>
      </c>
      <c r="I186" s="5">
        <v>1000</v>
      </c>
      <c r="J186" s="6">
        <v>9.9100000000000004E-3</v>
      </c>
      <c r="K186" s="5">
        <v>-1000</v>
      </c>
      <c r="L186" s="7">
        <f t="shared" si="2"/>
        <v>9.91</v>
      </c>
      <c r="M186" s="3" t="s">
        <v>67</v>
      </c>
      <c r="N186" s="3"/>
      <c r="O186" s="3" t="s">
        <v>36</v>
      </c>
      <c r="P186" s="3" t="s">
        <v>37</v>
      </c>
      <c r="Q186" s="8">
        <v>42566.266886574071</v>
      </c>
      <c r="R186" s="8">
        <v>42566.268900462965</v>
      </c>
      <c r="S186" s="3" t="s">
        <v>209</v>
      </c>
      <c r="T186" s="3"/>
      <c r="U186" s="3"/>
      <c r="V186" s="3"/>
    </row>
    <row r="187" spans="1:22" x14ac:dyDescent="0.2">
      <c r="A187" s="2"/>
      <c r="B187" s="3"/>
      <c r="C187" s="3" t="s">
        <v>124</v>
      </c>
      <c r="D187" s="4" t="s">
        <v>23</v>
      </c>
      <c r="E187" s="4" t="s">
        <v>24</v>
      </c>
      <c r="F187" s="4" t="s">
        <v>25</v>
      </c>
      <c r="G187" s="4" t="s">
        <v>26</v>
      </c>
      <c r="H187" s="2">
        <v>464</v>
      </c>
      <c r="I187" s="5">
        <v>1000</v>
      </c>
      <c r="J187" s="6">
        <v>1.55370864E-2</v>
      </c>
      <c r="K187" s="5">
        <v>-1000</v>
      </c>
      <c r="L187" s="7">
        <f t="shared" si="2"/>
        <v>15.5370864</v>
      </c>
      <c r="M187" s="3" t="s">
        <v>67</v>
      </c>
      <c r="N187" s="3"/>
      <c r="O187" s="3" t="s">
        <v>28</v>
      </c>
      <c r="P187" s="3" t="s">
        <v>29</v>
      </c>
      <c r="Q187" s="8">
        <v>42566.550787037035</v>
      </c>
      <c r="R187" s="8">
        <v>42566.56354166667</v>
      </c>
      <c r="S187" s="3" t="s">
        <v>125</v>
      </c>
      <c r="T187" s="3"/>
      <c r="U187" s="3"/>
      <c r="V187" s="3"/>
    </row>
    <row r="188" spans="1:22" x14ac:dyDescent="0.2">
      <c r="A188" s="2"/>
      <c r="B188" s="3"/>
      <c r="C188" s="3" t="s">
        <v>119</v>
      </c>
      <c r="D188" s="4" t="s">
        <v>23</v>
      </c>
      <c r="E188" s="4" t="s">
        <v>24</v>
      </c>
      <c r="F188" s="4" t="s">
        <v>33</v>
      </c>
      <c r="G188" s="4" t="s">
        <v>46</v>
      </c>
      <c r="H188" s="2">
        <v>450</v>
      </c>
      <c r="I188" s="5">
        <v>1000</v>
      </c>
      <c r="J188" s="6">
        <v>2.1010000000000001E-2</v>
      </c>
      <c r="K188" s="5">
        <v>-1000</v>
      </c>
      <c r="L188" s="7">
        <f t="shared" si="2"/>
        <v>21.01</v>
      </c>
      <c r="M188" s="3" t="s">
        <v>41</v>
      </c>
      <c r="N188" s="3"/>
      <c r="O188" s="3" t="s">
        <v>36</v>
      </c>
      <c r="P188" s="3" t="s">
        <v>37</v>
      </c>
      <c r="Q188" s="8">
        <v>42566.57980324074</v>
      </c>
      <c r="R188" s="8">
        <v>42566.580243055556</v>
      </c>
      <c r="S188" s="3" t="s">
        <v>120</v>
      </c>
      <c r="T188" s="3"/>
      <c r="U188" s="3"/>
      <c r="V188" s="3"/>
    </row>
    <row r="189" spans="1:22" x14ac:dyDescent="0.2">
      <c r="A189" s="2"/>
      <c r="B189" s="3"/>
      <c r="C189" s="3" t="s">
        <v>99</v>
      </c>
      <c r="D189" s="4" t="s">
        <v>23</v>
      </c>
      <c r="E189" s="4" t="s">
        <v>24</v>
      </c>
      <c r="F189" s="4" t="s">
        <v>33</v>
      </c>
      <c r="G189" s="4" t="s">
        <v>40</v>
      </c>
      <c r="H189" s="2">
        <v>338</v>
      </c>
      <c r="I189" s="5">
        <v>1000</v>
      </c>
      <c r="J189" s="6">
        <v>1.269E-2</v>
      </c>
      <c r="K189" s="5">
        <v>-1000</v>
      </c>
      <c r="L189" s="7">
        <f t="shared" si="2"/>
        <v>12.69</v>
      </c>
      <c r="M189" s="3" t="s">
        <v>122</v>
      </c>
      <c r="N189" s="3"/>
      <c r="O189" s="3" t="s">
        <v>42</v>
      </c>
      <c r="P189" s="3" t="s">
        <v>43</v>
      </c>
      <c r="Q189" s="8">
        <v>42566.594143518516</v>
      </c>
      <c r="R189" s="8">
        <v>42566.595104166663</v>
      </c>
      <c r="S189" s="3" t="s">
        <v>123</v>
      </c>
      <c r="T189" s="3"/>
      <c r="U189" s="3"/>
      <c r="V189" s="3"/>
    </row>
    <row r="190" spans="1:22" x14ac:dyDescent="0.2">
      <c r="A190" s="2"/>
      <c r="B190" s="3"/>
      <c r="C190" s="3" t="s">
        <v>124</v>
      </c>
      <c r="D190" s="4" t="s">
        <v>23</v>
      </c>
      <c r="E190" s="4" t="s">
        <v>24</v>
      </c>
      <c r="F190" s="4" t="s">
        <v>25</v>
      </c>
      <c r="G190" s="4" t="s">
        <v>26</v>
      </c>
      <c r="H190" s="2">
        <v>464</v>
      </c>
      <c r="I190" s="5">
        <v>1000</v>
      </c>
      <c r="J190" s="6">
        <v>1.55370864E-2</v>
      </c>
      <c r="K190" s="5">
        <v>-1000</v>
      </c>
      <c r="L190" s="7">
        <f t="shared" si="2"/>
        <v>15.5370864</v>
      </c>
      <c r="M190" s="3" t="s">
        <v>122</v>
      </c>
      <c r="N190" s="3"/>
      <c r="O190" s="3" t="s">
        <v>28</v>
      </c>
      <c r="P190" s="3" t="s">
        <v>29</v>
      </c>
      <c r="Q190" s="8">
        <v>42566.579212962963</v>
      </c>
      <c r="R190" s="8">
        <v>42566.631550925929</v>
      </c>
      <c r="S190" s="3" t="s">
        <v>125</v>
      </c>
      <c r="T190" s="3"/>
      <c r="U190" s="3"/>
      <c r="V190" s="3"/>
    </row>
    <row r="191" spans="1:22" x14ac:dyDescent="0.2">
      <c r="A191" s="2"/>
      <c r="B191" s="3"/>
      <c r="C191" s="3" t="s">
        <v>124</v>
      </c>
      <c r="D191" s="4" t="s">
        <v>23</v>
      </c>
      <c r="E191" s="4" t="s">
        <v>24</v>
      </c>
      <c r="F191" s="4" t="s">
        <v>25</v>
      </c>
      <c r="G191" s="4" t="s">
        <v>26</v>
      </c>
      <c r="H191" s="2">
        <v>464</v>
      </c>
      <c r="I191" s="5">
        <v>1000</v>
      </c>
      <c r="J191" s="6">
        <v>1.55370864E-2</v>
      </c>
      <c r="K191" s="5">
        <v>-1000</v>
      </c>
      <c r="L191" s="7">
        <f t="shared" si="2"/>
        <v>15.5370864</v>
      </c>
      <c r="M191" s="3" t="s">
        <v>122</v>
      </c>
      <c r="N191" s="3"/>
      <c r="O191" s="3" t="s">
        <v>28</v>
      </c>
      <c r="P191" s="3" t="s">
        <v>29</v>
      </c>
      <c r="Q191" s="8">
        <v>42566.711122685185</v>
      </c>
      <c r="R191" s="8">
        <v>42566.718819444446</v>
      </c>
      <c r="S191" s="3" t="s">
        <v>125</v>
      </c>
      <c r="T191" s="3"/>
      <c r="U191" s="3"/>
      <c r="V191" s="3"/>
    </row>
    <row r="192" spans="1:22" x14ac:dyDescent="0.2">
      <c r="A192" s="2"/>
      <c r="B192" s="3"/>
      <c r="C192" s="3" t="s">
        <v>126</v>
      </c>
      <c r="D192" s="4" t="s">
        <v>23</v>
      </c>
      <c r="E192" s="4" t="s">
        <v>24</v>
      </c>
      <c r="F192" s="4" t="s">
        <v>114</v>
      </c>
      <c r="G192" s="4" t="s">
        <v>115</v>
      </c>
      <c r="H192" s="2">
        <v>670</v>
      </c>
      <c r="I192" s="5">
        <v>6500</v>
      </c>
      <c r="J192" s="6">
        <v>1.9212383999999999E-2</v>
      </c>
      <c r="K192" s="5">
        <v>-6500</v>
      </c>
      <c r="L192" s="7">
        <f t="shared" si="2"/>
        <v>124.88049599999999</v>
      </c>
      <c r="M192" s="3" t="s">
        <v>48</v>
      </c>
      <c r="N192" s="3"/>
      <c r="O192" s="3" t="s">
        <v>116</v>
      </c>
      <c r="P192" s="3" t="s">
        <v>117</v>
      </c>
      <c r="Q192" s="8">
        <v>42566.792430555557</v>
      </c>
      <c r="R192" s="8">
        <v>42566.79283564815</v>
      </c>
      <c r="S192" s="3" t="s">
        <v>127</v>
      </c>
      <c r="T192" s="3"/>
      <c r="U192" s="3"/>
      <c r="V192" s="3"/>
    </row>
    <row r="193" spans="1:22" x14ac:dyDescent="0.2">
      <c r="A193" s="2"/>
      <c r="B193" s="3"/>
      <c r="C193" s="3" t="s">
        <v>218</v>
      </c>
      <c r="D193" s="4" t="s">
        <v>23</v>
      </c>
      <c r="E193" s="4" t="s">
        <v>24</v>
      </c>
      <c r="F193" s="4" t="s">
        <v>33</v>
      </c>
      <c r="G193" s="4" t="s">
        <v>46</v>
      </c>
      <c r="H193" s="2">
        <v>445</v>
      </c>
      <c r="I193" s="5">
        <v>1000</v>
      </c>
      <c r="J193" s="6">
        <v>2.078E-2</v>
      </c>
      <c r="K193" s="5">
        <v>-800</v>
      </c>
      <c r="L193" s="7">
        <f t="shared" si="2"/>
        <v>20.78</v>
      </c>
      <c r="M193" s="3" t="s">
        <v>163</v>
      </c>
      <c r="N193" s="3"/>
      <c r="O193" s="3" t="s">
        <v>36</v>
      </c>
      <c r="P193" s="3" t="s">
        <v>37</v>
      </c>
      <c r="Q193" s="8">
        <v>42566.939722222225</v>
      </c>
      <c r="R193" s="8">
        <v>42566.942418981482</v>
      </c>
      <c r="S193" s="3" t="s">
        <v>219</v>
      </c>
      <c r="T193" s="3"/>
      <c r="U193" s="3"/>
      <c r="V193" s="3"/>
    </row>
    <row r="194" spans="1:22" x14ac:dyDescent="0.2">
      <c r="A194" s="2"/>
      <c r="B194" s="3"/>
      <c r="C194" s="3" t="s">
        <v>129</v>
      </c>
      <c r="D194" s="4" t="s">
        <v>23</v>
      </c>
      <c r="E194" s="4" t="s">
        <v>24</v>
      </c>
      <c r="F194" s="4" t="s">
        <v>59</v>
      </c>
      <c r="G194" s="4" t="s">
        <v>130</v>
      </c>
      <c r="H194" s="2">
        <v>423</v>
      </c>
      <c r="I194" s="5">
        <v>300</v>
      </c>
      <c r="J194" s="6">
        <v>9.0440000000000006E-2</v>
      </c>
      <c r="K194" s="5">
        <v>-300</v>
      </c>
      <c r="L194" s="7">
        <f t="shared" si="2"/>
        <v>27.132000000000001</v>
      </c>
      <c r="M194" s="3" t="s">
        <v>131</v>
      </c>
      <c r="N194" s="3"/>
      <c r="O194" s="3" t="s">
        <v>62</v>
      </c>
      <c r="P194" s="3" t="s">
        <v>63</v>
      </c>
      <c r="Q194" s="8">
        <v>42567.086793981478</v>
      </c>
      <c r="R194" s="8">
        <v>42567.087719907409</v>
      </c>
      <c r="S194" s="3" t="s">
        <v>132</v>
      </c>
      <c r="T194" s="3"/>
      <c r="U194" s="3"/>
      <c r="V194" s="3"/>
    </row>
    <row r="195" spans="1:22" x14ac:dyDescent="0.2">
      <c r="A195" s="2"/>
      <c r="B195" s="3"/>
      <c r="C195" s="3" t="s">
        <v>129</v>
      </c>
      <c r="D195" s="4" t="s">
        <v>23</v>
      </c>
      <c r="E195" s="4" t="s">
        <v>24</v>
      </c>
      <c r="F195" s="4" t="s">
        <v>59</v>
      </c>
      <c r="G195" s="4" t="s">
        <v>130</v>
      </c>
      <c r="H195" s="2">
        <v>423</v>
      </c>
      <c r="I195" s="5">
        <v>300</v>
      </c>
      <c r="J195" s="6">
        <v>9.0440000000000006E-2</v>
      </c>
      <c r="K195" s="5">
        <v>-300</v>
      </c>
      <c r="L195" s="7">
        <f t="shared" ref="L195:L247" si="3">J195*I195</f>
        <v>27.132000000000001</v>
      </c>
      <c r="M195" s="3" t="s">
        <v>131</v>
      </c>
      <c r="N195" s="3"/>
      <c r="O195" s="3" t="s">
        <v>62</v>
      </c>
      <c r="P195" s="3" t="s">
        <v>63</v>
      </c>
      <c r="Q195" s="8">
        <v>42567.084398148145</v>
      </c>
      <c r="R195" s="8">
        <v>42567.088483796295</v>
      </c>
      <c r="S195" s="3" t="s">
        <v>132</v>
      </c>
      <c r="T195" s="3"/>
      <c r="U195" s="3"/>
      <c r="V195" s="3"/>
    </row>
    <row r="196" spans="1:22" x14ac:dyDescent="0.2">
      <c r="A196" s="2"/>
      <c r="B196" s="3"/>
      <c r="C196" s="3" t="s">
        <v>124</v>
      </c>
      <c r="D196" s="4" t="s">
        <v>23</v>
      </c>
      <c r="E196" s="4" t="s">
        <v>24</v>
      </c>
      <c r="F196" s="4" t="s">
        <v>25</v>
      </c>
      <c r="G196" s="4" t="s">
        <v>26</v>
      </c>
      <c r="H196" s="2">
        <v>464</v>
      </c>
      <c r="I196" s="5">
        <v>1000</v>
      </c>
      <c r="J196" s="6">
        <v>1.55370864E-2</v>
      </c>
      <c r="K196" s="5">
        <v>-1000</v>
      </c>
      <c r="L196" s="7">
        <f t="shared" si="3"/>
        <v>15.5370864</v>
      </c>
      <c r="M196" s="3" t="s">
        <v>27</v>
      </c>
      <c r="N196" s="3"/>
      <c r="O196" s="3" t="s">
        <v>28</v>
      </c>
      <c r="P196" s="3" t="s">
        <v>29</v>
      </c>
      <c r="Q196" s="8">
        <v>42567.190196759257</v>
      </c>
      <c r="R196" s="8">
        <v>42567.191724537035</v>
      </c>
      <c r="S196" s="3" t="s">
        <v>128</v>
      </c>
      <c r="T196" s="3"/>
      <c r="U196" s="3"/>
      <c r="V196" s="3"/>
    </row>
    <row r="197" spans="1:22" x14ac:dyDescent="0.2">
      <c r="A197" s="2"/>
      <c r="B197" s="3"/>
      <c r="C197" s="3" t="s">
        <v>31</v>
      </c>
      <c r="D197" s="4" t="s">
        <v>23</v>
      </c>
      <c r="E197" s="4" t="s">
        <v>24</v>
      </c>
      <c r="F197" s="4" t="s">
        <v>25</v>
      </c>
      <c r="G197" s="4" t="s">
        <v>26</v>
      </c>
      <c r="H197" s="2">
        <v>520</v>
      </c>
      <c r="I197" s="5">
        <v>1000</v>
      </c>
      <c r="J197" s="6">
        <v>1.7420000000000001E-2</v>
      </c>
      <c r="K197" s="5">
        <v>-1000</v>
      </c>
      <c r="L197" s="7">
        <f t="shared" si="3"/>
        <v>17.420000000000002</v>
      </c>
      <c r="M197" s="3" t="s">
        <v>27</v>
      </c>
      <c r="N197" s="3"/>
      <c r="O197" s="3" t="s">
        <v>28</v>
      </c>
      <c r="P197" s="3" t="s">
        <v>29</v>
      </c>
      <c r="Q197" s="8">
        <v>42567.400960648149</v>
      </c>
      <c r="R197" s="8">
        <v>42567.401226851849</v>
      </c>
      <c r="S197" s="3" t="s">
        <v>135</v>
      </c>
      <c r="T197" s="3"/>
      <c r="U197" s="3"/>
      <c r="V197" s="3"/>
    </row>
    <row r="198" spans="1:22" x14ac:dyDescent="0.2">
      <c r="A198" s="2"/>
      <c r="B198" s="3"/>
      <c r="C198" s="3" t="s">
        <v>31</v>
      </c>
      <c r="D198" s="4" t="s">
        <v>23</v>
      </c>
      <c r="E198" s="4" t="s">
        <v>24</v>
      </c>
      <c r="F198" s="4" t="s">
        <v>25</v>
      </c>
      <c r="G198" s="4" t="s">
        <v>26</v>
      </c>
      <c r="H198" s="2">
        <v>520</v>
      </c>
      <c r="I198" s="5">
        <v>1000</v>
      </c>
      <c r="J198" s="6">
        <v>1.7420000000000001E-2</v>
      </c>
      <c r="K198" s="5">
        <v>-800</v>
      </c>
      <c r="L198" s="7">
        <f t="shared" si="3"/>
        <v>17.420000000000002</v>
      </c>
      <c r="M198" s="3" t="s">
        <v>27</v>
      </c>
      <c r="N198" s="3"/>
      <c r="O198" s="3" t="s">
        <v>28</v>
      </c>
      <c r="P198" s="3" t="s">
        <v>29</v>
      </c>
      <c r="Q198" s="8">
        <v>42567.415520833332</v>
      </c>
      <c r="R198" s="8">
        <v>42567.416284722225</v>
      </c>
      <c r="S198" s="3" t="s">
        <v>135</v>
      </c>
      <c r="T198" s="3"/>
      <c r="U198" s="3"/>
      <c r="V198" s="3"/>
    </row>
    <row r="199" spans="1:22" x14ac:dyDescent="0.2">
      <c r="A199" s="2"/>
      <c r="B199" s="3"/>
      <c r="C199" s="3" t="s">
        <v>126</v>
      </c>
      <c r="D199" s="4" t="s">
        <v>23</v>
      </c>
      <c r="E199" s="4" t="s">
        <v>24</v>
      </c>
      <c r="F199" s="4" t="s">
        <v>114</v>
      </c>
      <c r="G199" s="4" t="s">
        <v>115</v>
      </c>
      <c r="H199" s="2">
        <v>670</v>
      </c>
      <c r="I199" s="5">
        <v>6500</v>
      </c>
      <c r="J199" s="6">
        <v>1.9212383999999999E-2</v>
      </c>
      <c r="K199" s="5">
        <v>-6500</v>
      </c>
      <c r="L199" s="7">
        <f t="shared" si="3"/>
        <v>124.88049599999999</v>
      </c>
      <c r="M199" s="3" t="s">
        <v>67</v>
      </c>
      <c r="N199" s="3"/>
      <c r="O199" s="3" t="s">
        <v>116</v>
      </c>
      <c r="P199" s="3" t="s">
        <v>117</v>
      </c>
      <c r="Q199" s="8">
        <v>42567.505254629628</v>
      </c>
      <c r="R199" s="8">
        <v>42567.513090277775</v>
      </c>
      <c r="S199" s="3" t="s">
        <v>136</v>
      </c>
      <c r="T199" s="3"/>
      <c r="U199" s="3"/>
      <c r="V199" s="3"/>
    </row>
    <row r="200" spans="1:22" x14ac:dyDescent="0.2">
      <c r="A200" s="2"/>
      <c r="B200" s="3"/>
      <c r="C200" s="3" t="s">
        <v>137</v>
      </c>
      <c r="D200" s="4" t="s">
        <v>23</v>
      </c>
      <c r="E200" s="4" t="s">
        <v>24</v>
      </c>
      <c r="F200" s="4" t="s">
        <v>70</v>
      </c>
      <c r="G200" s="4" t="s">
        <v>138</v>
      </c>
      <c r="H200" s="2">
        <v>289</v>
      </c>
      <c r="I200" s="5">
        <v>900</v>
      </c>
      <c r="J200" s="6">
        <v>1.907E-2</v>
      </c>
      <c r="K200" s="5">
        <v>-900</v>
      </c>
      <c r="L200" s="7">
        <f t="shared" si="3"/>
        <v>17.163</v>
      </c>
      <c r="M200" s="3" t="s">
        <v>122</v>
      </c>
      <c r="N200" s="3"/>
      <c r="O200" s="3" t="s">
        <v>100</v>
      </c>
      <c r="P200" s="3" t="s">
        <v>101</v>
      </c>
      <c r="Q200" s="8">
        <v>42567.579884259256</v>
      </c>
      <c r="R200" s="8">
        <v>42567.586400462962</v>
      </c>
      <c r="S200" s="3" t="s">
        <v>139</v>
      </c>
      <c r="T200" s="3"/>
      <c r="U200" s="3"/>
      <c r="V200" s="3"/>
    </row>
    <row r="201" spans="1:22" x14ac:dyDescent="0.2">
      <c r="A201" s="2"/>
      <c r="B201" s="3"/>
      <c r="C201" s="3" t="s">
        <v>140</v>
      </c>
      <c r="D201" s="4" t="s">
        <v>23</v>
      </c>
      <c r="E201" s="4" t="s">
        <v>24</v>
      </c>
      <c r="F201" s="4" t="s">
        <v>70</v>
      </c>
      <c r="G201" s="4" t="s">
        <v>138</v>
      </c>
      <c r="H201" s="2">
        <v>400</v>
      </c>
      <c r="I201" s="5">
        <v>900</v>
      </c>
      <c r="J201" s="6">
        <v>2.6409999999999999E-2</v>
      </c>
      <c r="K201" s="5">
        <v>-900</v>
      </c>
      <c r="L201" s="7">
        <f t="shared" si="3"/>
        <v>23.768999999999998</v>
      </c>
      <c r="M201" s="3" t="s">
        <v>122</v>
      </c>
      <c r="N201" s="3"/>
      <c r="O201" s="3" t="s">
        <v>100</v>
      </c>
      <c r="P201" s="3" t="s">
        <v>101</v>
      </c>
      <c r="Q201" s="8">
        <v>42567.653437499997</v>
      </c>
      <c r="R201" s="8">
        <v>42567.657824074071</v>
      </c>
      <c r="S201" s="3" t="s">
        <v>139</v>
      </c>
      <c r="T201" s="3"/>
      <c r="U201" s="3"/>
      <c r="V201" s="3"/>
    </row>
    <row r="202" spans="1:22" x14ac:dyDescent="0.2">
      <c r="A202" s="2"/>
      <c r="B202" s="3"/>
      <c r="C202" s="3" t="s">
        <v>210</v>
      </c>
      <c r="D202" s="4" t="s">
        <v>23</v>
      </c>
      <c r="E202" s="4" t="s">
        <v>24</v>
      </c>
      <c r="F202" s="4" t="s">
        <v>54</v>
      </c>
      <c r="G202" s="4" t="s">
        <v>199</v>
      </c>
      <c r="H202" s="2">
        <v>250</v>
      </c>
      <c r="I202" s="5">
        <v>1500</v>
      </c>
      <c r="J202" s="6">
        <v>6.7099999999999998E-3</v>
      </c>
      <c r="K202" s="5">
        <v>-1500</v>
      </c>
      <c r="L202" s="7">
        <f t="shared" si="3"/>
        <v>10.065</v>
      </c>
      <c r="M202" s="3" t="s">
        <v>48</v>
      </c>
      <c r="N202" s="3"/>
      <c r="O202" s="3" t="s">
        <v>28</v>
      </c>
      <c r="P202" s="3" t="s">
        <v>29</v>
      </c>
      <c r="Q202" s="8">
        <v>42567.682442129626</v>
      </c>
      <c r="R202" s="8">
        <v>42567.683831018519</v>
      </c>
      <c r="S202" s="3" t="s">
        <v>147</v>
      </c>
      <c r="T202" s="3"/>
      <c r="U202" s="3"/>
      <c r="V202" s="3"/>
    </row>
    <row r="203" spans="1:22" x14ac:dyDescent="0.2">
      <c r="A203" s="2"/>
      <c r="B203" s="3"/>
      <c r="C203" s="3" t="s">
        <v>141</v>
      </c>
      <c r="D203" s="4" t="s">
        <v>23</v>
      </c>
      <c r="E203" s="4" t="s">
        <v>24</v>
      </c>
      <c r="F203" s="4" t="s">
        <v>59</v>
      </c>
      <c r="G203" s="4" t="s">
        <v>130</v>
      </c>
      <c r="H203" s="2">
        <v>462</v>
      </c>
      <c r="I203" s="5">
        <v>600</v>
      </c>
      <c r="J203" s="6">
        <v>4.4833288499999999E-2</v>
      </c>
      <c r="K203" s="5">
        <v>-600</v>
      </c>
      <c r="L203" s="7">
        <f t="shared" si="3"/>
        <v>26.8999731</v>
      </c>
      <c r="M203" s="3" t="s">
        <v>56</v>
      </c>
      <c r="N203" s="3"/>
      <c r="O203" s="3" t="s">
        <v>62</v>
      </c>
      <c r="P203" s="3" t="s">
        <v>63</v>
      </c>
      <c r="Q203" s="8">
        <v>42567.68037037037</v>
      </c>
      <c r="R203" s="8">
        <v>42567.686990740738</v>
      </c>
      <c r="S203" s="3" t="s">
        <v>142</v>
      </c>
      <c r="T203" s="3"/>
      <c r="U203" s="3"/>
      <c r="V203" s="3"/>
    </row>
    <row r="204" spans="1:22" x14ac:dyDescent="0.2">
      <c r="A204" s="2"/>
      <c r="B204" s="3"/>
      <c r="C204" s="3" t="s">
        <v>126</v>
      </c>
      <c r="D204" s="4" t="s">
        <v>23</v>
      </c>
      <c r="E204" s="4" t="s">
        <v>24</v>
      </c>
      <c r="F204" s="4" t="s">
        <v>114</v>
      </c>
      <c r="G204" s="4" t="s">
        <v>115</v>
      </c>
      <c r="H204" s="2">
        <v>670</v>
      </c>
      <c r="I204" s="5">
        <v>6500</v>
      </c>
      <c r="J204" s="6">
        <v>1.9212383999999999E-2</v>
      </c>
      <c r="K204" s="5">
        <v>-6500</v>
      </c>
      <c r="L204" s="7">
        <f t="shared" si="3"/>
        <v>124.88049599999999</v>
      </c>
      <c r="M204" s="3" t="s">
        <v>48</v>
      </c>
      <c r="N204" s="3"/>
      <c r="O204" s="3" t="s">
        <v>116</v>
      </c>
      <c r="P204" s="3" t="s">
        <v>117</v>
      </c>
      <c r="Q204" s="8">
        <v>42567.745810185188</v>
      </c>
      <c r="R204" s="8">
        <v>42567.746481481481</v>
      </c>
      <c r="S204" s="3" t="s">
        <v>211</v>
      </c>
      <c r="T204" s="3"/>
      <c r="U204" s="3"/>
      <c r="V204" s="3"/>
    </row>
    <row r="205" spans="1:22" x14ac:dyDescent="0.2">
      <c r="A205" s="2"/>
      <c r="B205" s="3"/>
      <c r="C205" s="3" t="s">
        <v>146</v>
      </c>
      <c r="D205" s="4" t="s">
        <v>23</v>
      </c>
      <c r="E205" s="4" t="s">
        <v>24</v>
      </c>
      <c r="F205" s="4" t="s">
        <v>54</v>
      </c>
      <c r="G205" s="4" t="s">
        <v>106</v>
      </c>
      <c r="H205" s="2">
        <v>310</v>
      </c>
      <c r="I205" s="5">
        <v>1500</v>
      </c>
      <c r="J205" s="6">
        <v>7.4000000000000003E-3</v>
      </c>
      <c r="K205" s="5">
        <v>-1500</v>
      </c>
      <c r="L205" s="7">
        <f t="shared" si="3"/>
        <v>11.1</v>
      </c>
      <c r="M205" s="3" t="s">
        <v>122</v>
      </c>
      <c r="N205" s="3"/>
      <c r="O205" s="3" t="s">
        <v>28</v>
      </c>
      <c r="P205" s="3" t="s">
        <v>29</v>
      </c>
      <c r="Q205" s="8">
        <v>42567.775949074072</v>
      </c>
      <c r="R205" s="8">
        <v>42567.779456018521</v>
      </c>
      <c r="S205" s="3" t="s">
        <v>147</v>
      </c>
      <c r="T205" s="3"/>
      <c r="U205" s="3"/>
      <c r="V205" s="3"/>
    </row>
    <row r="206" spans="1:22" x14ac:dyDescent="0.2">
      <c r="A206" s="2"/>
      <c r="B206" s="3"/>
      <c r="C206" s="3" t="s">
        <v>148</v>
      </c>
      <c r="D206" s="4" t="s">
        <v>23</v>
      </c>
      <c r="E206" s="4" t="s">
        <v>24</v>
      </c>
      <c r="F206" s="4" t="s">
        <v>54</v>
      </c>
      <c r="G206" s="4" t="s">
        <v>106</v>
      </c>
      <c r="H206" s="2">
        <v>330</v>
      </c>
      <c r="I206" s="5">
        <v>1500</v>
      </c>
      <c r="J206" s="6">
        <v>7.8799999999999999E-3</v>
      </c>
      <c r="K206" s="5">
        <v>-1500</v>
      </c>
      <c r="L206" s="7">
        <f t="shared" si="3"/>
        <v>11.82</v>
      </c>
      <c r="M206" s="3" t="s">
        <v>67</v>
      </c>
      <c r="N206" s="3"/>
      <c r="O206" s="3" t="s">
        <v>28</v>
      </c>
      <c r="P206" s="3" t="s">
        <v>29</v>
      </c>
      <c r="Q206" s="8">
        <v>42567.810763888891</v>
      </c>
      <c r="R206" s="8">
        <v>42567.825960648152</v>
      </c>
      <c r="S206" s="3" t="s">
        <v>147</v>
      </c>
      <c r="T206" s="3"/>
      <c r="U206" s="3"/>
      <c r="V206" s="3"/>
    </row>
    <row r="207" spans="1:22" x14ac:dyDescent="0.2">
      <c r="A207" s="2"/>
      <c r="B207" s="3"/>
      <c r="C207" s="3" t="s">
        <v>149</v>
      </c>
      <c r="D207" s="4" t="s">
        <v>23</v>
      </c>
      <c r="E207" s="4" t="s">
        <v>24</v>
      </c>
      <c r="F207" s="4" t="s">
        <v>33</v>
      </c>
      <c r="G207" s="4" t="s">
        <v>150</v>
      </c>
      <c r="H207" s="2">
        <v>230</v>
      </c>
      <c r="I207" s="5">
        <v>500</v>
      </c>
      <c r="J207" s="6">
        <v>9.6799999999999994E-3</v>
      </c>
      <c r="K207" s="5">
        <v>-500</v>
      </c>
      <c r="L207" s="7">
        <f t="shared" si="3"/>
        <v>4.84</v>
      </c>
      <c r="M207" s="3" t="s">
        <v>151</v>
      </c>
      <c r="N207" s="3"/>
      <c r="O207" s="3" t="s">
        <v>100</v>
      </c>
      <c r="P207" s="3" t="s">
        <v>101</v>
      </c>
      <c r="Q207" s="8">
        <v>42567.896921296298</v>
      </c>
      <c r="R207" s="8">
        <v>42567.897962962961</v>
      </c>
      <c r="S207" s="3" t="s">
        <v>152</v>
      </c>
      <c r="T207" s="3"/>
      <c r="U207" s="3"/>
      <c r="V207" s="3"/>
    </row>
    <row r="208" spans="1:22" x14ac:dyDescent="0.2">
      <c r="A208" s="2"/>
      <c r="B208" s="3"/>
      <c r="C208" s="3" t="s">
        <v>146</v>
      </c>
      <c r="D208" s="4" t="s">
        <v>23</v>
      </c>
      <c r="E208" s="4" t="s">
        <v>24</v>
      </c>
      <c r="F208" s="4" t="s">
        <v>54</v>
      </c>
      <c r="G208" s="4" t="s">
        <v>106</v>
      </c>
      <c r="H208" s="2">
        <v>310</v>
      </c>
      <c r="I208" s="5">
        <v>1500</v>
      </c>
      <c r="J208" s="6">
        <v>7.4000000000000003E-3</v>
      </c>
      <c r="K208" s="5">
        <v>-1500</v>
      </c>
      <c r="L208" s="7">
        <f t="shared" si="3"/>
        <v>11.1</v>
      </c>
      <c r="M208" s="3" t="s">
        <v>27</v>
      </c>
      <c r="N208" s="3"/>
      <c r="O208" s="3" t="s">
        <v>28</v>
      </c>
      <c r="P208" s="3" t="s">
        <v>29</v>
      </c>
      <c r="Q208" s="8">
        <v>42567.921168981484</v>
      </c>
      <c r="R208" s="8">
        <v>42567.9215625</v>
      </c>
      <c r="S208" s="3" t="s">
        <v>153</v>
      </c>
      <c r="T208" s="3"/>
      <c r="U208" s="3"/>
      <c r="V208" s="3"/>
    </row>
    <row r="209" spans="1:22" x14ac:dyDescent="0.2">
      <c r="A209" s="2"/>
      <c r="B209" s="3"/>
      <c r="C209" s="3" t="s">
        <v>149</v>
      </c>
      <c r="D209" s="4" t="s">
        <v>23</v>
      </c>
      <c r="E209" s="4" t="s">
        <v>24</v>
      </c>
      <c r="F209" s="4" t="s">
        <v>33</v>
      </c>
      <c r="G209" s="4" t="s">
        <v>150</v>
      </c>
      <c r="H209" s="2">
        <v>230</v>
      </c>
      <c r="I209" s="5">
        <v>500</v>
      </c>
      <c r="J209" s="6">
        <v>9.6799999999999994E-3</v>
      </c>
      <c r="K209" s="5">
        <v>-500</v>
      </c>
      <c r="L209" s="7">
        <f t="shared" si="3"/>
        <v>4.84</v>
      </c>
      <c r="M209" s="3" t="s">
        <v>151</v>
      </c>
      <c r="N209" s="3"/>
      <c r="O209" s="3" t="s">
        <v>100</v>
      </c>
      <c r="P209" s="3" t="s">
        <v>101</v>
      </c>
      <c r="Q209" s="8">
        <v>42567.942835648151</v>
      </c>
      <c r="R209" s="8">
        <v>42567.943344907406</v>
      </c>
      <c r="S209" s="3" t="s">
        <v>152</v>
      </c>
      <c r="T209" s="3"/>
      <c r="U209" s="3"/>
      <c r="V209" s="3"/>
    </row>
    <row r="210" spans="1:22" x14ac:dyDescent="0.2">
      <c r="A210" s="2"/>
      <c r="B210" s="3"/>
      <c r="C210" s="3" t="s">
        <v>146</v>
      </c>
      <c r="D210" s="4" t="s">
        <v>23</v>
      </c>
      <c r="E210" s="4" t="s">
        <v>24</v>
      </c>
      <c r="F210" s="4" t="s">
        <v>54</v>
      </c>
      <c r="G210" s="4" t="s">
        <v>106</v>
      </c>
      <c r="H210" s="2">
        <v>310</v>
      </c>
      <c r="I210" s="5">
        <v>1500</v>
      </c>
      <c r="J210" s="6">
        <v>7.4000000000000003E-3</v>
      </c>
      <c r="K210" s="5">
        <v>-1500</v>
      </c>
      <c r="L210" s="7">
        <f t="shared" si="3"/>
        <v>11.1</v>
      </c>
      <c r="M210" s="3" t="s">
        <v>27</v>
      </c>
      <c r="N210" s="3"/>
      <c r="O210" s="3" t="s">
        <v>28</v>
      </c>
      <c r="P210" s="3" t="s">
        <v>29</v>
      </c>
      <c r="Q210" s="8">
        <v>42567.953125</v>
      </c>
      <c r="R210" s="8">
        <v>42567.955543981479</v>
      </c>
      <c r="S210" s="3" t="s">
        <v>153</v>
      </c>
      <c r="T210" s="3"/>
      <c r="U210" s="3"/>
      <c r="V210" s="3"/>
    </row>
    <row r="211" spans="1:22" x14ac:dyDescent="0.2">
      <c r="A211" s="2"/>
      <c r="B211" s="3"/>
      <c r="C211" s="3" t="s">
        <v>146</v>
      </c>
      <c r="D211" s="4" t="s">
        <v>23</v>
      </c>
      <c r="E211" s="4" t="s">
        <v>24</v>
      </c>
      <c r="F211" s="4" t="s">
        <v>54</v>
      </c>
      <c r="G211" s="4" t="s">
        <v>106</v>
      </c>
      <c r="H211" s="2">
        <v>310</v>
      </c>
      <c r="I211" s="5">
        <v>1500</v>
      </c>
      <c r="J211" s="6">
        <v>7.4000000000000003E-3</v>
      </c>
      <c r="K211" s="5">
        <v>-1500</v>
      </c>
      <c r="L211" s="7">
        <f t="shared" si="3"/>
        <v>11.1</v>
      </c>
      <c r="M211" s="3" t="s">
        <v>27</v>
      </c>
      <c r="N211" s="3"/>
      <c r="O211" s="3" t="s">
        <v>28</v>
      </c>
      <c r="P211" s="3" t="s">
        <v>29</v>
      </c>
      <c r="Q211" s="8">
        <v>42567.958437499998</v>
      </c>
      <c r="R211" s="8">
        <v>42567.958807870367</v>
      </c>
      <c r="S211" s="3" t="s">
        <v>153</v>
      </c>
      <c r="T211" s="3"/>
      <c r="U211" s="3"/>
      <c r="V211" s="3"/>
    </row>
    <row r="212" spans="1:22" x14ac:dyDescent="0.2">
      <c r="A212" s="2"/>
      <c r="B212" s="3"/>
      <c r="C212" s="3" t="s">
        <v>90</v>
      </c>
      <c r="D212" s="4" t="s">
        <v>23</v>
      </c>
      <c r="E212" s="4" t="s">
        <v>24</v>
      </c>
      <c r="F212" s="4" t="s">
        <v>33</v>
      </c>
      <c r="G212" s="4" t="s">
        <v>40</v>
      </c>
      <c r="H212" s="2">
        <v>420</v>
      </c>
      <c r="I212" s="5">
        <v>1000</v>
      </c>
      <c r="J212" s="6">
        <v>1.5769999999999999E-2</v>
      </c>
      <c r="K212" s="5">
        <v>-1000</v>
      </c>
      <c r="L212" s="7">
        <f t="shared" si="3"/>
        <v>15.77</v>
      </c>
      <c r="M212" s="3" t="s">
        <v>161</v>
      </c>
      <c r="N212" s="3"/>
      <c r="O212" s="3" t="s">
        <v>36</v>
      </c>
      <c r="P212" s="3" t="s">
        <v>37</v>
      </c>
      <c r="Q212" s="8">
        <v>42567.988310185188</v>
      </c>
      <c r="R212" s="8">
        <v>42567.990682870368</v>
      </c>
      <c r="S212" s="3" t="s">
        <v>214</v>
      </c>
      <c r="T212" s="3"/>
      <c r="U212" s="3"/>
      <c r="V212" s="3"/>
    </row>
    <row r="213" spans="1:22" x14ac:dyDescent="0.2">
      <c r="A213" s="2"/>
      <c r="B213" s="3"/>
      <c r="C213" s="3" t="s">
        <v>154</v>
      </c>
      <c r="D213" s="4" t="s">
        <v>23</v>
      </c>
      <c r="E213" s="4" t="s">
        <v>24</v>
      </c>
      <c r="F213" s="4" t="s">
        <v>33</v>
      </c>
      <c r="G213" s="4" t="s">
        <v>40</v>
      </c>
      <c r="H213" s="2">
        <v>450</v>
      </c>
      <c r="I213" s="5">
        <v>1000</v>
      </c>
      <c r="J213" s="6">
        <v>1.6889999999999999E-2</v>
      </c>
      <c r="K213" s="5">
        <v>-1000</v>
      </c>
      <c r="L213" s="7">
        <f t="shared" si="3"/>
        <v>16.889999999999997</v>
      </c>
      <c r="M213" s="3" t="s">
        <v>35</v>
      </c>
      <c r="N213" s="3"/>
      <c r="O213" s="3" t="s">
        <v>42</v>
      </c>
      <c r="P213" s="3" t="s">
        <v>43</v>
      </c>
      <c r="Q213" s="8">
        <v>42568.033587962964</v>
      </c>
      <c r="R213" s="8">
        <v>42568.037199074075</v>
      </c>
      <c r="S213" s="3" t="s">
        <v>155</v>
      </c>
      <c r="T213" s="3"/>
      <c r="U213" s="3"/>
      <c r="V213" s="3"/>
    </row>
    <row r="214" spans="1:22" x14ac:dyDescent="0.2">
      <c r="A214" s="2"/>
      <c r="B214" s="3"/>
      <c r="C214" s="3" t="s">
        <v>97</v>
      </c>
      <c r="D214" s="4" t="s">
        <v>23</v>
      </c>
      <c r="E214" s="4" t="s">
        <v>24</v>
      </c>
      <c r="F214" s="4" t="s">
        <v>33</v>
      </c>
      <c r="G214" s="4" t="s">
        <v>40</v>
      </c>
      <c r="H214" s="2">
        <v>315</v>
      </c>
      <c r="I214" s="5">
        <v>1000</v>
      </c>
      <c r="J214" s="6">
        <v>1.1820000000000001E-2</v>
      </c>
      <c r="K214" s="5">
        <v>-1000</v>
      </c>
      <c r="L214" s="7">
        <f t="shared" si="3"/>
        <v>11.82</v>
      </c>
      <c r="M214" s="3" t="s">
        <v>35</v>
      </c>
      <c r="N214" s="3"/>
      <c r="O214" s="3" t="s">
        <v>36</v>
      </c>
      <c r="P214" s="3" t="s">
        <v>37</v>
      </c>
      <c r="Q214" s="8">
        <v>42565.452418981484</v>
      </c>
      <c r="R214" s="8">
        <v>42565.457083333335</v>
      </c>
      <c r="S214" s="3" t="s">
        <v>98</v>
      </c>
      <c r="T214" s="3"/>
      <c r="U214" s="3"/>
      <c r="V214" s="3"/>
    </row>
    <row r="215" spans="1:22" x14ac:dyDescent="0.2">
      <c r="A215" s="2"/>
      <c r="B215" s="3"/>
      <c r="C215" s="3" t="s">
        <v>121</v>
      </c>
      <c r="D215" s="4" t="s">
        <v>23</v>
      </c>
      <c r="E215" s="4" t="s">
        <v>24</v>
      </c>
      <c r="F215" s="4" t="s">
        <v>33</v>
      </c>
      <c r="G215" s="4" t="s">
        <v>40</v>
      </c>
      <c r="H215" s="2">
        <v>240</v>
      </c>
      <c r="I215" s="5">
        <v>1000</v>
      </c>
      <c r="J215" s="6">
        <v>9.0100000000000006E-3</v>
      </c>
      <c r="K215" s="5">
        <v>-1000</v>
      </c>
      <c r="L215" s="7">
        <f t="shared" si="3"/>
        <v>9.01</v>
      </c>
      <c r="M215" s="3" t="s">
        <v>131</v>
      </c>
      <c r="N215" s="3"/>
      <c r="O215" s="3" t="s">
        <v>36</v>
      </c>
      <c r="P215" s="3" t="s">
        <v>37</v>
      </c>
      <c r="Q215" s="8">
        <v>42565.479537037034</v>
      </c>
      <c r="R215" s="8">
        <v>42565.537291666667</v>
      </c>
      <c r="S215" s="3" t="s">
        <v>98</v>
      </c>
      <c r="T215" s="3"/>
      <c r="U215" s="3"/>
      <c r="V215" s="3"/>
    </row>
    <row r="216" spans="1:22" x14ac:dyDescent="0.2">
      <c r="A216" s="2"/>
      <c r="B216" s="3"/>
      <c r="C216" s="3" t="s">
        <v>207</v>
      </c>
      <c r="D216" s="4" t="s">
        <v>23</v>
      </c>
      <c r="E216" s="4" t="s">
        <v>24</v>
      </c>
      <c r="F216" s="4" t="s">
        <v>33</v>
      </c>
      <c r="G216" s="4" t="s">
        <v>46</v>
      </c>
      <c r="H216" s="2">
        <v>300</v>
      </c>
      <c r="I216" s="5">
        <v>1000</v>
      </c>
      <c r="J216" s="6">
        <v>1.401E-2</v>
      </c>
      <c r="K216" s="5">
        <v>-1000</v>
      </c>
      <c r="L216" s="7">
        <f t="shared" si="3"/>
        <v>14.01</v>
      </c>
      <c r="M216" s="3" t="s">
        <v>122</v>
      </c>
      <c r="N216" s="3"/>
      <c r="O216" s="3" t="s">
        <v>36</v>
      </c>
      <c r="P216" s="3" t="s">
        <v>37</v>
      </c>
      <c r="Q216" s="8">
        <v>42565.926354166666</v>
      </c>
      <c r="R216" s="8">
        <v>42565.932939814818</v>
      </c>
      <c r="S216" s="3" t="s">
        <v>112</v>
      </c>
      <c r="T216" s="3"/>
      <c r="U216" s="3"/>
      <c r="V216" s="3"/>
    </row>
    <row r="217" spans="1:22" x14ac:dyDescent="0.2">
      <c r="A217" s="2"/>
      <c r="B217" s="3"/>
      <c r="C217" s="3" t="s">
        <v>108</v>
      </c>
      <c r="D217" s="4" t="s">
        <v>23</v>
      </c>
      <c r="E217" s="4" t="s">
        <v>24</v>
      </c>
      <c r="F217" s="4" t="s">
        <v>33</v>
      </c>
      <c r="G217" s="4" t="s">
        <v>109</v>
      </c>
      <c r="H217" s="2">
        <v>330</v>
      </c>
      <c r="I217" s="5">
        <v>1000</v>
      </c>
      <c r="J217" s="6">
        <v>1.3429999999999999E-2</v>
      </c>
      <c r="K217" s="5">
        <v>-1000</v>
      </c>
      <c r="L217" s="7">
        <f t="shared" si="3"/>
        <v>13.43</v>
      </c>
      <c r="M217" s="3" t="s">
        <v>27</v>
      </c>
      <c r="N217" s="3"/>
      <c r="O217" s="3" t="s">
        <v>42</v>
      </c>
      <c r="P217" s="3" t="s">
        <v>43</v>
      </c>
      <c r="Q217" s="8">
        <v>42566.118993055556</v>
      </c>
      <c r="R217" s="8">
        <v>42566.120023148149</v>
      </c>
      <c r="S217" s="3" t="s">
        <v>110</v>
      </c>
      <c r="T217" s="3"/>
      <c r="U217" s="3"/>
      <c r="V217" s="3"/>
    </row>
    <row r="218" spans="1:22" x14ac:dyDescent="0.2">
      <c r="A218" s="2"/>
      <c r="B218" s="3"/>
      <c r="C218" s="3" t="s">
        <v>200</v>
      </c>
      <c r="D218" s="4" t="s">
        <v>23</v>
      </c>
      <c r="E218" s="4" t="s">
        <v>24</v>
      </c>
      <c r="F218" s="4" t="s">
        <v>33</v>
      </c>
      <c r="G218" s="4" t="s">
        <v>93</v>
      </c>
      <c r="H218" s="2">
        <v>230</v>
      </c>
      <c r="I218" s="5">
        <v>1000</v>
      </c>
      <c r="J218" s="6">
        <v>9.9100000000000004E-3</v>
      </c>
      <c r="K218" s="5">
        <v>-660</v>
      </c>
      <c r="L218" s="7">
        <f t="shared" si="3"/>
        <v>9.91</v>
      </c>
      <c r="M218" s="3" t="s">
        <v>67</v>
      </c>
      <c r="N218" s="3"/>
      <c r="O218" s="3" t="s">
        <v>36</v>
      </c>
      <c r="P218" s="3" t="s">
        <v>37</v>
      </c>
      <c r="Q218" s="8">
        <v>42566.193993055553</v>
      </c>
      <c r="R218" s="8">
        <v>42566.194293981483</v>
      </c>
      <c r="S218" s="3" t="s">
        <v>112</v>
      </c>
      <c r="T218" s="3"/>
      <c r="U218" s="3"/>
      <c r="V218" s="3"/>
    </row>
    <row r="219" spans="1:22" x14ac:dyDescent="0.2">
      <c r="A219" s="2"/>
      <c r="B219" s="3"/>
      <c r="C219" s="3" t="s">
        <v>220</v>
      </c>
      <c r="D219" s="4" t="s">
        <v>23</v>
      </c>
      <c r="E219" s="4" t="s">
        <v>24</v>
      </c>
      <c r="F219" s="4" t="s">
        <v>33</v>
      </c>
      <c r="G219" s="4" t="s">
        <v>93</v>
      </c>
      <c r="H219" s="2">
        <v>320</v>
      </c>
      <c r="I219" s="5">
        <v>1000</v>
      </c>
      <c r="J219" s="6">
        <v>1.379E-2</v>
      </c>
      <c r="K219" s="5">
        <v>-1000</v>
      </c>
      <c r="L219" s="7">
        <f t="shared" si="3"/>
        <v>13.790000000000001</v>
      </c>
      <c r="M219" s="3" t="s">
        <v>122</v>
      </c>
      <c r="N219" s="3"/>
      <c r="O219" s="3" t="s">
        <v>36</v>
      </c>
      <c r="P219" s="3" t="s">
        <v>37</v>
      </c>
      <c r="Q219" s="8">
        <v>42566.341365740744</v>
      </c>
      <c r="R219" s="8">
        <v>42566.34207175926</v>
      </c>
      <c r="S219" s="3" t="s">
        <v>209</v>
      </c>
      <c r="T219" s="3"/>
      <c r="U219" s="3"/>
      <c r="V219" s="3"/>
    </row>
    <row r="220" spans="1:22" x14ac:dyDescent="0.2">
      <c r="A220" s="2"/>
      <c r="B220" s="3"/>
      <c r="C220" s="3" t="s">
        <v>124</v>
      </c>
      <c r="D220" s="4" t="s">
        <v>23</v>
      </c>
      <c r="E220" s="4" t="s">
        <v>24</v>
      </c>
      <c r="F220" s="4" t="s">
        <v>25</v>
      </c>
      <c r="G220" s="4" t="s">
        <v>26</v>
      </c>
      <c r="H220" s="2">
        <v>464</v>
      </c>
      <c r="I220" s="5">
        <v>1000</v>
      </c>
      <c r="J220" s="6">
        <v>1.55370864E-2</v>
      </c>
      <c r="K220" s="5">
        <v>-1000</v>
      </c>
      <c r="L220" s="7">
        <f t="shared" si="3"/>
        <v>15.5370864</v>
      </c>
      <c r="M220" s="3" t="s">
        <v>67</v>
      </c>
      <c r="N220" s="3"/>
      <c r="O220" s="3" t="s">
        <v>28</v>
      </c>
      <c r="P220" s="3" t="s">
        <v>29</v>
      </c>
      <c r="Q220" s="8">
        <v>42566.565127314818</v>
      </c>
      <c r="R220" s="8">
        <v>42566.571342592593</v>
      </c>
      <c r="S220" s="3" t="s">
        <v>125</v>
      </c>
      <c r="T220" s="3"/>
      <c r="U220" s="3"/>
      <c r="V220" s="3"/>
    </row>
    <row r="221" spans="1:22" x14ac:dyDescent="0.2">
      <c r="A221" s="2"/>
      <c r="B221" s="3"/>
      <c r="C221" s="3" t="s">
        <v>113</v>
      </c>
      <c r="D221" s="4" t="s">
        <v>23</v>
      </c>
      <c r="E221" s="4" t="s">
        <v>24</v>
      </c>
      <c r="F221" s="4" t="s">
        <v>114</v>
      </c>
      <c r="G221" s="4" t="s">
        <v>115</v>
      </c>
      <c r="H221" s="2">
        <v>620</v>
      </c>
      <c r="I221" s="5">
        <v>6500</v>
      </c>
      <c r="J221" s="6">
        <v>1.7778624E-2</v>
      </c>
      <c r="K221" s="5">
        <v>-6500</v>
      </c>
      <c r="L221" s="7">
        <f t="shared" si="3"/>
        <v>115.56105599999999</v>
      </c>
      <c r="M221" s="3" t="s">
        <v>48</v>
      </c>
      <c r="N221" s="3"/>
      <c r="O221" s="3" t="s">
        <v>116</v>
      </c>
      <c r="P221" s="3" t="s">
        <v>117</v>
      </c>
      <c r="Q221" s="8">
        <v>42566.580231481479</v>
      </c>
      <c r="R221" s="8">
        <v>42566.582106481481</v>
      </c>
      <c r="S221" s="3" t="s">
        <v>127</v>
      </c>
      <c r="T221" s="3"/>
      <c r="U221" s="3"/>
      <c r="V221" s="3"/>
    </row>
    <row r="222" spans="1:22" x14ac:dyDescent="0.2">
      <c r="A222" s="2"/>
      <c r="B222" s="3"/>
      <c r="C222" s="3" t="s">
        <v>124</v>
      </c>
      <c r="D222" s="4" t="s">
        <v>23</v>
      </c>
      <c r="E222" s="4" t="s">
        <v>24</v>
      </c>
      <c r="F222" s="4" t="s">
        <v>25</v>
      </c>
      <c r="G222" s="4" t="s">
        <v>26</v>
      </c>
      <c r="H222" s="2">
        <v>464</v>
      </c>
      <c r="I222" s="5">
        <v>1000</v>
      </c>
      <c r="J222" s="6">
        <v>1.55370864E-2</v>
      </c>
      <c r="K222" s="5">
        <v>-1000</v>
      </c>
      <c r="L222" s="7">
        <f t="shared" si="3"/>
        <v>15.5370864</v>
      </c>
      <c r="M222" s="3" t="s">
        <v>122</v>
      </c>
      <c r="N222" s="3"/>
      <c r="O222" s="3" t="s">
        <v>28</v>
      </c>
      <c r="P222" s="3" t="s">
        <v>29</v>
      </c>
      <c r="Q222" s="8">
        <v>42566.587870370371</v>
      </c>
      <c r="R222" s="8">
        <v>42566.59820601852</v>
      </c>
      <c r="S222" s="3" t="s">
        <v>125</v>
      </c>
      <c r="T222" s="3"/>
      <c r="U222" s="3"/>
      <c r="V222" s="3"/>
    </row>
    <row r="223" spans="1:22" x14ac:dyDescent="0.2">
      <c r="A223" s="2"/>
      <c r="B223" s="3"/>
      <c r="C223" s="3" t="s">
        <v>121</v>
      </c>
      <c r="D223" s="4" t="s">
        <v>23</v>
      </c>
      <c r="E223" s="4" t="s">
        <v>24</v>
      </c>
      <c r="F223" s="4" t="s">
        <v>33</v>
      </c>
      <c r="G223" s="4" t="s">
        <v>40</v>
      </c>
      <c r="H223" s="2">
        <v>240</v>
      </c>
      <c r="I223" s="5">
        <v>1000</v>
      </c>
      <c r="J223" s="6">
        <v>9.0100000000000006E-3</v>
      </c>
      <c r="K223" s="5">
        <v>-1000</v>
      </c>
      <c r="L223" s="7">
        <f t="shared" si="3"/>
        <v>9.01</v>
      </c>
      <c r="M223" s="3" t="s">
        <v>41</v>
      </c>
      <c r="N223" s="3"/>
      <c r="O223" s="3" t="s">
        <v>42</v>
      </c>
      <c r="P223" s="3" t="s">
        <v>43</v>
      </c>
      <c r="Q223" s="8">
        <v>42566.6409375</v>
      </c>
      <c r="R223" s="8">
        <v>42566.645833333336</v>
      </c>
      <c r="S223" s="3" t="s">
        <v>123</v>
      </c>
      <c r="T223" s="3"/>
      <c r="U223" s="3"/>
      <c r="V223" s="3"/>
    </row>
    <row r="224" spans="1:22" x14ac:dyDescent="0.2">
      <c r="A224" s="2"/>
      <c r="B224" s="3"/>
      <c r="C224" s="3" t="s">
        <v>124</v>
      </c>
      <c r="D224" s="4" t="s">
        <v>23</v>
      </c>
      <c r="E224" s="4" t="s">
        <v>24</v>
      </c>
      <c r="F224" s="4" t="s">
        <v>25</v>
      </c>
      <c r="G224" s="4" t="s">
        <v>26</v>
      </c>
      <c r="H224" s="2">
        <v>464</v>
      </c>
      <c r="I224" s="5">
        <v>1000</v>
      </c>
      <c r="J224" s="6">
        <v>1.55370864E-2</v>
      </c>
      <c r="K224" s="5">
        <v>-1000</v>
      </c>
      <c r="L224" s="7">
        <f t="shared" si="3"/>
        <v>15.5370864</v>
      </c>
      <c r="M224" s="3" t="s">
        <v>122</v>
      </c>
      <c r="N224" s="3"/>
      <c r="O224" s="3" t="s">
        <v>28</v>
      </c>
      <c r="P224" s="3" t="s">
        <v>29</v>
      </c>
      <c r="Q224" s="8">
        <v>42566.731412037036</v>
      </c>
      <c r="R224" s="8">
        <v>42566.738530092596</v>
      </c>
      <c r="S224" s="3" t="s">
        <v>125</v>
      </c>
      <c r="T224" s="3"/>
      <c r="U224" s="3"/>
      <c r="V224" s="3"/>
    </row>
    <row r="225" spans="1:22" x14ac:dyDescent="0.2">
      <c r="A225" s="2"/>
      <c r="B225" s="3"/>
      <c r="C225" s="3" t="s">
        <v>119</v>
      </c>
      <c r="D225" s="4" t="s">
        <v>23</v>
      </c>
      <c r="E225" s="4" t="s">
        <v>24</v>
      </c>
      <c r="F225" s="4" t="s">
        <v>33</v>
      </c>
      <c r="G225" s="4" t="s">
        <v>46</v>
      </c>
      <c r="H225" s="2">
        <v>450</v>
      </c>
      <c r="I225" s="5">
        <v>1000</v>
      </c>
      <c r="J225" s="6">
        <v>2.1010000000000001E-2</v>
      </c>
      <c r="K225" s="5">
        <v>-1000</v>
      </c>
      <c r="L225" s="7">
        <f t="shared" si="3"/>
        <v>21.01</v>
      </c>
      <c r="M225" s="3" t="s">
        <v>131</v>
      </c>
      <c r="N225" s="3"/>
      <c r="O225" s="3" t="s">
        <v>36</v>
      </c>
      <c r="P225" s="3" t="s">
        <v>37</v>
      </c>
      <c r="Q225" s="8">
        <v>42566.794340277775</v>
      </c>
      <c r="R225" s="8">
        <v>42566.794988425929</v>
      </c>
      <c r="S225" s="3" t="s">
        <v>120</v>
      </c>
      <c r="T225" s="3"/>
      <c r="U225" s="3"/>
      <c r="V225" s="3"/>
    </row>
    <row r="226" spans="1:22" x14ac:dyDescent="0.2">
      <c r="A226" s="2"/>
      <c r="B226" s="3"/>
      <c r="C226" s="3" t="s">
        <v>218</v>
      </c>
      <c r="D226" s="4" t="s">
        <v>23</v>
      </c>
      <c r="E226" s="4" t="s">
        <v>24</v>
      </c>
      <c r="F226" s="4" t="s">
        <v>33</v>
      </c>
      <c r="G226" s="4" t="s">
        <v>46</v>
      </c>
      <c r="H226" s="2">
        <v>445</v>
      </c>
      <c r="I226" s="5">
        <v>1000</v>
      </c>
      <c r="J226" s="6">
        <v>2.078E-2</v>
      </c>
      <c r="K226" s="5">
        <v>-800</v>
      </c>
      <c r="L226" s="7">
        <f t="shared" si="3"/>
        <v>20.78</v>
      </c>
      <c r="M226" s="3" t="s">
        <v>163</v>
      </c>
      <c r="N226" s="3"/>
      <c r="O226" s="3" t="s">
        <v>36</v>
      </c>
      <c r="P226" s="3" t="s">
        <v>37</v>
      </c>
      <c r="Q226" s="8">
        <v>42566.93986111111</v>
      </c>
      <c r="R226" s="8">
        <v>42566.942627314813</v>
      </c>
      <c r="S226" s="3" t="s">
        <v>219</v>
      </c>
      <c r="T226" s="3"/>
      <c r="U226" s="3"/>
      <c r="V226" s="3"/>
    </row>
    <row r="227" spans="1:22" x14ac:dyDescent="0.2">
      <c r="A227" s="2"/>
      <c r="B227" s="3"/>
      <c r="C227" s="3" t="s">
        <v>129</v>
      </c>
      <c r="D227" s="4" t="s">
        <v>23</v>
      </c>
      <c r="E227" s="4" t="s">
        <v>24</v>
      </c>
      <c r="F227" s="4" t="s">
        <v>59</v>
      </c>
      <c r="G227" s="4" t="s">
        <v>130</v>
      </c>
      <c r="H227" s="2">
        <v>423</v>
      </c>
      <c r="I227" s="5">
        <v>300</v>
      </c>
      <c r="J227" s="6">
        <v>9.0440000000000006E-2</v>
      </c>
      <c r="K227" s="5">
        <v>-300</v>
      </c>
      <c r="L227" s="7">
        <f t="shared" si="3"/>
        <v>27.132000000000001</v>
      </c>
      <c r="M227" s="3" t="s">
        <v>131</v>
      </c>
      <c r="N227" s="3"/>
      <c r="O227" s="3" t="s">
        <v>62</v>
      </c>
      <c r="P227" s="3" t="s">
        <v>63</v>
      </c>
      <c r="Q227" s="8">
        <v>42567.086597222224</v>
      </c>
      <c r="R227" s="8">
        <v>42567.087858796294</v>
      </c>
      <c r="S227" s="3" t="s">
        <v>132</v>
      </c>
      <c r="T227" s="3"/>
      <c r="U227" s="3"/>
      <c r="V227" s="3"/>
    </row>
    <row r="228" spans="1:22" x14ac:dyDescent="0.2">
      <c r="A228" s="2"/>
      <c r="B228" s="3"/>
      <c r="C228" s="3" t="s">
        <v>129</v>
      </c>
      <c r="D228" s="4" t="s">
        <v>23</v>
      </c>
      <c r="E228" s="4" t="s">
        <v>24</v>
      </c>
      <c r="F228" s="4" t="s">
        <v>59</v>
      </c>
      <c r="G228" s="4" t="s">
        <v>130</v>
      </c>
      <c r="H228" s="2">
        <v>423</v>
      </c>
      <c r="I228" s="5">
        <v>300</v>
      </c>
      <c r="J228" s="6">
        <v>9.0440000000000006E-2</v>
      </c>
      <c r="K228" s="5">
        <v>-300</v>
      </c>
      <c r="L228" s="7">
        <f t="shared" si="3"/>
        <v>27.132000000000001</v>
      </c>
      <c r="M228" s="3" t="s">
        <v>131</v>
      </c>
      <c r="N228" s="3"/>
      <c r="O228" s="3" t="s">
        <v>62</v>
      </c>
      <c r="P228" s="3" t="s">
        <v>63</v>
      </c>
      <c r="Q228" s="8">
        <v>42567.0859837963</v>
      </c>
      <c r="R228" s="8">
        <v>42567.08861111111</v>
      </c>
      <c r="S228" s="3" t="s">
        <v>132</v>
      </c>
      <c r="T228" s="3"/>
      <c r="U228" s="3"/>
      <c r="V228" s="3"/>
    </row>
    <row r="229" spans="1:22" x14ac:dyDescent="0.2">
      <c r="A229" s="2"/>
      <c r="B229" s="3"/>
      <c r="C229" s="3" t="s">
        <v>221</v>
      </c>
      <c r="D229" s="4" t="s">
        <v>23</v>
      </c>
      <c r="E229" s="4" t="s">
        <v>24</v>
      </c>
      <c r="F229" s="4" t="s">
        <v>165</v>
      </c>
      <c r="G229" s="4" t="s">
        <v>222</v>
      </c>
      <c r="H229" s="2">
        <v>1145</v>
      </c>
      <c r="I229" s="5">
        <v>21000</v>
      </c>
      <c r="J229" s="6">
        <v>2.6689999999999998E-2</v>
      </c>
      <c r="K229" s="5">
        <v>-21000</v>
      </c>
      <c r="L229" s="7">
        <f t="shared" si="3"/>
        <v>560.49</v>
      </c>
      <c r="M229" s="3" t="s">
        <v>35</v>
      </c>
      <c r="N229" s="3"/>
      <c r="O229" s="3" t="s">
        <v>167</v>
      </c>
      <c r="P229" s="3" t="s">
        <v>168</v>
      </c>
      <c r="Q229" s="8">
        <v>42567.184618055559</v>
      </c>
      <c r="R229" s="8">
        <v>42567.186006944445</v>
      </c>
      <c r="S229" s="3" t="s">
        <v>223</v>
      </c>
      <c r="T229" s="3"/>
      <c r="U229" s="3"/>
      <c r="V229" s="3"/>
    </row>
    <row r="230" spans="1:22" x14ac:dyDescent="0.2">
      <c r="A230" s="2"/>
      <c r="B230" s="3"/>
      <c r="C230" s="3" t="s">
        <v>113</v>
      </c>
      <c r="D230" s="4" t="s">
        <v>23</v>
      </c>
      <c r="E230" s="4" t="s">
        <v>24</v>
      </c>
      <c r="F230" s="4" t="s">
        <v>114</v>
      </c>
      <c r="G230" s="4" t="s">
        <v>115</v>
      </c>
      <c r="H230" s="2">
        <v>620</v>
      </c>
      <c r="I230" s="5">
        <v>6500</v>
      </c>
      <c r="J230" s="6">
        <v>1.7778624E-2</v>
      </c>
      <c r="K230" s="5">
        <v>-6500</v>
      </c>
      <c r="L230" s="7">
        <f t="shared" si="3"/>
        <v>115.56105599999999</v>
      </c>
      <c r="M230" s="3" t="s">
        <v>48</v>
      </c>
      <c r="N230" s="3"/>
      <c r="O230" s="3" t="s">
        <v>116</v>
      </c>
      <c r="P230" s="3" t="s">
        <v>117</v>
      </c>
      <c r="Q230" s="8">
        <v>42567.192743055559</v>
      </c>
      <c r="R230" s="8">
        <v>42567.194745370369</v>
      </c>
      <c r="S230" s="3" t="s">
        <v>224</v>
      </c>
      <c r="T230" s="3"/>
      <c r="U230" s="3"/>
      <c r="V230" s="3"/>
    </row>
    <row r="231" spans="1:22" x14ac:dyDescent="0.2">
      <c r="A231" s="2"/>
      <c r="B231" s="3"/>
      <c r="C231" s="3" t="s">
        <v>31</v>
      </c>
      <c r="D231" s="4" t="s">
        <v>23</v>
      </c>
      <c r="E231" s="4" t="s">
        <v>24</v>
      </c>
      <c r="F231" s="4" t="s">
        <v>25</v>
      </c>
      <c r="G231" s="4" t="s">
        <v>26</v>
      </c>
      <c r="H231" s="2">
        <v>520</v>
      </c>
      <c r="I231" s="5">
        <v>1000</v>
      </c>
      <c r="J231" s="6">
        <v>1.7420000000000001E-2</v>
      </c>
      <c r="K231" s="5">
        <v>-1000</v>
      </c>
      <c r="L231" s="7">
        <f t="shared" si="3"/>
        <v>17.420000000000002</v>
      </c>
      <c r="M231" s="3" t="s">
        <v>27</v>
      </c>
      <c r="N231" s="3"/>
      <c r="O231" s="3" t="s">
        <v>28</v>
      </c>
      <c r="P231" s="3" t="s">
        <v>29</v>
      </c>
      <c r="Q231" s="8">
        <v>42567.401030092595</v>
      </c>
      <c r="R231" s="8">
        <v>42567.401516203703</v>
      </c>
      <c r="S231" s="3" t="s">
        <v>135</v>
      </c>
      <c r="T231" s="3"/>
      <c r="U231" s="3"/>
      <c r="V231" s="3"/>
    </row>
    <row r="232" spans="1:22" x14ac:dyDescent="0.2">
      <c r="A232" s="2"/>
      <c r="B232" s="3"/>
      <c r="C232" s="3" t="s">
        <v>31</v>
      </c>
      <c r="D232" s="4" t="s">
        <v>23</v>
      </c>
      <c r="E232" s="4" t="s">
        <v>24</v>
      </c>
      <c r="F232" s="4" t="s">
        <v>25</v>
      </c>
      <c r="G232" s="4" t="s">
        <v>26</v>
      </c>
      <c r="H232" s="2">
        <v>520</v>
      </c>
      <c r="I232" s="5">
        <v>1000</v>
      </c>
      <c r="J232" s="6">
        <v>1.7420000000000001E-2</v>
      </c>
      <c r="K232" s="5">
        <v>-800</v>
      </c>
      <c r="L232" s="7">
        <f t="shared" si="3"/>
        <v>17.420000000000002</v>
      </c>
      <c r="M232" s="3" t="s">
        <v>27</v>
      </c>
      <c r="N232" s="3"/>
      <c r="O232" s="3" t="s">
        <v>28</v>
      </c>
      <c r="P232" s="3" t="s">
        <v>29</v>
      </c>
      <c r="Q232" s="8">
        <v>42567.415613425925</v>
      </c>
      <c r="R232" s="8">
        <v>42567.416365740741</v>
      </c>
      <c r="S232" s="3" t="s">
        <v>135</v>
      </c>
      <c r="T232" s="3"/>
      <c r="U232" s="3"/>
      <c r="V232" s="3"/>
    </row>
    <row r="233" spans="1:22" x14ac:dyDescent="0.2">
      <c r="A233" s="2"/>
      <c r="B233" s="3"/>
      <c r="C233" s="3" t="s">
        <v>143</v>
      </c>
      <c r="D233" s="4" t="s">
        <v>23</v>
      </c>
      <c r="E233" s="4" t="s">
        <v>24</v>
      </c>
      <c r="F233" s="4" t="s">
        <v>33</v>
      </c>
      <c r="G233" s="4" t="s">
        <v>144</v>
      </c>
      <c r="H233" s="2">
        <v>330</v>
      </c>
      <c r="I233" s="5">
        <v>1000</v>
      </c>
      <c r="J233" s="6">
        <v>1.389E-2</v>
      </c>
      <c r="K233" s="5">
        <v>-1000</v>
      </c>
      <c r="L233" s="7">
        <f t="shared" si="3"/>
        <v>13.889999999999999</v>
      </c>
      <c r="M233" s="3" t="s">
        <v>35</v>
      </c>
      <c r="N233" s="3"/>
      <c r="O233" s="3" t="s">
        <v>36</v>
      </c>
      <c r="P233" s="3" t="s">
        <v>37</v>
      </c>
      <c r="Q233" s="8">
        <v>42567.547314814816</v>
      </c>
      <c r="R233" s="8">
        <v>42567.556006944447</v>
      </c>
      <c r="S233" s="3" t="s">
        <v>145</v>
      </c>
      <c r="T233" s="3"/>
      <c r="U233" s="3"/>
      <c r="V233" s="3"/>
    </row>
    <row r="234" spans="1:22" x14ac:dyDescent="0.2">
      <c r="A234" s="2"/>
      <c r="B234" s="3"/>
      <c r="C234" s="3" t="s">
        <v>137</v>
      </c>
      <c r="D234" s="4" t="s">
        <v>23</v>
      </c>
      <c r="E234" s="4" t="s">
        <v>24</v>
      </c>
      <c r="F234" s="4" t="s">
        <v>70</v>
      </c>
      <c r="G234" s="4" t="s">
        <v>138</v>
      </c>
      <c r="H234" s="2">
        <v>289</v>
      </c>
      <c r="I234" s="5">
        <v>900</v>
      </c>
      <c r="J234" s="6">
        <v>1.907E-2</v>
      </c>
      <c r="K234" s="5">
        <v>-900</v>
      </c>
      <c r="L234" s="7">
        <f t="shared" si="3"/>
        <v>17.163</v>
      </c>
      <c r="M234" s="3" t="s">
        <v>78</v>
      </c>
      <c r="N234" s="3"/>
      <c r="O234" s="3" t="s">
        <v>100</v>
      </c>
      <c r="P234" s="3" t="s">
        <v>101</v>
      </c>
      <c r="Q234" s="8">
        <v>42567.608182870368</v>
      </c>
      <c r="R234" s="8">
        <v>42567.610474537039</v>
      </c>
      <c r="S234" s="3" t="s">
        <v>139</v>
      </c>
      <c r="T234" s="3"/>
      <c r="U234" s="3"/>
      <c r="V234" s="3"/>
    </row>
    <row r="235" spans="1:22" x14ac:dyDescent="0.2">
      <c r="A235" s="2"/>
      <c r="B235" s="3"/>
      <c r="C235" s="3" t="s">
        <v>137</v>
      </c>
      <c r="D235" s="4" t="s">
        <v>23</v>
      </c>
      <c r="E235" s="4" t="s">
        <v>24</v>
      </c>
      <c r="F235" s="4" t="s">
        <v>70</v>
      </c>
      <c r="G235" s="4" t="s">
        <v>138</v>
      </c>
      <c r="H235" s="2">
        <v>289</v>
      </c>
      <c r="I235" s="5">
        <v>900</v>
      </c>
      <c r="J235" s="6">
        <v>1.907E-2</v>
      </c>
      <c r="K235" s="5">
        <v>-900</v>
      </c>
      <c r="L235" s="7">
        <f t="shared" si="3"/>
        <v>17.163</v>
      </c>
      <c r="M235" s="3" t="s">
        <v>122</v>
      </c>
      <c r="N235" s="3"/>
      <c r="O235" s="3" t="s">
        <v>100</v>
      </c>
      <c r="P235" s="3" t="s">
        <v>101</v>
      </c>
      <c r="Q235" s="8">
        <v>42567.657916666663</v>
      </c>
      <c r="R235" s="8">
        <v>42567.661076388889</v>
      </c>
      <c r="S235" s="3" t="s">
        <v>139</v>
      </c>
      <c r="T235" s="3"/>
      <c r="U235" s="3"/>
      <c r="V235" s="3"/>
    </row>
    <row r="236" spans="1:22" x14ac:dyDescent="0.2">
      <c r="A236" s="2"/>
      <c r="B236" s="3"/>
      <c r="C236" s="3" t="s">
        <v>225</v>
      </c>
      <c r="D236" s="4" t="s">
        <v>23</v>
      </c>
      <c r="E236" s="4" t="s">
        <v>24</v>
      </c>
      <c r="F236" s="4" t="s">
        <v>59</v>
      </c>
      <c r="G236" s="4" t="s">
        <v>130</v>
      </c>
      <c r="H236" s="2">
        <v>444</v>
      </c>
      <c r="I236" s="5">
        <v>600</v>
      </c>
      <c r="J236" s="6">
        <v>4.3069999999999997E-2</v>
      </c>
      <c r="K236" s="5">
        <v>-600</v>
      </c>
      <c r="L236" s="7">
        <f t="shared" si="3"/>
        <v>25.841999999999999</v>
      </c>
      <c r="M236" s="3" t="s">
        <v>56</v>
      </c>
      <c r="N236" s="3"/>
      <c r="O236" s="3" t="s">
        <v>62</v>
      </c>
      <c r="P236" s="3" t="s">
        <v>63</v>
      </c>
      <c r="Q236" s="8">
        <v>42567.680254629631</v>
      </c>
      <c r="R236" s="8">
        <v>42567.686145833337</v>
      </c>
      <c r="S236" s="3" t="s">
        <v>142</v>
      </c>
      <c r="T236" s="3"/>
      <c r="U236" s="3"/>
      <c r="V236" s="3"/>
    </row>
    <row r="237" spans="1:22" x14ac:dyDescent="0.2">
      <c r="A237" s="2"/>
      <c r="B237" s="3"/>
      <c r="C237" s="3" t="s">
        <v>113</v>
      </c>
      <c r="D237" s="4" t="s">
        <v>23</v>
      </c>
      <c r="E237" s="4" t="s">
        <v>24</v>
      </c>
      <c r="F237" s="4" t="s">
        <v>114</v>
      </c>
      <c r="G237" s="4" t="s">
        <v>115</v>
      </c>
      <c r="H237" s="2">
        <v>620</v>
      </c>
      <c r="I237" s="5">
        <v>6500</v>
      </c>
      <c r="J237" s="6">
        <v>1.7778624E-2</v>
      </c>
      <c r="K237" s="5">
        <v>-6500</v>
      </c>
      <c r="L237" s="7">
        <f t="shared" si="3"/>
        <v>115.56105599999999</v>
      </c>
      <c r="M237" s="3" t="s">
        <v>48</v>
      </c>
      <c r="N237" s="3"/>
      <c r="O237" s="3" t="s">
        <v>116</v>
      </c>
      <c r="P237" s="3" t="s">
        <v>117</v>
      </c>
      <c r="Q237" s="8">
        <v>42567.696412037039</v>
      </c>
      <c r="R237" s="8">
        <v>42567.697060185186</v>
      </c>
      <c r="S237" s="3" t="s">
        <v>211</v>
      </c>
      <c r="T237" s="3"/>
      <c r="U237" s="3"/>
      <c r="V237" s="3"/>
    </row>
    <row r="238" spans="1:22" x14ac:dyDescent="0.2">
      <c r="A238" s="2"/>
      <c r="B238" s="3"/>
      <c r="C238" s="3" t="s">
        <v>226</v>
      </c>
      <c r="D238" s="4" t="s">
        <v>23</v>
      </c>
      <c r="E238" s="4" t="s">
        <v>24</v>
      </c>
      <c r="F238" s="4" t="s">
        <v>114</v>
      </c>
      <c r="G238" s="4" t="s">
        <v>115</v>
      </c>
      <c r="H238" s="2">
        <v>750</v>
      </c>
      <c r="I238" s="5">
        <v>6500</v>
      </c>
      <c r="J238" s="6">
        <v>2.1506399999999998E-2</v>
      </c>
      <c r="K238" s="5">
        <v>-6500</v>
      </c>
      <c r="L238" s="7">
        <f t="shared" si="3"/>
        <v>139.79159999999999</v>
      </c>
      <c r="M238" s="3" t="s">
        <v>48</v>
      </c>
      <c r="N238" s="3"/>
      <c r="O238" s="3" t="s">
        <v>116</v>
      </c>
      <c r="P238" s="3" t="s">
        <v>117</v>
      </c>
      <c r="Q238" s="8">
        <v>42567.759942129633</v>
      </c>
      <c r="R238" s="8">
        <v>42567.762557870374</v>
      </c>
      <c r="S238" s="3" t="s">
        <v>211</v>
      </c>
      <c r="T238" s="3"/>
      <c r="U238" s="3"/>
      <c r="V238" s="3"/>
    </row>
    <row r="239" spans="1:22" x14ac:dyDescent="0.2">
      <c r="A239" s="2"/>
      <c r="B239" s="3"/>
      <c r="C239" s="3" t="s">
        <v>146</v>
      </c>
      <c r="D239" s="4" t="s">
        <v>23</v>
      </c>
      <c r="E239" s="4" t="s">
        <v>24</v>
      </c>
      <c r="F239" s="4" t="s">
        <v>54</v>
      </c>
      <c r="G239" s="4" t="s">
        <v>106</v>
      </c>
      <c r="H239" s="2">
        <v>310</v>
      </c>
      <c r="I239" s="5">
        <v>1500</v>
      </c>
      <c r="J239" s="6">
        <v>7.4000000000000003E-3</v>
      </c>
      <c r="K239" s="5">
        <v>-1500</v>
      </c>
      <c r="L239" s="7">
        <f t="shared" si="3"/>
        <v>11.1</v>
      </c>
      <c r="M239" s="3" t="s">
        <v>48</v>
      </c>
      <c r="N239" s="3"/>
      <c r="O239" s="3" t="s">
        <v>28</v>
      </c>
      <c r="P239" s="3" t="s">
        <v>29</v>
      </c>
      <c r="Q239" s="8">
        <v>42567.820486111108</v>
      </c>
      <c r="R239" s="8">
        <v>42567.821215277778</v>
      </c>
      <c r="S239" s="3" t="s">
        <v>147</v>
      </c>
      <c r="T239" s="3"/>
      <c r="U239" s="3"/>
      <c r="V239" s="3"/>
    </row>
    <row r="240" spans="1:22" x14ac:dyDescent="0.2">
      <c r="A240" s="2"/>
      <c r="B240" s="3"/>
      <c r="C240" s="3" t="s">
        <v>146</v>
      </c>
      <c r="D240" s="4" t="s">
        <v>23</v>
      </c>
      <c r="E240" s="4" t="s">
        <v>24</v>
      </c>
      <c r="F240" s="4" t="s">
        <v>54</v>
      </c>
      <c r="G240" s="4" t="s">
        <v>106</v>
      </c>
      <c r="H240" s="2">
        <v>310</v>
      </c>
      <c r="I240" s="5">
        <v>1500</v>
      </c>
      <c r="J240" s="6">
        <v>7.4000000000000003E-3</v>
      </c>
      <c r="K240" s="5">
        <v>-1500</v>
      </c>
      <c r="L240" s="7">
        <f t="shared" si="3"/>
        <v>11.1</v>
      </c>
      <c r="M240" s="3" t="s">
        <v>131</v>
      </c>
      <c r="N240" s="3"/>
      <c r="O240" s="3" t="s">
        <v>28</v>
      </c>
      <c r="P240" s="3" t="s">
        <v>29</v>
      </c>
      <c r="Q240" s="8">
        <v>42567.815868055557</v>
      </c>
      <c r="R240" s="8">
        <v>42567.838136574072</v>
      </c>
      <c r="S240" s="3" t="s">
        <v>147</v>
      </c>
      <c r="T240" s="3"/>
      <c r="U240" s="3"/>
      <c r="V240" s="3"/>
    </row>
    <row r="241" spans="1:22" x14ac:dyDescent="0.2">
      <c r="A241" s="2"/>
      <c r="B241" s="3"/>
      <c r="C241" s="3" t="s">
        <v>149</v>
      </c>
      <c r="D241" s="4" t="s">
        <v>23</v>
      </c>
      <c r="E241" s="4" t="s">
        <v>24</v>
      </c>
      <c r="F241" s="4" t="s">
        <v>33</v>
      </c>
      <c r="G241" s="4" t="s">
        <v>150</v>
      </c>
      <c r="H241" s="2">
        <v>230</v>
      </c>
      <c r="I241" s="5">
        <v>500</v>
      </c>
      <c r="J241" s="6">
        <v>9.6799999999999994E-3</v>
      </c>
      <c r="K241" s="5">
        <v>-500</v>
      </c>
      <c r="L241" s="7">
        <f t="shared" si="3"/>
        <v>4.84</v>
      </c>
      <c r="M241" s="3" t="s">
        <v>151</v>
      </c>
      <c r="N241" s="3"/>
      <c r="O241" s="3" t="s">
        <v>100</v>
      </c>
      <c r="P241" s="3" t="s">
        <v>101</v>
      </c>
      <c r="Q241" s="8">
        <v>42567.90965277778</v>
      </c>
      <c r="R241" s="8">
        <v>42567.914861111109</v>
      </c>
      <c r="S241" s="3" t="s">
        <v>152</v>
      </c>
      <c r="T241" s="3"/>
      <c r="U241" s="3"/>
      <c r="V241" s="3"/>
    </row>
    <row r="242" spans="1:22" x14ac:dyDescent="0.2">
      <c r="A242" s="2"/>
      <c r="B242" s="3"/>
      <c r="C242" s="3" t="s">
        <v>149</v>
      </c>
      <c r="D242" s="4" t="s">
        <v>23</v>
      </c>
      <c r="E242" s="4" t="s">
        <v>24</v>
      </c>
      <c r="F242" s="4" t="s">
        <v>33</v>
      </c>
      <c r="G242" s="4" t="s">
        <v>150</v>
      </c>
      <c r="H242" s="2">
        <v>230</v>
      </c>
      <c r="I242" s="5">
        <v>500</v>
      </c>
      <c r="J242" s="6">
        <v>9.6799999999999994E-3</v>
      </c>
      <c r="K242" s="5">
        <v>-500</v>
      </c>
      <c r="L242" s="7">
        <f t="shared" si="3"/>
        <v>4.84</v>
      </c>
      <c r="M242" s="3" t="s">
        <v>151</v>
      </c>
      <c r="N242" s="3"/>
      <c r="O242" s="3" t="s">
        <v>100</v>
      </c>
      <c r="P242" s="3" t="s">
        <v>101</v>
      </c>
      <c r="Q242" s="8">
        <v>42567.926319444443</v>
      </c>
      <c r="R242" s="8">
        <v>42567.930011574077</v>
      </c>
      <c r="S242" s="3" t="s">
        <v>152</v>
      </c>
      <c r="T242" s="3"/>
      <c r="U242" s="3"/>
      <c r="V242" s="3"/>
    </row>
    <row r="243" spans="1:22" x14ac:dyDescent="0.2">
      <c r="A243" s="2"/>
      <c r="B243" s="3"/>
      <c r="C243" s="3" t="s">
        <v>149</v>
      </c>
      <c r="D243" s="4" t="s">
        <v>23</v>
      </c>
      <c r="E243" s="4" t="s">
        <v>24</v>
      </c>
      <c r="F243" s="4" t="s">
        <v>33</v>
      </c>
      <c r="G243" s="4" t="s">
        <v>150</v>
      </c>
      <c r="H243" s="2">
        <v>230</v>
      </c>
      <c r="I243" s="5">
        <v>500</v>
      </c>
      <c r="J243" s="6">
        <v>9.6799999999999994E-3</v>
      </c>
      <c r="K243" s="5">
        <v>-500</v>
      </c>
      <c r="L243" s="7">
        <f t="shared" si="3"/>
        <v>4.84</v>
      </c>
      <c r="M243" s="3" t="s">
        <v>151</v>
      </c>
      <c r="N243" s="3"/>
      <c r="O243" s="3" t="s">
        <v>100</v>
      </c>
      <c r="P243" s="3" t="s">
        <v>101</v>
      </c>
      <c r="Q243" s="8">
        <v>42567.946516203701</v>
      </c>
      <c r="R243" s="8">
        <v>42567.947754629633</v>
      </c>
      <c r="S243" s="3" t="s">
        <v>152</v>
      </c>
      <c r="T243" s="3"/>
      <c r="U243" s="3"/>
      <c r="V243" s="3"/>
    </row>
    <row r="244" spans="1:22" x14ac:dyDescent="0.2">
      <c r="A244" s="2"/>
      <c r="B244" s="3"/>
      <c r="C244" s="3" t="s">
        <v>227</v>
      </c>
      <c r="D244" s="4" t="s">
        <v>23</v>
      </c>
      <c r="E244" s="4" t="s">
        <v>24</v>
      </c>
      <c r="F244" s="4" t="s">
        <v>33</v>
      </c>
      <c r="G244" s="4" t="s">
        <v>40</v>
      </c>
      <c r="H244" s="2">
        <v>330</v>
      </c>
      <c r="I244" s="5">
        <v>1000</v>
      </c>
      <c r="J244" s="6">
        <v>1.239E-2</v>
      </c>
      <c r="K244" s="5">
        <v>-1000</v>
      </c>
      <c r="L244" s="7">
        <f t="shared" si="3"/>
        <v>12.39</v>
      </c>
      <c r="M244" s="3" t="s">
        <v>48</v>
      </c>
      <c r="N244" s="3"/>
      <c r="O244" s="3" t="s">
        <v>42</v>
      </c>
      <c r="P244" s="3" t="s">
        <v>43</v>
      </c>
      <c r="Q244" s="8">
        <v>42567.956342592595</v>
      </c>
      <c r="R244" s="8">
        <v>42567.957291666666</v>
      </c>
      <c r="S244" s="3" t="s">
        <v>155</v>
      </c>
      <c r="T244" s="3"/>
      <c r="U244" s="3"/>
      <c r="V244" s="3"/>
    </row>
    <row r="245" spans="1:22" x14ac:dyDescent="0.2">
      <c r="A245" s="2"/>
      <c r="B245" s="3"/>
      <c r="C245" s="3" t="s">
        <v>149</v>
      </c>
      <c r="D245" s="4" t="s">
        <v>23</v>
      </c>
      <c r="E245" s="4" t="s">
        <v>24</v>
      </c>
      <c r="F245" s="4" t="s">
        <v>33</v>
      </c>
      <c r="G245" s="4" t="s">
        <v>150</v>
      </c>
      <c r="H245" s="2">
        <v>230</v>
      </c>
      <c r="I245" s="5">
        <v>500</v>
      </c>
      <c r="J245" s="6">
        <v>9.6799999999999994E-3</v>
      </c>
      <c r="K245" s="5">
        <v>-500</v>
      </c>
      <c r="L245" s="7">
        <f t="shared" si="3"/>
        <v>4.84</v>
      </c>
      <c r="M245" s="3" t="s">
        <v>151</v>
      </c>
      <c r="N245" s="3"/>
      <c r="O245" s="3" t="s">
        <v>100</v>
      </c>
      <c r="P245" s="3" t="s">
        <v>101</v>
      </c>
      <c r="Q245" s="8">
        <v>42567.961412037039</v>
      </c>
      <c r="R245" s="8">
        <v>42567.962106481478</v>
      </c>
      <c r="S245" s="3" t="s">
        <v>152</v>
      </c>
      <c r="T245" s="3"/>
      <c r="U245" s="3"/>
      <c r="V245" s="3"/>
    </row>
    <row r="246" spans="1:22" x14ac:dyDescent="0.2">
      <c r="A246" s="2"/>
      <c r="B246" s="3"/>
      <c r="C246" s="3" t="s">
        <v>90</v>
      </c>
      <c r="D246" s="4" t="s">
        <v>23</v>
      </c>
      <c r="E246" s="4" t="s">
        <v>24</v>
      </c>
      <c r="F246" s="4" t="s">
        <v>33</v>
      </c>
      <c r="G246" s="4" t="s">
        <v>40</v>
      </c>
      <c r="H246" s="2">
        <v>420</v>
      </c>
      <c r="I246" s="5">
        <v>1000</v>
      </c>
      <c r="J246" s="6">
        <v>1.5769999999999999E-2</v>
      </c>
      <c r="K246" s="5">
        <v>-1000</v>
      </c>
      <c r="L246" s="7">
        <f t="shared" si="3"/>
        <v>15.77</v>
      </c>
      <c r="M246" s="3" t="s">
        <v>161</v>
      </c>
      <c r="N246" s="3"/>
      <c r="O246" s="3" t="s">
        <v>36</v>
      </c>
      <c r="P246" s="3" t="s">
        <v>37</v>
      </c>
      <c r="Q246" s="8">
        <v>42567.978819444441</v>
      </c>
      <c r="R246" s="8">
        <v>42567.990960648145</v>
      </c>
      <c r="S246" s="3" t="s">
        <v>214</v>
      </c>
      <c r="T246" s="3"/>
      <c r="U246" s="3"/>
      <c r="V246" s="3"/>
    </row>
    <row r="247" spans="1:22" x14ac:dyDescent="0.2">
      <c r="A247" s="2"/>
      <c r="B247" s="3"/>
      <c r="C247" s="3" t="s">
        <v>213</v>
      </c>
      <c r="D247" s="4" t="s">
        <v>23</v>
      </c>
      <c r="E247" s="4" t="s">
        <v>24</v>
      </c>
      <c r="F247" s="4" t="s">
        <v>33</v>
      </c>
      <c r="G247" s="4" t="s">
        <v>46</v>
      </c>
      <c r="H247" s="2">
        <v>358</v>
      </c>
      <c r="I247" s="5">
        <v>500</v>
      </c>
      <c r="J247" s="6">
        <v>1.6719999999999999E-2</v>
      </c>
      <c r="K247" s="5">
        <v>-500</v>
      </c>
      <c r="L247" s="7">
        <f t="shared" si="3"/>
        <v>8.36</v>
      </c>
      <c r="M247" s="3" t="s">
        <v>161</v>
      </c>
      <c r="N247" s="3"/>
      <c r="O247" s="3" t="s">
        <v>36</v>
      </c>
      <c r="P247" s="3" t="s">
        <v>37</v>
      </c>
      <c r="Q247" s="8">
        <v>42568.116886574076</v>
      </c>
      <c r="R247" s="8">
        <v>42568.120648148149</v>
      </c>
      <c r="S247" s="3" t="s">
        <v>214</v>
      </c>
      <c r="T247" s="3"/>
      <c r="U247" s="3"/>
      <c r="V247" s="3"/>
    </row>
  </sheetData>
  <pageMargins left="0.78740157499999996" right="0.78740157499999996" top="0.984251969" bottom="0.984251969" header="0" footer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"/>
  <sheetViews>
    <sheetView workbookViewId="0">
      <selection activeCell="B22" sqref="B22"/>
    </sheetView>
  </sheetViews>
  <sheetFormatPr baseColWidth="10" defaultRowHeight="12.75" x14ac:dyDescent="0.2"/>
  <cols>
    <col min="1" max="1" width="21.140625" customWidth="1"/>
  </cols>
  <sheetData>
    <row r="1" spans="1:8" ht="15.75" thickBot="1" x14ac:dyDescent="0.25">
      <c r="A1" s="29" t="s">
        <v>228</v>
      </c>
      <c r="B1" s="30"/>
      <c r="C1" s="30"/>
      <c r="D1" s="30"/>
      <c r="E1" s="30"/>
      <c r="F1" s="30"/>
      <c r="G1" s="30"/>
      <c r="H1" s="31"/>
    </row>
    <row r="2" spans="1:8" x14ac:dyDescent="0.2">
      <c r="A2" s="14" t="s">
        <v>232</v>
      </c>
      <c r="B2" s="14" t="s">
        <v>63</v>
      </c>
      <c r="C2" s="14" t="s">
        <v>101</v>
      </c>
      <c r="D2" s="14" t="s">
        <v>37</v>
      </c>
      <c r="E2" s="14" t="s">
        <v>43</v>
      </c>
      <c r="F2" s="16" t="s">
        <v>29</v>
      </c>
      <c r="G2" s="32" t="s">
        <v>117</v>
      </c>
      <c r="H2" s="32" t="s">
        <v>88</v>
      </c>
    </row>
    <row r="3" spans="1:8" ht="13.5" thickBot="1" x14ac:dyDescent="0.25">
      <c r="A3" s="15"/>
      <c r="B3" s="15"/>
      <c r="C3" s="15"/>
      <c r="D3" s="15"/>
      <c r="E3" s="15"/>
      <c r="F3" s="17"/>
      <c r="G3" s="33"/>
      <c r="H3" s="33"/>
    </row>
    <row r="4" spans="1:8" x14ac:dyDescent="0.2">
      <c r="A4" s="10" t="s">
        <v>27</v>
      </c>
      <c r="B4" s="18">
        <f>SUMIFS(Extraction!L2:L247,Extraction!M2:M247,"Etoiles",Extraction!P2:P247,"CP4")</f>
        <v>28.115000000000002</v>
      </c>
      <c r="C4" s="19">
        <f>SUMIFS(Extraction!L2:L247,Extraction!M2:M247,"Etoiles",Extraction!P2:P247,"CP7")</f>
        <v>0</v>
      </c>
      <c r="D4" s="19">
        <f>SUMIFS(Extraction!L2:L247,Extraction!M2:M247,"Etoiles",Extraction!P2:P247,"CP8")</f>
        <v>0</v>
      </c>
      <c r="E4" s="19">
        <f>SUMIFS(Extraction!L2:L247,Extraction!M2:M247,"Etoiles",Extraction!P2:P247,"CP9")</f>
        <v>50.87</v>
      </c>
      <c r="F4" s="20">
        <f>SUMIFS(Extraction!L2:L247,Extraction!M2:M247,"Etoiles",Extraction!P2:P247,"CP25")</f>
        <v>518.27578130000029</v>
      </c>
      <c r="G4" s="19">
        <f>SUMIFS(Extraction!L2:L247,Extraction!M2:M247,"Etoiles",Extraction!P2:P247,"l60")</f>
        <v>0</v>
      </c>
      <c r="H4" s="19">
        <f>SUMIFS(Extraction!L2:L247,Extraction!M2:M247,"Etoiles",Extraction!P2:P247,"L70")</f>
        <v>0</v>
      </c>
    </row>
    <row r="5" spans="1:8" x14ac:dyDescent="0.2">
      <c r="A5" s="9" t="s">
        <v>35</v>
      </c>
      <c r="B5" s="18">
        <f>SUMIFS(Extraction!L2:L247,Extraction!M2:M247,"Autre",Extraction!P2:P247,"CP4")</f>
        <v>0</v>
      </c>
      <c r="C5" s="18">
        <f>SUMIFS(Extraction!L2:L247,Extraction!M2:M247,"Autre",Extraction!P2:P247,"CP7")</f>
        <v>17.53</v>
      </c>
      <c r="D5" s="18">
        <f>SUMIFS(Extraction!L2:L247,Extraction!M2:M247,"Autre",Extraction!P2:P247,"CP8")</f>
        <v>114.8</v>
      </c>
      <c r="E5" s="18">
        <f>SUMIFS(Extraction!L2:L247,Extraction!M2:M247,"Autre",Extraction!P2:P247,"CP9")</f>
        <v>33.779999999999994</v>
      </c>
      <c r="F5" s="21">
        <f>SUMIFS(Extraction!L2:L247,Extraction!M2:M247,"Autre",Extraction!P2:P247,"CP25")</f>
        <v>50.445</v>
      </c>
      <c r="G5" s="18">
        <f>SUMIFS(Extraction!L2:L247,Extraction!M2:M247,"Autre",Extraction!P2:P247,"L60")</f>
        <v>0</v>
      </c>
      <c r="H5" s="18">
        <f>SUMIFS(Extraction!L2:L247,Extraction!M2:M247,"Autre",Extraction!P2:P247,"L70")</f>
        <v>0</v>
      </c>
    </row>
    <row r="6" spans="1:8" x14ac:dyDescent="0.2">
      <c r="A6" s="9" t="s">
        <v>41</v>
      </c>
      <c r="B6" s="18">
        <f>SUMIFS(Extraction!L2:L247,Extraction!M2:M247,"Perte de trims",Extraction!P2:P247,"CP4")</f>
        <v>0</v>
      </c>
      <c r="C6" s="18">
        <f>SUMIFS(Extraction!L2:L247,Extraction!M2:M247,"Perte de trims",Extraction!P2:P247,"CP7")</f>
        <v>0</v>
      </c>
      <c r="D6" s="18">
        <f>SUMIFS(Extraction!L2:L247,Extraction!M2:M247,"Perte de trims",Extraction!P2:P247,"CP8")</f>
        <v>121.51</v>
      </c>
      <c r="E6" s="18">
        <f>SUMIFS(Extraction!L2:L247,Extraction!M2:M247,"Perte de trims",Extraction!P2:P247,"CP9")</f>
        <v>152.917528</v>
      </c>
      <c r="F6" s="21">
        <f>SUMIFS(Extraction!L2:L247,Extraction!M2:M247,"Perte de trims",Extraction!P2:P247,"CP25")</f>
        <v>0</v>
      </c>
      <c r="G6" s="18">
        <f>SUMIFS(Extraction!L2:L247,Extraction!M2:M247,"Perte de trims",Extraction!P2:P247,"L60")</f>
        <v>0</v>
      </c>
      <c r="H6" s="18">
        <f>SUMIFS(Extraction!L2:L247,Extraction!M2:M247,"Perte de trims",Extraction!P2:P247,"L70")</f>
        <v>0</v>
      </c>
    </row>
    <row r="7" spans="1:8" x14ac:dyDescent="0.2">
      <c r="A7" s="9" t="s">
        <v>229</v>
      </c>
      <c r="B7" s="18">
        <f>SUMIFS(Extraction!L2:L247,Extraction!M2:M247,"Annulation d étiquette",Extraction!P2:P247,"CP4")</f>
        <v>196.78800000000001</v>
      </c>
      <c r="C7" s="18">
        <f>SUMIFS(Extraction!L2:L247,Extraction!M2:M247,"Annulation d étiquette",Extraction!P2:P247,"CP7")</f>
        <v>0</v>
      </c>
      <c r="D7" s="18">
        <f>SUMIFS(Extraction!L2:L247,Extraction!M2:M247,"Annulation d étiquette",Extraction!P2:P247,"CP8")</f>
        <v>28.9</v>
      </c>
      <c r="E7" s="18">
        <f>SUMIFS(Extraction!L2:L247,Extraction!M2:M247,"Annulation d étiquette",Extraction!P2:P247,"CP9")</f>
        <v>72.83</v>
      </c>
      <c r="F7" s="21">
        <f>SUMIFS(Extraction!L2:L247,Extraction!M2:M247,"Annulation d étiquette",Extraction!P2:P247,"CP25")</f>
        <v>117.19499999999999</v>
      </c>
      <c r="G7" s="18">
        <f>SUMIFS(Extraction!L2:L247,Extraction!M2:M247,"Annulation d étiquette",Extraction!P2:P247,"L60")</f>
        <v>1332.67992</v>
      </c>
      <c r="H7" s="18">
        <f>SUMIFS(Extraction!L2:L247,Extraction!M2:M247,"Annulation d étiquette",Extraction!P2:P247,"L70")</f>
        <v>0</v>
      </c>
    </row>
    <row r="8" spans="1:8" x14ac:dyDescent="0.2">
      <c r="A8" s="9" t="s">
        <v>56</v>
      </c>
      <c r="B8" s="18">
        <f>SUMIFS(Extraction!L2:L247,Extraction!M2:M247,"C.D.C",Extraction!P2:P247,"CP4")</f>
        <v>106.5419193</v>
      </c>
      <c r="C8" s="18">
        <f>SUMIFS(Extraction!L2:L247,Extraction!M2:M247,"C.D.C",Extraction!P2:P247,"CP7")</f>
        <v>21.01</v>
      </c>
      <c r="D8" s="18">
        <f>SUMIFS(Extraction!L2:L247,Extraction!M2:M247,"C.D.C",Extraction!P2:P247,"CP8")</f>
        <v>0</v>
      </c>
      <c r="E8" s="18">
        <f>SUMIFS(Extraction!L2:L247,Extraction!M2:M247,"C.D.C",Extraction!P2:P247,"CP9")</f>
        <v>22.9</v>
      </c>
      <c r="F8" s="21">
        <f>SUMIFS(Extraction!L2:L247,Extraction!M2:M247,"C.D.C",Extraction!P2:P247,"CP25")</f>
        <v>40.26</v>
      </c>
      <c r="G8" s="18">
        <f>SUMIFS(Extraction!L2:L247,Extraction!M2:M247,"C.D.C",Extraction!P2:P247,"L60")</f>
        <v>0</v>
      </c>
      <c r="H8" s="18">
        <f>SUMIFS(Extraction!L2:L247,Extraction!M2:M247,"C.D.C",Extraction!P2:P247,"L70")</f>
        <v>0</v>
      </c>
    </row>
    <row r="9" spans="1:8" x14ac:dyDescent="0.2">
      <c r="A9" s="9" t="s">
        <v>230</v>
      </c>
      <c r="B9" s="18">
        <f>SUMIFS(Extraction!L2:L247,Extraction!M2:M247,"PF pas en stock",Extraction!P2:P247,"CP4")</f>
        <v>1197.952</v>
      </c>
      <c r="C9" s="18">
        <f>SUMIFS(Extraction!L2:L247,Extraction!M2:M247,"PF pas en stock",Extraction!P2:P247,"CP7")</f>
        <v>0</v>
      </c>
      <c r="D9" s="18">
        <f>SUMIFS(Extraction!L2:L247,Extraction!M2:M247,"PF pas en stock",Extraction!P2:P247,"CP8")</f>
        <v>0</v>
      </c>
      <c r="E9" s="18">
        <f>SUMIFS(Extraction!L2:L247,Extraction!M2:M247,"PF pas en stock",Extraction!P2:P247,"CP9")</f>
        <v>0</v>
      </c>
      <c r="F9" s="21">
        <f>SUMIFS(Extraction!L2:L247,Extraction!M2:M247,"PF pas en stock",Extraction!P2:P247,"CP25")</f>
        <v>0</v>
      </c>
      <c r="G9" s="18">
        <f>SUMIFS(Extraction!L2:L247,Extraction!M2:M247,"PF pas en stock",Extraction!P2:P247,"L60")</f>
        <v>0</v>
      </c>
      <c r="H9" s="18">
        <f>SUMIFS(Extraction!L2:L247,Extraction!M2:M247,"PF pas en stock",Extraction!P2:P247,"L70")</f>
        <v>0</v>
      </c>
    </row>
    <row r="10" spans="1:8" x14ac:dyDescent="0.2">
      <c r="A10" s="9" t="s">
        <v>67</v>
      </c>
      <c r="B10" s="18">
        <f>SUMIFS(Extraction!L2:L247,Extraction!M2:M247,"Plis",Extraction!P2:P247,"CP4")</f>
        <v>0</v>
      </c>
      <c r="C10" s="18">
        <f>SUMIFS(Extraction!L2:L247,Extraction!M2:M247,"Plis",Extraction!P2:P247,"CP7")</f>
        <v>12.69</v>
      </c>
      <c r="D10" s="18">
        <f>SUMIFS(Extraction!L2:L247,Extraction!M2:M247,"Plis",Extraction!P2:P247,"CP8")</f>
        <v>85.987999999999985</v>
      </c>
      <c r="E10" s="18">
        <f>SUMIFS(Extraction!L2:L247,Extraction!M2:M247,"Plis",Extraction!P2:P247,"CP9")</f>
        <v>124.25876399999999</v>
      </c>
      <c r="F10" s="21">
        <f>SUMIFS(Extraction!L2:L247,Extraction!M2:M247,"Plis",Extraction!P2:P247,"CP25")</f>
        <v>144.66043199999996</v>
      </c>
      <c r="G10" s="18">
        <f>SUMIFS(Extraction!L2:L247,Extraction!M2:M247,"Plis",Extraction!P2:P247,"L60")</f>
        <v>249.76099199999999</v>
      </c>
      <c r="H10" s="18">
        <f>SUMIFS(Extraction!L2:L247,Extraction!M2:M247,"Plis",Extraction!P2:P247,"L70")</f>
        <v>0</v>
      </c>
    </row>
    <row r="11" spans="1:8" x14ac:dyDescent="0.2">
      <c r="A11" s="9" t="s">
        <v>78</v>
      </c>
      <c r="B11" s="18">
        <f>SUMIFS(Extraction!L2:L247,Extraction!M2:M247,"Surépaisseurs",Extraction!P2:P247,"CP4")</f>
        <v>216.73000000000005</v>
      </c>
      <c r="C11" s="18">
        <f>SUMIFS(Extraction!L2:L247,Extraction!M2:M247,"Surépaisseurs",Extraction!P2:P247,"CP7")</f>
        <v>17.163</v>
      </c>
      <c r="D11" s="18">
        <f>SUMIFS(Extraction!L2:L247,Extraction!M2:M247,"Surépaisseurs",Extraction!P2:P247,"CP8")</f>
        <v>0</v>
      </c>
      <c r="E11" s="18">
        <f>SUMIFS(Extraction!L2:L247,Extraction!M2:M247,"Surépaisseurs",Extraction!P2:P247,"CP9")</f>
        <v>11.209999999999999</v>
      </c>
      <c r="F11" s="21">
        <f>SUMIFS(Extraction!L2:L247,Extraction!M2:M247,"Surépaisseurs",Extraction!P2:P247,"CP25")</f>
        <v>0</v>
      </c>
      <c r="G11" s="18">
        <f>SUMIFS(Extraction!L2:L247,Extraction!M2:M247,"Surépaisseurs",Extraction!P2:P247,"L60")</f>
        <v>0</v>
      </c>
      <c r="H11" s="18">
        <f>SUMIFS(Extraction!L2:L247,Extraction!M2:M247,"Surépaisseurs",Extraction!P2:P247,"L70")</f>
        <v>0</v>
      </c>
    </row>
    <row r="12" spans="1:8" x14ac:dyDescent="0.2">
      <c r="A12" s="9" t="s">
        <v>86</v>
      </c>
      <c r="B12" s="18">
        <f>SUMIFS(Extraction!L2:L247,Extraction!M2:M247,"Essai labo/dev",Extraction!P2:P247,"CP4")</f>
        <v>0</v>
      </c>
      <c r="C12" s="18">
        <f>SUMIFS(Extraction!L2:L247,Extraction!M2:M247,"Essai labo/dev",Extraction!P2:P247,"CP7")</f>
        <v>0</v>
      </c>
      <c r="D12" s="18">
        <f>SUMIFS(Extraction!L2:L247,Extraction!M2:M247,"Essai labo/dev",Extraction!P2:P247,"CP8")</f>
        <v>0</v>
      </c>
      <c r="E12" s="18">
        <f>SUMIFS(Extraction!L2:L247,Extraction!M2:M247,"Essai labo/dev",Extraction!P2:P247,"CP9")</f>
        <v>0</v>
      </c>
      <c r="F12" s="21">
        <f>SUMIFS(Extraction!L2:L247,Extraction!M2:M247,"Essai labo/dev",Extraction!P2:P247,"CP25")</f>
        <v>0</v>
      </c>
      <c r="G12" s="18">
        <f>SUMIFS(Extraction!L2:L247,Extraction!M2:M247,"Essai labo/dev",Extraction!P2:P247,"L60")</f>
        <v>0</v>
      </c>
      <c r="H12" s="18">
        <f>SUMIFS(Extraction!L2:L247,Extraction!M2:M247,"Essai labo/dev",Extraction!P2:P247,"L70")</f>
        <v>4.546E-2</v>
      </c>
    </row>
    <row r="13" spans="1:8" x14ac:dyDescent="0.2">
      <c r="A13" s="9" t="s">
        <v>122</v>
      </c>
      <c r="B13" s="18">
        <f>SUMIFS(Extraction!L2:L247,Extraction!M2:M247,"Mauvaises tranches",Extraction!P2:P247,"CP4")</f>
        <v>23.877000000000002</v>
      </c>
      <c r="C13" s="18">
        <f>SUMIFS(Extraction!L2:L247,Extraction!M2:M247,"Mauvaises tranches",Extraction!P2:P247,"CP7")</f>
        <v>157.12199999999999</v>
      </c>
      <c r="D13" s="18">
        <f>SUMIFS(Extraction!L2:L247,Extraction!M2:M247,"Mauvaises tranches",Extraction!P2:P247,"CP8")</f>
        <v>79.310000000000016</v>
      </c>
      <c r="E13" s="18">
        <f>SUMIFS(Extraction!L2:L247,Extraction!M2:M247,"Mauvaises tranches",Extraction!P2:P247,"CP9")</f>
        <v>58.41</v>
      </c>
      <c r="F13" s="21">
        <f>SUMIFS(Extraction!L2:L247,Extraction!M2:M247,"Mauvaises tranches",Extraction!P2:P247,"CP25")</f>
        <v>165.79960479999997</v>
      </c>
      <c r="G13" s="18">
        <f>SUMIFS(Extraction!L2:L247,Extraction!M2:M247,"Mauvaises tranches",Extraction!P2:P247,"L60")</f>
        <v>0</v>
      </c>
      <c r="H13" s="18">
        <f>SUMIFS(Extraction!L2:L247,Extraction!M2:M247,"Mauvaises tranches",Extraction!P2:P247,"L70")</f>
        <v>0</v>
      </c>
    </row>
    <row r="14" spans="1:8" x14ac:dyDescent="0.2">
      <c r="A14" s="9" t="s">
        <v>151</v>
      </c>
      <c r="B14" s="18">
        <f>SUMIFS(Extraction!L2:L247,Extraction!M2:M247,"Gels",Extraction!P2:P247,"CP4")</f>
        <v>0</v>
      </c>
      <c r="C14" s="18">
        <f>SUMIFS(Extraction!L2:L247,Extraction!M2:M247,"Gels",Extraction!P2:P247,"CP7")</f>
        <v>72.600000000000023</v>
      </c>
      <c r="D14" s="18">
        <f>SUMIFS(Extraction!L2:L247,Extraction!M2:M247,"Gels",Extraction!P2:P247,"CP8")</f>
        <v>0</v>
      </c>
      <c r="E14" s="18">
        <f>SUMIFS(Extraction!L2:L247,Extraction!M2:M247,"Gels",Extraction!P2:P247,"CP9")</f>
        <v>0</v>
      </c>
      <c r="F14" s="21">
        <f>SUMIFS(Extraction!L2:L247,Extraction!M2:M247,"Gels",Extraction!P2:P247,"CP25")</f>
        <v>0</v>
      </c>
      <c r="G14" s="18">
        <f>SUMIFS(Extraction!L2:L247,Extraction!M2:M247,"Gels",Extraction!P2:P247,"L60")</f>
        <v>0</v>
      </c>
      <c r="H14" s="18">
        <f>SUMIFS(Extraction!L2:L247,Extraction!M2:M247,"Gels",Extraction!P2:P247,"L70")</f>
        <v>0</v>
      </c>
    </row>
    <row r="15" spans="1:8" x14ac:dyDescent="0.2">
      <c r="A15" s="9" t="s">
        <v>131</v>
      </c>
      <c r="B15" s="18">
        <f>SUMIFS(Extraction!L2:L247,Extraction!M2:M247,"Pollution",Extraction!P2:P247,"CP4")</f>
        <v>217.05600000000001</v>
      </c>
      <c r="C15" s="18">
        <f>SUMIFS(Extraction!L2:L247,Extraction!M2:M247,"Pollution",Extraction!P2:P247,"CP7")</f>
        <v>0</v>
      </c>
      <c r="D15" s="18">
        <f>SUMIFS(Extraction!L2:L247,Extraction!M2:M247,"Pollution",Extraction!P2:P247,"CP8")</f>
        <v>30.020000000000003</v>
      </c>
      <c r="E15" s="18">
        <f>SUMIFS(Extraction!L2:L247,Extraction!M2:M247,"Pollution",Extraction!P2:P247,"CP9")</f>
        <v>0</v>
      </c>
      <c r="F15" s="21">
        <f>SUMIFS(Extraction!L2:L247,Extraction!M2:M247,"Pollution",Extraction!P2:P247,"CP25")</f>
        <v>45.940000000000005</v>
      </c>
      <c r="G15" s="18">
        <f>SUMIFS(Extraction!L2:L247,Extraction!M2:M247,"Pollution",Extraction!P2:P247,"L60")</f>
        <v>0</v>
      </c>
      <c r="H15" s="18">
        <f>SUMIFS(Extraction!L2:L247,Extraction!M2:M247,"Pollution",Extraction!P2:P247,"L70")</f>
        <v>0</v>
      </c>
    </row>
    <row r="16" spans="1:8" x14ac:dyDescent="0.2">
      <c r="A16" s="9" t="s">
        <v>231</v>
      </c>
      <c r="B16" s="18">
        <f>SUMIFS(Extraction!L2:L247,Extraction!M2:M247,"Bords flottants",Extraction!P2:P247,"CP4")</f>
        <v>0</v>
      </c>
      <c r="C16" s="18">
        <f>SUMIFS(Extraction!L2:L247,Extraction!M2:M247,"Bords flottants",Extraction!P2:P247,"CP7")</f>
        <v>0</v>
      </c>
      <c r="D16" s="18">
        <f>SUMIFS(Extraction!L2:L247,Extraction!M2:M247,"Bords flottants",Extraction!P2:P247,"CP8")</f>
        <v>63.879999999999995</v>
      </c>
      <c r="E16" s="18">
        <f>SUMIFS(Extraction!L2:L247,Extraction!M2:M247,"Bords flottants",Extraction!P2:P247,"CP9")</f>
        <v>0</v>
      </c>
      <c r="F16" s="21">
        <f>SUMIFS(Extraction!L2:L247,Extraction!M2:M247,"Bords flottants",Extraction!P2:P247,"CP25")</f>
        <v>34.840000000000003</v>
      </c>
      <c r="G16" s="18">
        <f>SUMIFS(Extraction!L2:L247,Extraction!M2:M247,"Bords flottants",Extraction!P2:P247,"L60")</f>
        <v>0</v>
      </c>
      <c r="H16" s="18">
        <f>SUMIFS(Extraction!L2:L247,Extraction!M2:M247,"Bords flottants",Extraction!P2:P247,"L70")</f>
        <v>0</v>
      </c>
    </row>
    <row r="17" spans="1:8" x14ac:dyDescent="0.2">
      <c r="A17" s="9" t="s">
        <v>163</v>
      </c>
      <c r="B17" s="18">
        <f>SUMIFS(Extraction!L2:L247,Extraction!M2:M247,"Mauvais réglages",Extraction!P2:P247,"CP4")</f>
        <v>0</v>
      </c>
      <c r="C17" s="18">
        <f>SUMIFS(Extraction!L2:L247,Extraction!M2:M247,"Mauvais réglages",Extraction!P2:P247,"CP7")</f>
        <v>0</v>
      </c>
      <c r="D17" s="18">
        <f>SUMIFS(Extraction!L2:L247,Extraction!M2:M247,"Mauvais réglages",Extraction!P2:P247,"CP8")</f>
        <v>53.57</v>
      </c>
      <c r="E17" s="18">
        <f>SUMIFS(Extraction!L2:L247,Extraction!M2:M247,"Mauvais réglages",Extraction!P2:P247,"CP9")</f>
        <v>15.389999999999999</v>
      </c>
      <c r="F17" s="21">
        <f>SUMIFS(Extraction!L2:L247,Extraction!M2:M247,"Mauvais réglages",Extraction!P2:P247,"CP25")</f>
        <v>15.3</v>
      </c>
      <c r="G17" s="18">
        <f>SUMIFS(Extraction!L2:L247,Extraction!M2:M247,"Mauvais réglages",Extraction!P2:P247,"L60")</f>
        <v>0</v>
      </c>
      <c r="H17" s="18">
        <f>SUMIFS(Extraction!L2:L247,Extraction!M2:M247,"Mauvais réglages",Extraction!P2:P247,"L70")</f>
        <v>0</v>
      </c>
    </row>
    <row r="18" spans="1:8" x14ac:dyDescent="0.2">
      <c r="A18" s="9" t="s">
        <v>233</v>
      </c>
      <c r="B18" s="18">
        <f>SUMIFS(Extraction!L2:L247,Extraction!M2:M247,"Mandrin écrasé",Extraction!P2:P247,"CP4")</f>
        <v>0</v>
      </c>
      <c r="C18" s="18">
        <f>SUMIFS(Extraction!L2:L247,Extraction!M2:M247,"Mandrin écrasé",Extraction!P2:P247,"CP7")</f>
        <v>0</v>
      </c>
      <c r="D18" s="18">
        <f>SUMIFS(Extraction!L2:L247,Extraction!M2:M247,"Mandrin écrasé",Extraction!P2:P247,"CP8")</f>
        <v>15.209999999999999</v>
      </c>
      <c r="E18" s="18">
        <f>SUMIFS(Extraction!L2:L247,Extraction!M2:M247,"Mandrin écrasé",Extraction!P2:P247,"CP9")</f>
        <v>0</v>
      </c>
      <c r="F18" s="21">
        <f>SUMIFS(Extraction!L2:L247,Extraction!M2:M247,"Mandrin écrasé",Extraction!P2:P247,"CP25")</f>
        <v>43.08</v>
      </c>
      <c r="G18" s="18">
        <f>SUMIFS(Extraction!L2:L247,Extraction!M2:M247,"Mandrin écrasé",Extraction!P2:P247,"L60")</f>
        <v>0</v>
      </c>
      <c r="H18" s="18">
        <f>SUMIFS(Extraction!L2:L247,Extraction!M2:M247,"Mandrin écrasé",Extraction!P2:P247,"L70")</f>
        <v>0</v>
      </c>
    </row>
    <row r="19" spans="1:8" ht="13.5" thickBot="1" x14ac:dyDescent="0.25">
      <c r="A19" s="11" t="s">
        <v>192</v>
      </c>
      <c r="B19" s="22">
        <f>SUMIFS(Extraction!L2:L247,Extraction!M2:M247,"Bulles",Extraction!P2:P247,"CP4")</f>
        <v>0</v>
      </c>
      <c r="C19" s="22">
        <f>SUMIFS(Extraction!L2:L247,Extraction!M2:M247,"Bulles",Extraction!P2:P247,"CP7")</f>
        <v>0</v>
      </c>
      <c r="D19" s="22">
        <f>SUMIFS(Extraction!L2:L247,Extraction!M2:M247,"Bulles",Extraction!P2:P247,"CP8")</f>
        <v>17.151466500000002</v>
      </c>
      <c r="E19" s="22">
        <f>SUMIFS(Extraction!L2:L247,Extraction!M2:M247,"Bulles",Extraction!P2:P247,"CP9")</f>
        <v>0</v>
      </c>
      <c r="F19" s="23">
        <f>SUMIFS(Extraction!L2:L247,Extraction!M2:M247,"Bulles",Extraction!P2:P247,"CP25")</f>
        <v>0</v>
      </c>
      <c r="G19" s="22">
        <f>SUMIFS(Extraction!L2:L247,Extraction!M2:M247,"Bulles",Extraction!P2:P247,"L60")</f>
        <v>0</v>
      </c>
      <c r="H19" s="22">
        <f>SUMIFS(Extraction!L2:L247,Extraction!M2:M247,"Bulles",Extraction!P2:P247,"L70")</f>
        <v>0</v>
      </c>
    </row>
    <row r="20" spans="1:8" ht="13.5" thickBot="1" x14ac:dyDescent="0.25">
      <c r="A20" s="27" t="s">
        <v>234</v>
      </c>
      <c r="B20" s="28">
        <f>SUM(B4:B19)</f>
        <v>1987.0599193</v>
      </c>
      <c r="C20" s="28">
        <f>SUM(C4:C19)</f>
        <v>298.11500000000001</v>
      </c>
      <c r="D20" s="28">
        <f>SUM(D4:D19)</f>
        <v>610.33946649999996</v>
      </c>
      <c r="E20" s="28">
        <f>SUM(E4:E19)</f>
        <v>542.56629199999986</v>
      </c>
      <c r="F20" s="28">
        <f>SUM(F4:F19)</f>
        <v>1175.7958181000001</v>
      </c>
      <c r="G20" s="34">
        <f>SUM(G4:G19)</f>
        <v>1582.440912</v>
      </c>
      <c r="H20" s="34">
        <f>SUM(H4:H19)</f>
        <v>4.546E-2</v>
      </c>
    </row>
    <row r="21" spans="1:8" ht="13.5" thickBot="1" x14ac:dyDescent="0.25">
      <c r="A21" s="13" t="s">
        <v>236</v>
      </c>
      <c r="B21" s="12">
        <v>8939</v>
      </c>
      <c r="C21" s="12">
        <v>215</v>
      </c>
      <c r="D21" s="12">
        <v>1425</v>
      </c>
      <c r="E21" s="12">
        <v>2329</v>
      </c>
      <c r="F21" s="12">
        <v>1194</v>
      </c>
      <c r="G21" s="25">
        <v>5905</v>
      </c>
      <c r="H21" s="25">
        <v>1433</v>
      </c>
    </row>
    <row r="22" spans="1:8" ht="13.5" thickBot="1" x14ac:dyDescent="0.25">
      <c r="A22" s="26" t="s">
        <v>235</v>
      </c>
      <c r="B22" s="28">
        <f>B21-B20</f>
        <v>6951.9400807000002</v>
      </c>
      <c r="C22" s="28">
        <f t="shared" ref="C22:H22" si="0">C21-C20</f>
        <v>-83.115000000000009</v>
      </c>
      <c r="D22" s="28">
        <f t="shared" si="0"/>
        <v>814.66053350000004</v>
      </c>
      <c r="E22" s="28">
        <f t="shared" si="0"/>
        <v>1786.433708</v>
      </c>
      <c r="F22" s="28">
        <f t="shared" si="0"/>
        <v>18.204181899999867</v>
      </c>
      <c r="G22" s="34">
        <f t="shared" si="0"/>
        <v>4322.559088</v>
      </c>
      <c r="H22" s="34">
        <f t="shared" si="0"/>
        <v>1432.95454</v>
      </c>
    </row>
  </sheetData>
  <mergeCells count="9">
    <mergeCell ref="G2:G3"/>
    <mergeCell ref="H2:H3"/>
    <mergeCell ref="A1:H1"/>
    <mergeCell ref="A2:A3"/>
    <mergeCell ref="B2:B3"/>
    <mergeCell ref="C2:C3"/>
    <mergeCell ref="D2:D3"/>
    <mergeCell ref="E2:E3"/>
    <mergeCell ref="F2:F3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Calcul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Allan Hubert</dc:creator>
  <cp:lastModifiedBy>Allan Hubert sur TSE 2K804</cp:lastModifiedBy>
  <dcterms:created xsi:type="dcterms:W3CDTF">2016-07-18T15:01:12Z</dcterms:created>
  <dcterms:modified xsi:type="dcterms:W3CDTF">2016-07-19T07:50:14Z</dcterms:modified>
</cp:coreProperties>
</file>