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 defaultThemeVersion="124226"/>
  <bookViews>
    <workbookView xWindow="240" yWindow="75" windowWidth="18780" windowHeight="11235" activeTab="2"/>
  </bookViews>
  <sheets>
    <sheet name="CP 25" sheetId="10" r:id="rId1"/>
    <sheet name="CP 9" sheetId="16" r:id="rId2"/>
    <sheet name="CP 7 &amp; 8" sheetId="17" r:id="rId3"/>
    <sheet name="LAM B" sheetId="4" r:id="rId4"/>
    <sheet name="LAM C" sheetId="6" r:id="rId5"/>
    <sheet name="Chgt Prod" sheetId="13" r:id="rId6"/>
    <sheet name="Feuil1" sheetId="1" r:id="rId7"/>
    <sheet name="Feuil3" sheetId="3" r:id="rId8"/>
  </sheets>
  <externalReferences>
    <externalReference r:id="rId9"/>
    <externalReference r:id="rId10"/>
  </externalReferences>
  <calcPr calcId="145621"/>
</workbook>
</file>

<file path=xl/calcChain.xml><?xml version="1.0" encoding="utf-8"?>
<calcChain xmlns="http://schemas.openxmlformats.org/spreadsheetml/2006/main">
  <c r="E35" i="17" l="1"/>
  <c r="AC18" i="17"/>
  <c r="AC19" i="17"/>
  <c r="AC17" i="17"/>
  <c r="S18" i="17" l="1"/>
  <c r="S19" i="17"/>
  <c r="S17" i="17"/>
  <c r="V18" i="17" l="1"/>
  <c r="V19" i="17"/>
  <c r="V20" i="17"/>
  <c r="V21" i="17"/>
  <c r="V22" i="17"/>
  <c r="V23" i="17"/>
  <c r="V24" i="17"/>
  <c r="V25" i="17"/>
  <c r="V26" i="17"/>
  <c r="V27" i="17"/>
  <c r="V17" i="17"/>
  <c r="U18" i="17"/>
  <c r="U19" i="17"/>
  <c r="W19" i="17" s="1"/>
  <c r="U17" i="17"/>
  <c r="AC20" i="17"/>
  <c r="AC21" i="17"/>
  <c r="W18" i="17"/>
  <c r="W17" i="17"/>
  <c r="AB17" i="17"/>
  <c r="AB18" i="17"/>
  <c r="AA20" i="17" l="1"/>
  <c r="AA21" i="17"/>
  <c r="Z18" i="17"/>
  <c r="Z19" i="17"/>
  <c r="J35" i="17" l="1"/>
  <c r="I35" i="17" s="1"/>
  <c r="H35" i="17"/>
  <c r="G35" i="17" s="1"/>
  <c r="I7" i="17"/>
  <c r="J7" i="17" s="1"/>
  <c r="H7" i="17"/>
  <c r="F35" i="17"/>
  <c r="G7" i="17"/>
  <c r="F7" i="17"/>
  <c r="E7" i="17"/>
  <c r="T18" i="17"/>
  <c r="X18" i="17" s="1"/>
  <c r="T19" i="17"/>
  <c r="X19" i="17" s="1"/>
  <c r="T17" i="17"/>
  <c r="X17" i="17" s="1"/>
  <c r="Y45" i="17"/>
  <c r="C32" i="17"/>
  <c r="AA18" i="17" s="1"/>
  <c r="AH29" i="17" l="1"/>
  <c r="C4" i="17" l="1"/>
  <c r="AA17" i="17" l="1"/>
  <c r="AA19" i="17"/>
  <c r="AB19" i="17"/>
  <c r="AD17" i="17" l="1" a="1"/>
  <c r="AD17" i="17" s="1"/>
  <c r="V17" i="16" l="1" a="1"/>
  <c r="V17" i="16" s="1"/>
  <c r="V17" i="10" a="1"/>
  <c r="V17" i="10" s="1"/>
  <c r="AF21" i="17"/>
  <c r="AE17" i="17" l="1"/>
  <c r="AF17" i="17" s="1"/>
  <c r="AE21" i="17"/>
  <c r="AE22" i="17"/>
  <c r="AE23" i="17"/>
  <c r="AE24" i="17"/>
  <c r="AE25" i="17"/>
  <c r="AE26" i="17"/>
  <c r="AG17" i="17" l="1"/>
  <c r="AE27" i="17"/>
  <c r="BE215" i="17" l="1"/>
  <c r="BE216" i="17" s="1"/>
  <c r="BE217" i="17" s="1"/>
  <c r="BE218" i="17" s="1"/>
  <c r="BE219" i="17" s="1"/>
  <c r="BE220" i="17" s="1"/>
  <c r="BE221" i="17" s="1"/>
  <c r="BE222" i="17" s="1"/>
  <c r="BE223" i="17" s="1"/>
  <c r="BE224" i="17" s="1"/>
  <c r="BE225" i="17" s="1"/>
  <c r="BE226" i="17" s="1"/>
  <c r="BE227" i="17" s="1"/>
  <c r="BE228" i="17" s="1"/>
  <c r="BE229" i="17" s="1"/>
  <c r="BE230" i="17" s="1"/>
  <c r="BE231" i="17" s="1"/>
  <c r="BE232" i="17" s="1"/>
  <c r="BE233" i="17" s="1"/>
  <c r="BE234" i="17" s="1"/>
  <c r="BE235" i="17" s="1"/>
  <c r="BE236" i="17" s="1"/>
  <c r="BE237" i="17" s="1"/>
  <c r="BE238" i="17" s="1"/>
  <c r="BE239" i="17" s="1"/>
  <c r="BE240" i="17" s="1"/>
  <c r="BE241" i="17" s="1"/>
  <c r="BE242" i="17" s="1"/>
  <c r="BE243" i="17" s="1"/>
  <c r="BE244" i="17" s="1"/>
  <c r="BE245" i="17" s="1"/>
  <c r="BE246" i="17" s="1"/>
  <c r="BE247" i="17" s="1"/>
  <c r="BE248" i="17" s="1"/>
  <c r="BE249" i="17" s="1"/>
  <c r="BE180" i="17"/>
  <c r="BE181" i="17" s="1"/>
  <c r="BE182" i="17" s="1"/>
  <c r="BE183" i="17" s="1"/>
  <c r="BE184" i="17" s="1"/>
  <c r="BE185" i="17" s="1"/>
  <c r="BE186" i="17" s="1"/>
  <c r="BE187" i="17" s="1"/>
  <c r="BE188" i="17" s="1"/>
  <c r="BE189" i="17" s="1"/>
  <c r="BE190" i="17" s="1"/>
  <c r="BE191" i="17" s="1"/>
  <c r="BE192" i="17" s="1"/>
  <c r="BE193" i="17" s="1"/>
  <c r="BE194" i="17" s="1"/>
  <c r="BE195" i="17" s="1"/>
  <c r="BE196" i="17" s="1"/>
  <c r="BE197" i="17" s="1"/>
  <c r="BE198" i="17" s="1"/>
  <c r="BE199" i="17" s="1"/>
  <c r="BE200" i="17" s="1"/>
  <c r="BE201" i="17" s="1"/>
  <c r="BE202" i="17" s="1"/>
  <c r="BE203" i="17" s="1"/>
  <c r="BE204" i="17" s="1"/>
  <c r="BE205" i="17" s="1"/>
  <c r="BE206" i="17" s="1"/>
  <c r="BE207" i="17" s="1"/>
  <c r="BE208" i="17" s="1"/>
  <c r="BE209" i="17" s="1"/>
  <c r="BE210" i="17" s="1"/>
  <c r="BE211" i="17" s="1"/>
  <c r="BE212" i="17" s="1"/>
  <c r="BE213" i="17" s="1"/>
  <c r="BE214" i="17" s="1"/>
  <c r="BE145" i="17"/>
  <c r="BE146" i="17" s="1"/>
  <c r="BE147" i="17" s="1"/>
  <c r="BE148" i="17" s="1"/>
  <c r="BE149" i="17" s="1"/>
  <c r="BE150" i="17" s="1"/>
  <c r="BE151" i="17" s="1"/>
  <c r="BE152" i="17" s="1"/>
  <c r="BE153" i="17" s="1"/>
  <c r="BE154" i="17" s="1"/>
  <c r="BE155" i="17" s="1"/>
  <c r="BE156" i="17" s="1"/>
  <c r="BE157" i="17" s="1"/>
  <c r="BE158" i="17" s="1"/>
  <c r="BE159" i="17" s="1"/>
  <c r="BE160" i="17" s="1"/>
  <c r="BE161" i="17" s="1"/>
  <c r="BE162" i="17" s="1"/>
  <c r="BE163" i="17" s="1"/>
  <c r="BE164" i="17" s="1"/>
  <c r="BE165" i="17" s="1"/>
  <c r="BE166" i="17" s="1"/>
  <c r="BE167" i="17" s="1"/>
  <c r="BE168" i="17" s="1"/>
  <c r="BE169" i="17" s="1"/>
  <c r="BE170" i="17" s="1"/>
  <c r="BE171" i="17" s="1"/>
  <c r="BE172" i="17" s="1"/>
  <c r="BE173" i="17" s="1"/>
  <c r="BE174" i="17" s="1"/>
  <c r="BE175" i="17" s="1"/>
  <c r="BE176" i="17" s="1"/>
  <c r="BE177" i="17" s="1"/>
  <c r="BE178" i="17" s="1"/>
  <c r="BE179" i="17" s="1"/>
  <c r="BE110" i="17"/>
  <c r="BE111" i="17" s="1"/>
  <c r="BE112" i="17" s="1"/>
  <c r="BE113" i="17" s="1"/>
  <c r="BE114" i="17" s="1"/>
  <c r="BE115" i="17" s="1"/>
  <c r="BE116" i="17" s="1"/>
  <c r="BE117" i="17" s="1"/>
  <c r="BE118" i="17" s="1"/>
  <c r="BE119" i="17" s="1"/>
  <c r="BE120" i="17" s="1"/>
  <c r="BE121" i="17" s="1"/>
  <c r="BE122" i="17" s="1"/>
  <c r="BE123" i="17" s="1"/>
  <c r="BE124" i="17" s="1"/>
  <c r="BE125" i="17" s="1"/>
  <c r="BE126" i="17" s="1"/>
  <c r="BE127" i="17" s="1"/>
  <c r="BE128" i="17" s="1"/>
  <c r="BE129" i="17" s="1"/>
  <c r="BE130" i="17" s="1"/>
  <c r="BE131" i="17" s="1"/>
  <c r="BE132" i="17" s="1"/>
  <c r="BE133" i="17" s="1"/>
  <c r="BE134" i="17" s="1"/>
  <c r="BE135" i="17" s="1"/>
  <c r="BE136" i="17" s="1"/>
  <c r="BE137" i="17" s="1"/>
  <c r="BE138" i="17" s="1"/>
  <c r="BE139" i="17" s="1"/>
  <c r="BE140" i="17" s="1"/>
  <c r="BE141" i="17" s="1"/>
  <c r="BE142" i="17" s="1"/>
  <c r="BE143" i="17" s="1"/>
  <c r="BE144" i="17" s="1"/>
  <c r="BE75" i="17"/>
  <c r="BE76" i="17" s="1"/>
  <c r="BE77" i="17" s="1"/>
  <c r="BE78" i="17" s="1"/>
  <c r="BE79" i="17" s="1"/>
  <c r="BE80" i="17" s="1"/>
  <c r="BE81" i="17" s="1"/>
  <c r="BE82" i="17" s="1"/>
  <c r="BE83" i="17" s="1"/>
  <c r="BE84" i="17" s="1"/>
  <c r="BE85" i="17" s="1"/>
  <c r="BE86" i="17" s="1"/>
  <c r="BE87" i="17" s="1"/>
  <c r="BE88" i="17" s="1"/>
  <c r="BE89" i="17" s="1"/>
  <c r="BE90" i="17" s="1"/>
  <c r="BE91" i="17" s="1"/>
  <c r="BE92" i="17" s="1"/>
  <c r="BE93" i="17" s="1"/>
  <c r="BE94" i="17" s="1"/>
  <c r="BE95" i="17" s="1"/>
  <c r="BE96" i="17" s="1"/>
  <c r="BE97" i="17" s="1"/>
  <c r="BE98" i="17" s="1"/>
  <c r="BE99" i="17" s="1"/>
  <c r="BE100" i="17" s="1"/>
  <c r="BE101" i="17" s="1"/>
  <c r="BE102" i="17" s="1"/>
  <c r="BE103" i="17" s="1"/>
  <c r="BE104" i="17" s="1"/>
  <c r="BE105" i="17" s="1"/>
  <c r="BE106" i="17" s="1"/>
  <c r="BE107" i="17" s="1"/>
  <c r="BE108" i="17" s="1"/>
  <c r="BE109" i="17" s="1"/>
  <c r="BI68" i="17"/>
  <c r="AT65" i="17"/>
  <c r="AT70" i="17" s="1"/>
  <c r="AT75" i="17" s="1"/>
  <c r="AT80" i="17" s="1"/>
  <c r="AT85" i="17" s="1"/>
  <c r="AT90" i="17" s="1"/>
  <c r="AT64" i="17"/>
  <c r="AT69" i="17" s="1"/>
  <c r="AT74" i="17" s="1"/>
  <c r="AT79" i="17" s="1"/>
  <c r="AT84" i="17" s="1"/>
  <c r="AT89" i="17" s="1"/>
  <c r="AT63" i="17"/>
  <c r="AT68" i="17" s="1"/>
  <c r="AT73" i="17" s="1"/>
  <c r="AT78" i="17" s="1"/>
  <c r="AT83" i="17" s="1"/>
  <c r="AT88" i="17" s="1"/>
  <c r="AT62" i="17"/>
  <c r="AT67" i="17" s="1"/>
  <c r="AT72" i="17" s="1"/>
  <c r="AT77" i="17" s="1"/>
  <c r="AT82" i="17" s="1"/>
  <c r="AT87" i="17" s="1"/>
  <c r="BI61" i="17"/>
  <c r="BL61" i="17" s="1"/>
  <c r="BI54" i="17"/>
  <c r="BI89" i="17" s="1"/>
  <c r="BI47" i="17"/>
  <c r="BI82" i="17" s="1"/>
  <c r="BG46" i="17"/>
  <c r="BG81" i="17" s="1"/>
  <c r="BG116" i="17" s="1"/>
  <c r="BG151" i="17" s="1"/>
  <c r="BG186" i="17" s="1"/>
  <c r="BG221" i="17" s="1"/>
  <c r="AS46" i="17"/>
  <c r="BB46" i="17" s="1"/>
  <c r="BB87" i="17" s="1"/>
  <c r="BG45" i="17"/>
  <c r="BG80" i="17" s="1"/>
  <c r="BG115" i="17" s="1"/>
  <c r="BG150" i="17" s="1"/>
  <c r="BG185" i="17" s="1"/>
  <c r="BG220" i="17" s="1"/>
  <c r="BG44" i="17"/>
  <c r="BG79" i="17" s="1"/>
  <c r="BG114" i="17" s="1"/>
  <c r="BG149" i="17" s="1"/>
  <c r="BG184" i="17" s="1"/>
  <c r="BG219" i="17" s="1"/>
  <c r="BG43" i="17"/>
  <c r="BG78" i="17" s="1"/>
  <c r="BG113" i="17" s="1"/>
  <c r="BG148" i="17" s="1"/>
  <c r="BG183" i="17" s="1"/>
  <c r="BG218" i="17" s="1"/>
  <c r="BG42" i="17"/>
  <c r="BG77" i="17" s="1"/>
  <c r="BG112" i="17" s="1"/>
  <c r="BG147" i="17" s="1"/>
  <c r="BG182" i="17" s="1"/>
  <c r="BG217" i="17" s="1"/>
  <c r="BG41" i="17"/>
  <c r="BG76" i="17" s="1"/>
  <c r="BG111" i="17" s="1"/>
  <c r="BG146" i="17" s="1"/>
  <c r="BG181" i="17" s="1"/>
  <c r="BG216" i="17" s="1"/>
  <c r="AS41" i="17"/>
  <c r="BB45" i="17" s="1"/>
  <c r="BB86" i="17" s="1"/>
  <c r="BI40" i="17"/>
  <c r="BI75" i="17" s="1"/>
  <c r="BL75" i="17" s="1"/>
  <c r="BG40" i="17"/>
  <c r="BG75" i="17" s="1"/>
  <c r="BG110" i="17" s="1"/>
  <c r="BG145" i="17" s="1"/>
  <c r="BG180" i="17" s="1"/>
  <c r="BG215" i="17" s="1"/>
  <c r="BE40" i="17"/>
  <c r="BE41" i="17" s="1"/>
  <c r="BE42" i="17" s="1"/>
  <c r="BE43" i="17" s="1"/>
  <c r="BE44" i="17" s="1"/>
  <c r="BE45" i="17" s="1"/>
  <c r="BE46" i="17" s="1"/>
  <c r="BE47" i="17" s="1"/>
  <c r="BE48" i="17" s="1"/>
  <c r="BE49" i="17" s="1"/>
  <c r="BE50" i="17" s="1"/>
  <c r="BE51" i="17" s="1"/>
  <c r="BE52" i="17" s="1"/>
  <c r="BE53" i="17" s="1"/>
  <c r="BE54" i="17" s="1"/>
  <c r="BE55" i="17" s="1"/>
  <c r="BE56" i="17" s="1"/>
  <c r="BE57" i="17" s="1"/>
  <c r="BE58" i="17" s="1"/>
  <c r="BE59" i="17" s="1"/>
  <c r="BE60" i="17" s="1"/>
  <c r="BE61" i="17" s="1"/>
  <c r="BE62" i="17" s="1"/>
  <c r="BE63" i="17" s="1"/>
  <c r="BE64" i="17" s="1"/>
  <c r="BE65" i="17" s="1"/>
  <c r="BE66" i="17" s="1"/>
  <c r="BE67" i="17" s="1"/>
  <c r="BE68" i="17" s="1"/>
  <c r="BE69" i="17" s="1"/>
  <c r="BE70" i="17" s="1"/>
  <c r="BE71" i="17" s="1"/>
  <c r="BE72" i="17" s="1"/>
  <c r="BE73" i="17" s="1"/>
  <c r="BE74" i="17" s="1"/>
  <c r="AS36" i="17"/>
  <c r="BB36" i="17" s="1"/>
  <c r="BB77" i="17" s="1"/>
  <c r="BI34" i="17"/>
  <c r="BI69" i="17" s="1"/>
  <c r="BL33" i="17"/>
  <c r="BF33" i="17"/>
  <c r="BF68" i="17" s="1"/>
  <c r="BF103" i="17" s="1"/>
  <c r="BF138" i="17" s="1"/>
  <c r="BF173" i="17" s="1"/>
  <c r="BF208" i="17" s="1"/>
  <c r="BF243" i="17" s="1"/>
  <c r="AS31" i="17"/>
  <c r="BI27" i="17"/>
  <c r="BI28" i="17" s="1"/>
  <c r="BI29" i="17" s="1"/>
  <c r="AF27" i="17"/>
  <c r="AD27" i="17" a="1"/>
  <c r="AD27" i="17" s="1"/>
  <c r="AC27" i="17" a="1"/>
  <c r="AC27" i="17" s="1"/>
  <c r="AB27" i="17"/>
  <c r="AA27" i="17"/>
  <c r="Z27" i="17"/>
  <c r="BL40" i="17" l="1"/>
  <c r="BL34" i="17"/>
  <c r="BI35" i="17"/>
  <c r="BI70" i="17" s="1"/>
  <c r="BL70" i="17" s="1"/>
  <c r="BL27" i="17"/>
  <c r="BI62" i="17"/>
  <c r="BL62" i="17" s="1"/>
  <c r="BF34" i="17"/>
  <c r="BF35" i="17" s="1"/>
  <c r="BF70" i="17" s="1"/>
  <c r="BF105" i="17" s="1"/>
  <c r="BF140" i="17" s="1"/>
  <c r="BF175" i="17" s="1"/>
  <c r="BF210" i="17" s="1"/>
  <c r="BF245" i="17" s="1"/>
  <c r="BL54" i="17"/>
  <c r="BB42" i="17"/>
  <c r="BB83" i="17" s="1"/>
  <c r="BI117" i="17"/>
  <c r="BL82" i="17"/>
  <c r="BI64" i="17"/>
  <c r="BI30" i="17"/>
  <c r="BL29" i="17"/>
  <c r="BB34" i="17"/>
  <c r="BB75" i="17" s="1"/>
  <c r="BB31" i="17"/>
  <c r="BB72" i="17" s="1"/>
  <c r="AS72" i="17"/>
  <c r="BB39" i="17"/>
  <c r="BB80" i="17" s="1"/>
  <c r="AS77" i="17"/>
  <c r="BB38" i="17"/>
  <c r="BB79" i="17" s="1"/>
  <c r="BB49" i="17"/>
  <c r="BB90" i="17" s="1"/>
  <c r="AS87" i="17"/>
  <c r="BB48" i="17"/>
  <c r="BB89" i="17" s="1"/>
  <c r="BI110" i="17"/>
  <c r="BI103" i="17"/>
  <c r="BL68" i="17"/>
  <c r="BL28" i="17"/>
  <c r="BB33" i="17"/>
  <c r="BB74" i="17" s="1"/>
  <c r="BB40" i="17"/>
  <c r="BB81" i="17" s="1"/>
  <c r="BB41" i="17"/>
  <c r="BB82" i="17" s="1"/>
  <c r="BB50" i="17"/>
  <c r="BB91" i="17" s="1"/>
  <c r="BI104" i="17"/>
  <c r="BL69" i="17"/>
  <c r="BI97" i="17"/>
  <c r="BB44" i="17"/>
  <c r="BB85" i="17" s="1"/>
  <c r="AS82" i="17"/>
  <c r="BB43" i="17"/>
  <c r="BB84" i="17" s="1"/>
  <c r="BI124" i="17"/>
  <c r="BL89" i="17"/>
  <c r="BI96" i="17"/>
  <c r="BB32" i="17"/>
  <c r="BB73" i="17" s="1"/>
  <c r="BB35" i="17"/>
  <c r="BB76" i="17" s="1"/>
  <c r="BB37" i="17"/>
  <c r="BB78" i="17" s="1"/>
  <c r="BB47" i="17"/>
  <c r="BB88" i="17" s="1"/>
  <c r="BL47" i="17"/>
  <c r="BI63" i="17"/>
  <c r="BL26" i="17"/>
  <c r="BF26" i="17"/>
  <c r="AS26" i="17"/>
  <c r="BB26" i="17" s="1"/>
  <c r="BB67" i="17" s="1"/>
  <c r="AF26" i="17"/>
  <c r="AD26" i="17" a="1"/>
  <c r="AD26" i="17" s="1"/>
  <c r="AC26" i="17" a="1"/>
  <c r="AC26" i="17" s="1"/>
  <c r="AB26" i="17"/>
  <c r="AA26" i="17"/>
  <c r="Z26" i="17"/>
  <c r="BL35" i="17" l="1"/>
  <c r="BI36" i="17"/>
  <c r="BI37" i="17" s="1"/>
  <c r="BI105" i="17"/>
  <c r="BI140" i="17" s="1"/>
  <c r="BF36" i="17"/>
  <c r="BF37" i="17" s="1"/>
  <c r="BF69" i="17"/>
  <c r="BF104" i="17" s="1"/>
  <c r="BF139" i="17" s="1"/>
  <c r="BF174" i="17" s="1"/>
  <c r="BF209" i="17" s="1"/>
  <c r="BF244" i="17" s="1"/>
  <c r="BF61" i="17"/>
  <c r="BF96" i="17" s="1"/>
  <c r="BF131" i="17" s="1"/>
  <c r="BF166" i="17" s="1"/>
  <c r="BF201" i="17" s="1"/>
  <c r="BF236" i="17" s="1"/>
  <c r="BF27" i="17"/>
  <c r="BL63" i="17"/>
  <c r="BI98" i="17"/>
  <c r="BI131" i="17"/>
  <c r="BL96" i="17"/>
  <c r="BL97" i="17"/>
  <c r="BI132" i="17"/>
  <c r="BI65" i="17"/>
  <c r="BL30" i="17"/>
  <c r="BI31" i="17"/>
  <c r="BI152" i="17"/>
  <c r="BL117" i="17"/>
  <c r="BI159" i="17"/>
  <c r="BL124" i="17"/>
  <c r="BL103" i="17"/>
  <c r="BI138" i="17"/>
  <c r="BI139" i="17"/>
  <c r="BL104" i="17"/>
  <c r="BB30" i="17"/>
  <c r="BB71" i="17" s="1"/>
  <c r="AS67" i="17"/>
  <c r="BB29" i="17"/>
  <c r="BB70" i="17" s="1"/>
  <c r="BB27" i="17"/>
  <c r="BB68" i="17" s="1"/>
  <c r="BB28" i="17"/>
  <c r="BB69" i="17" s="1"/>
  <c r="BI145" i="17"/>
  <c r="BL110" i="17"/>
  <c r="BI99" i="17"/>
  <c r="BL64" i="17"/>
  <c r="AF25" i="17"/>
  <c r="AD25" i="17" a="1"/>
  <c r="AD25" i="17" s="1"/>
  <c r="AC25" i="17" a="1"/>
  <c r="AC25" i="17" s="1"/>
  <c r="AB25" i="17"/>
  <c r="AA25" i="17"/>
  <c r="Z25" i="17"/>
  <c r="BL105" i="17" l="1"/>
  <c r="BF71" i="17"/>
  <c r="BF106" i="17" s="1"/>
  <c r="BF141" i="17" s="1"/>
  <c r="BF176" i="17" s="1"/>
  <c r="BF211" i="17" s="1"/>
  <c r="BF246" i="17" s="1"/>
  <c r="BI71" i="17"/>
  <c r="BL36" i="17"/>
  <c r="BI180" i="17"/>
  <c r="BL145" i="17"/>
  <c r="BI194" i="17"/>
  <c r="BL159" i="17"/>
  <c r="BL152" i="17"/>
  <c r="BI187" i="17"/>
  <c r="BI100" i="17"/>
  <c r="BL65" i="17"/>
  <c r="BI133" i="17"/>
  <c r="BL98" i="17"/>
  <c r="BI106" i="17"/>
  <c r="BL71" i="17"/>
  <c r="BF72" i="17"/>
  <c r="BF107" i="17" s="1"/>
  <c r="BF142" i="17" s="1"/>
  <c r="BF177" i="17" s="1"/>
  <c r="BF212" i="17" s="1"/>
  <c r="BF247" i="17" s="1"/>
  <c r="BF38" i="17"/>
  <c r="BI72" i="17"/>
  <c r="BI38" i="17"/>
  <c r="BL37" i="17"/>
  <c r="BL99" i="17"/>
  <c r="BI134" i="17"/>
  <c r="BI174" i="17"/>
  <c r="BL139" i="17"/>
  <c r="BI32" i="17"/>
  <c r="BL31" i="17"/>
  <c r="BI66" i="17"/>
  <c r="BI167" i="17"/>
  <c r="BL132" i="17"/>
  <c r="BF62" i="17"/>
  <c r="BF97" i="17" s="1"/>
  <c r="BF132" i="17" s="1"/>
  <c r="BF167" i="17" s="1"/>
  <c r="BF202" i="17" s="1"/>
  <c r="BF237" i="17" s="1"/>
  <c r="BF28" i="17"/>
  <c r="BI175" i="17"/>
  <c r="BL140" i="17"/>
  <c r="BI173" i="17"/>
  <c r="BL138" i="17"/>
  <c r="BI166" i="17"/>
  <c r="BL131" i="17"/>
  <c r="AT24" i="17"/>
  <c r="AT29" i="17" s="1"/>
  <c r="AT34" i="17" s="1"/>
  <c r="AT39" i="17" s="1"/>
  <c r="AT44" i="17" s="1"/>
  <c r="AT49" i="17" s="1"/>
  <c r="AF24" i="17"/>
  <c r="AD24" i="17" a="1"/>
  <c r="AD24" i="17" s="1"/>
  <c r="AC24" i="17" a="1"/>
  <c r="AC24" i="17" s="1"/>
  <c r="AB24" i="17"/>
  <c r="AA24" i="17"/>
  <c r="Z24" i="17"/>
  <c r="BI208" i="17" l="1"/>
  <c r="BL173" i="17"/>
  <c r="BI141" i="17"/>
  <c r="BL106" i="17"/>
  <c r="BI222" i="17"/>
  <c r="BL187" i="17"/>
  <c r="BL180" i="17"/>
  <c r="BI215" i="17"/>
  <c r="BI210" i="17"/>
  <c r="BL175" i="17"/>
  <c r="BI101" i="17"/>
  <c r="BL66" i="17"/>
  <c r="BI169" i="17"/>
  <c r="BL134" i="17"/>
  <c r="BI107" i="17"/>
  <c r="BL72" i="17"/>
  <c r="BI168" i="17"/>
  <c r="BL133" i="17"/>
  <c r="BI135" i="17"/>
  <c r="BL100" i="17"/>
  <c r="BI201" i="17"/>
  <c r="BL166" i="17"/>
  <c r="BF29" i="17"/>
  <c r="BF63" i="17"/>
  <c r="BF98" i="17" s="1"/>
  <c r="BF133" i="17" s="1"/>
  <c r="BF168" i="17" s="1"/>
  <c r="BF203" i="17" s="1"/>
  <c r="BF238" i="17" s="1"/>
  <c r="BI67" i="17"/>
  <c r="BL32" i="17"/>
  <c r="BI39" i="17"/>
  <c r="BL38" i="17"/>
  <c r="BI73" i="17"/>
  <c r="BI202" i="17"/>
  <c r="BL167" i="17"/>
  <c r="BI209" i="17"/>
  <c r="BL174" i="17"/>
  <c r="BF73" i="17"/>
  <c r="BF108" i="17" s="1"/>
  <c r="BF143" i="17" s="1"/>
  <c r="BF178" i="17" s="1"/>
  <c r="BF213" i="17" s="1"/>
  <c r="BF248" i="17" s="1"/>
  <c r="BF39" i="17"/>
  <c r="BF74" i="17" s="1"/>
  <c r="BF109" i="17" s="1"/>
  <c r="BF144" i="17" s="1"/>
  <c r="BF179" i="17" s="1"/>
  <c r="BF214" i="17" s="1"/>
  <c r="BF249" i="17" s="1"/>
  <c r="BI229" i="17"/>
  <c r="BL194" i="17"/>
  <c r="AT23" i="17"/>
  <c r="AT28" i="17" s="1"/>
  <c r="AT33" i="17" s="1"/>
  <c r="AT38" i="17" s="1"/>
  <c r="AT43" i="17" s="1"/>
  <c r="AT48" i="17" s="1"/>
  <c r="AF23" i="17"/>
  <c r="AD23" i="17" a="1"/>
  <c r="AD23" i="17" s="1"/>
  <c r="AC23" i="17" a="1"/>
  <c r="AC23" i="17" s="1"/>
  <c r="AB23" i="17"/>
  <c r="AA23" i="17"/>
  <c r="Z23" i="17"/>
  <c r="BL229" i="17" l="1"/>
  <c r="BL168" i="17"/>
  <c r="BI203" i="17"/>
  <c r="BL208" i="17"/>
  <c r="BI243" i="17"/>
  <c r="BF64" i="17"/>
  <c r="BF99" i="17" s="1"/>
  <c r="BF134" i="17" s="1"/>
  <c r="BF169" i="17" s="1"/>
  <c r="BF204" i="17" s="1"/>
  <c r="BF239" i="17" s="1"/>
  <c r="BF30" i="17"/>
  <c r="BL107" i="17"/>
  <c r="BI142" i="17"/>
  <c r="BL39" i="17"/>
  <c r="BI74" i="17"/>
  <c r="BL222" i="17"/>
  <c r="BI108" i="17"/>
  <c r="BL73" i="17"/>
  <c r="BI102" i="17"/>
  <c r="BL67" i="17"/>
  <c r="BI170" i="17"/>
  <c r="BL135" i="17"/>
  <c r="BI245" i="17"/>
  <c r="BL210" i="17"/>
  <c r="BI176" i="17"/>
  <c r="BL141" i="17"/>
  <c r="BI244" i="17"/>
  <c r="BL209" i="17"/>
  <c r="BI237" i="17"/>
  <c r="BL202" i="17"/>
  <c r="BI236" i="17"/>
  <c r="BL201" i="17"/>
  <c r="BI204" i="17"/>
  <c r="BL169" i="17"/>
  <c r="BL101" i="17"/>
  <c r="BI136" i="17"/>
  <c r="BL215" i="17"/>
  <c r="AT22" i="17"/>
  <c r="AT27" i="17" s="1"/>
  <c r="AT32" i="17" s="1"/>
  <c r="AT37" i="17" s="1"/>
  <c r="AT42" i="17" s="1"/>
  <c r="AT47" i="17" s="1"/>
  <c r="BI171" i="17" l="1"/>
  <c r="BL136" i="17"/>
  <c r="BL204" i="17"/>
  <c r="BI239" i="17"/>
  <c r="BL176" i="17"/>
  <c r="BI211" i="17"/>
  <c r="BI137" i="17"/>
  <c r="BL102" i="17"/>
  <c r="BI143" i="17"/>
  <c r="BL108" i="17"/>
  <c r="BI238" i="17"/>
  <c r="BL203" i="17"/>
  <c r="BL236" i="17"/>
  <c r="BF65" i="17"/>
  <c r="BF100" i="17" s="1"/>
  <c r="BF135" i="17" s="1"/>
  <c r="BF170" i="17" s="1"/>
  <c r="BF205" i="17" s="1"/>
  <c r="BF240" i="17" s="1"/>
  <c r="BF31" i="17"/>
  <c r="BL245" i="17"/>
  <c r="BI205" i="17"/>
  <c r="BL170" i="17"/>
  <c r="BI109" i="17"/>
  <c r="BL74" i="17"/>
  <c r="BL237" i="17"/>
  <c r="BL244" i="17"/>
  <c r="BL142" i="17"/>
  <c r="BI177" i="17"/>
  <c r="BL243" i="17"/>
  <c r="AT21" i="17"/>
  <c r="AT26" i="17" s="1"/>
  <c r="AT31" i="17" s="1"/>
  <c r="AT36" i="17" s="1"/>
  <c r="AT41" i="17" s="1"/>
  <c r="AT46" i="17" s="1"/>
  <c r="AS21" i="17"/>
  <c r="BB21" i="17" s="1"/>
  <c r="BB62" i="17" s="1"/>
  <c r="AD21" i="17" a="1"/>
  <c r="AD21" i="17" s="1"/>
  <c r="AB21" i="17"/>
  <c r="Z21" i="17"/>
  <c r="BI246" i="17" l="1"/>
  <c r="BL211" i="17"/>
  <c r="BI212" i="17"/>
  <c r="BL177" i="17"/>
  <c r="BI240" i="17"/>
  <c r="BL205" i="17"/>
  <c r="BF66" i="17"/>
  <c r="BF101" i="17" s="1"/>
  <c r="BF136" i="17" s="1"/>
  <c r="BF171" i="17" s="1"/>
  <c r="BF206" i="17" s="1"/>
  <c r="BF241" i="17" s="1"/>
  <c r="BF32" i="17"/>
  <c r="BF67" i="17" s="1"/>
  <c r="BF102" i="17" s="1"/>
  <c r="BF137" i="17" s="1"/>
  <c r="BF172" i="17" s="1"/>
  <c r="BF207" i="17" s="1"/>
  <c r="BF242" i="17" s="1"/>
  <c r="BI178" i="17"/>
  <c r="BL143" i="17"/>
  <c r="BL239" i="17"/>
  <c r="BI206" i="17"/>
  <c r="BL171" i="17"/>
  <c r="BI172" i="17"/>
  <c r="BL137" i="17"/>
  <c r="AS62" i="17"/>
  <c r="BB25" i="17"/>
  <c r="BB66" i="17" s="1"/>
  <c r="BB24" i="17"/>
  <c r="BB65" i="17" s="1"/>
  <c r="BB23" i="17"/>
  <c r="BB64" i="17" s="1"/>
  <c r="BB22" i="17"/>
  <c r="BB63" i="17" s="1"/>
  <c r="BL109" i="17"/>
  <c r="BI144" i="17"/>
  <c r="BL238" i="17"/>
  <c r="BI20" i="17"/>
  <c r="BL20" i="17" s="1"/>
  <c r="AD20" i="17" a="1"/>
  <c r="AD20" i="17" s="1"/>
  <c r="AB20" i="17"/>
  <c r="Z20" i="17"/>
  <c r="AE20" i="17" l="1"/>
  <c r="AF20" i="17" s="1"/>
  <c r="BI241" i="17"/>
  <c r="BL206" i="17"/>
  <c r="BL246" i="17"/>
  <c r="BI179" i="17"/>
  <c r="BL144" i="17"/>
  <c r="BL240" i="17"/>
  <c r="BI55" i="17"/>
  <c r="BI21" i="17"/>
  <c r="BL172" i="17"/>
  <c r="BI207" i="17"/>
  <c r="BI213" i="17"/>
  <c r="BL178" i="17"/>
  <c r="BL212" i="17"/>
  <c r="BI247" i="17"/>
  <c r="BL19" i="17"/>
  <c r="BF19" i="17"/>
  <c r="BL247" i="17" l="1"/>
  <c r="BI248" i="17"/>
  <c r="BL213" i="17"/>
  <c r="BF54" i="17"/>
  <c r="BF89" i="17" s="1"/>
  <c r="BF124" i="17" s="1"/>
  <c r="BF159" i="17" s="1"/>
  <c r="BF194" i="17" s="1"/>
  <c r="BF229" i="17" s="1"/>
  <c r="BF20" i="17"/>
  <c r="BL241" i="17"/>
  <c r="BI242" i="17"/>
  <c r="BL207" i="17"/>
  <c r="BI90" i="17"/>
  <c r="BL55" i="17"/>
  <c r="BI214" i="17"/>
  <c r="BL179" i="17"/>
  <c r="BI56" i="17"/>
  <c r="BI22" i="17"/>
  <c r="BL21" i="17"/>
  <c r="BG18" i="17"/>
  <c r="BI91" i="17" l="1"/>
  <c r="BL56" i="17"/>
  <c r="BF55" i="17"/>
  <c r="BF90" i="17" s="1"/>
  <c r="BF125" i="17" s="1"/>
  <c r="BF160" i="17" s="1"/>
  <c r="BF195" i="17" s="1"/>
  <c r="BF230" i="17" s="1"/>
  <c r="BF21" i="17"/>
  <c r="BL248" i="17"/>
  <c r="BI57" i="17"/>
  <c r="BI23" i="17"/>
  <c r="BL22" i="17"/>
  <c r="BI249" i="17"/>
  <c r="BL214" i="17"/>
  <c r="BG53" i="17"/>
  <c r="BG88" i="17" s="1"/>
  <c r="BG123" i="17" s="1"/>
  <c r="BG158" i="17" s="1"/>
  <c r="BG193" i="17" s="1"/>
  <c r="BG228" i="17" s="1"/>
  <c r="BG25" i="17"/>
  <c r="BI125" i="17"/>
  <c r="BL90" i="17"/>
  <c r="BL242" i="17"/>
  <c r="BG17" i="17"/>
  <c r="BG16" i="17"/>
  <c r="AS16" i="17"/>
  <c r="BB17" i="17" s="1"/>
  <c r="BB58" i="17" s="1"/>
  <c r="BG15" i="17"/>
  <c r="BG14" i="17"/>
  <c r="BA14" i="17"/>
  <c r="BA55" i="17" s="1"/>
  <c r="AZ14" i="17"/>
  <c r="AZ55" i="17" s="1"/>
  <c r="AY14" i="17"/>
  <c r="AY55" i="17" s="1"/>
  <c r="AX14" i="17"/>
  <c r="AX55" i="17" s="1"/>
  <c r="AW14" i="17"/>
  <c r="AW55" i="17" s="1"/>
  <c r="AV14" i="17"/>
  <c r="AV55" i="17" s="1"/>
  <c r="AU14" i="17"/>
  <c r="AU55" i="17" s="1"/>
  <c r="BI13" i="17"/>
  <c r="BI48" i="17" s="1"/>
  <c r="BG13" i="17"/>
  <c r="BL12" i="17"/>
  <c r="BG12" i="17"/>
  <c r="BF12" i="17"/>
  <c r="BF47" i="17" s="1"/>
  <c r="BF82" i="17" s="1"/>
  <c r="BF117" i="17" s="1"/>
  <c r="BF152" i="17" s="1"/>
  <c r="BF187" i="17" s="1"/>
  <c r="BF222" i="17" s="1"/>
  <c r="BH11" i="17"/>
  <c r="BH18" i="17" s="1"/>
  <c r="BH25" i="17" s="1"/>
  <c r="BH32" i="17" s="1"/>
  <c r="BH10" i="17"/>
  <c r="BH17" i="17" s="1"/>
  <c r="BH24" i="17" s="1"/>
  <c r="BH31" i="17" s="1"/>
  <c r="BH9" i="17"/>
  <c r="BH16" i="17" s="1"/>
  <c r="BH23" i="17" s="1"/>
  <c r="BH30" i="17" s="1"/>
  <c r="AT9" i="17"/>
  <c r="BH8" i="17"/>
  <c r="BH15" i="17" s="1"/>
  <c r="BH22" i="17" s="1"/>
  <c r="BH29" i="17" s="1"/>
  <c r="AT8" i="17"/>
  <c r="BH7" i="17"/>
  <c r="BH14" i="17" s="1"/>
  <c r="BH21" i="17" s="1"/>
  <c r="AW7" i="17"/>
  <c r="AT7" i="17"/>
  <c r="BI6" i="17"/>
  <c r="BI41" i="17" s="1"/>
  <c r="BH6" i="17"/>
  <c r="BH13" i="17" s="1"/>
  <c r="BH20" i="17" s="1"/>
  <c r="AW6" i="17"/>
  <c r="AT6" i="17"/>
  <c r="BL5" i="17"/>
  <c r="BH5" i="17"/>
  <c r="BH12" i="17" s="1"/>
  <c r="BH19" i="17" s="1"/>
  <c r="BF5" i="17"/>
  <c r="BF40" i="17" s="1"/>
  <c r="BF75" i="17" s="1"/>
  <c r="BF110" i="17" s="1"/>
  <c r="BF145" i="17" s="1"/>
  <c r="BF180" i="17" s="1"/>
  <c r="BF215" i="17" s="1"/>
  <c r="AW5" i="17"/>
  <c r="AT5" i="17"/>
  <c r="AW4" i="17"/>
  <c r="AT4" i="17"/>
  <c r="AW3" i="17"/>
  <c r="AT3" i="17"/>
  <c r="AO217" i="16"/>
  <c r="AO218" i="16" s="1"/>
  <c r="AO219" i="16" s="1"/>
  <c r="AO220" i="16" s="1"/>
  <c r="AO221" i="16" s="1"/>
  <c r="AO222" i="16" s="1"/>
  <c r="AO223" i="16" s="1"/>
  <c r="AO224" i="16" s="1"/>
  <c r="AO225" i="16" s="1"/>
  <c r="AO226" i="16" s="1"/>
  <c r="AO227" i="16" s="1"/>
  <c r="AO228" i="16" s="1"/>
  <c r="AO229" i="16" s="1"/>
  <c r="AO230" i="16" s="1"/>
  <c r="AO231" i="16" s="1"/>
  <c r="AO232" i="16" s="1"/>
  <c r="AO233" i="16" s="1"/>
  <c r="AO234" i="16" s="1"/>
  <c r="AO235" i="16" s="1"/>
  <c r="AO236" i="16" s="1"/>
  <c r="AO237" i="16" s="1"/>
  <c r="AO238" i="16" s="1"/>
  <c r="AO239" i="16" s="1"/>
  <c r="AO240" i="16" s="1"/>
  <c r="AO241" i="16" s="1"/>
  <c r="AO242" i="16" s="1"/>
  <c r="AO243" i="16" s="1"/>
  <c r="AO244" i="16" s="1"/>
  <c r="AO245" i="16" s="1"/>
  <c r="AO246" i="16" s="1"/>
  <c r="AO247" i="16" s="1"/>
  <c r="AO248" i="16" s="1"/>
  <c r="AO249" i="16" s="1"/>
  <c r="AO215" i="16"/>
  <c r="AO216" i="16" s="1"/>
  <c r="AO180" i="16"/>
  <c r="AO181" i="16" s="1"/>
  <c r="AO182" i="16" s="1"/>
  <c r="AO183" i="16" s="1"/>
  <c r="AO184" i="16" s="1"/>
  <c r="AO185" i="16" s="1"/>
  <c r="AO186" i="16" s="1"/>
  <c r="AO187" i="16" s="1"/>
  <c r="AO188" i="16" s="1"/>
  <c r="AO189" i="16" s="1"/>
  <c r="AO190" i="16" s="1"/>
  <c r="AO191" i="16" s="1"/>
  <c r="AO192" i="16" s="1"/>
  <c r="AO193" i="16" s="1"/>
  <c r="AO194" i="16" s="1"/>
  <c r="AO195" i="16" s="1"/>
  <c r="AO196" i="16" s="1"/>
  <c r="AO197" i="16" s="1"/>
  <c r="AO198" i="16" s="1"/>
  <c r="AO199" i="16" s="1"/>
  <c r="AO200" i="16" s="1"/>
  <c r="AO201" i="16" s="1"/>
  <c r="AO202" i="16" s="1"/>
  <c r="AO203" i="16" s="1"/>
  <c r="AO204" i="16" s="1"/>
  <c r="AO205" i="16" s="1"/>
  <c r="AO206" i="16" s="1"/>
  <c r="AO207" i="16" s="1"/>
  <c r="AO208" i="16" s="1"/>
  <c r="AO209" i="16" s="1"/>
  <c r="AO210" i="16" s="1"/>
  <c r="AO211" i="16" s="1"/>
  <c r="AO212" i="16" s="1"/>
  <c r="AO213" i="16" s="1"/>
  <c r="AO214" i="16" s="1"/>
  <c r="AO147" i="16"/>
  <c r="AO148" i="16" s="1"/>
  <c r="AO149" i="16" s="1"/>
  <c r="AO150" i="16" s="1"/>
  <c r="AO151" i="16" s="1"/>
  <c r="AO152" i="16" s="1"/>
  <c r="AO153" i="16" s="1"/>
  <c r="AO154" i="16" s="1"/>
  <c r="AO155" i="16" s="1"/>
  <c r="AO156" i="16" s="1"/>
  <c r="AO157" i="16" s="1"/>
  <c r="AO158" i="16" s="1"/>
  <c r="AO159" i="16" s="1"/>
  <c r="AO160" i="16" s="1"/>
  <c r="AO161" i="16" s="1"/>
  <c r="AO162" i="16" s="1"/>
  <c r="AO163" i="16" s="1"/>
  <c r="AO164" i="16" s="1"/>
  <c r="AO165" i="16" s="1"/>
  <c r="AO166" i="16" s="1"/>
  <c r="AO167" i="16" s="1"/>
  <c r="AO168" i="16" s="1"/>
  <c r="AO169" i="16" s="1"/>
  <c r="AO170" i="16" s="1"/>
  <c r="AO171" i="16" s="1"/>
  <c r="AO172" i="16" s="1"/>
  <c r="AO173" i="16" s="1"/>
  <c r="AO174" i="16" s="1"/>
  <c r="AO175" i="16" s="1"/>
  <c r="AO176" i="16" s="1"/>
  <c r="AO177" i="16" s="1"/>
  <c r="AO178" i="16" s="1"/>
  <c r="AO179" i="16" s="1"/>
  <c r="AQ146" i="16"/>
  <c r="AQ181" i="16" s="1"/>
  <c r="AQ216" i="16" s="1"/>
  <c r="AO145" i="16"/>
  <c r="AO146" i="16" s="1"/>
  <c r="AO111" i="16"/>
  <c r="AO112" i="16" s="1"/>
  <c r="AO113" i="16" s="1"/>
  <c r="AO114" i="16" s="1"/>
  <c r="AO115" i="16" s="1"/>
  <c r="AO116" i="16" s="1"/>
  <c r="AO117" i="16" s="1"/>
  <c r="AO118" i="16" s="1"/>
  <c r="AO119" i="16" s="1"/>
  <c r="AO120" i="16" s="1"/>
  <c r="AO121" i="16" s="1"/>
  <c r="AO122" i="16" s="1"/>
  <c r="AO123" i="16" s="1"/>
  <c r="AO124" i="16" s="1"/>
  <c r="AO125" i="16" s="1"/>
  <c r="AO126" i="16" s="1"/>
  <c r="AO127" i="16" s="1"/>
  <c r="AO128" i="16" s="1"/>
  <c r="AO129" i="16" s="1"/>
  <c r="AO130" i="16" s="1"/>
  <c r="AO131" i="16" s="1"/>
  <c r="AO132" i="16" s="1"/>
  <c r="AO133" i="16" s="1"/>
  <c r="AO134" i="16" s="1"/>
  <c r="AO135" i="16" s="1"/>
  <c r="AO136" i="16" s="1"/>
  <c r="AO137" i="16" s="1"/>
  <c r="AO138" i="16" s="1"/>
  <c r="AO139" i="16" s="1"/>
  <c r="AO140" i="16" s="1"/>
  <c r="AO141" i="16" s="1"/>
  <c r="AO142" i="16" s="1"/>
  <c r="AO143" i="16" s="1"/>
  <c r="AO144" i="16" s="1"/>
  <c r="AO110" i="16"/>
  <c r="AV96" i="16"/>
  <c r="AS82" i="16"/>
  <c r="AV82" i="16" s="1"/>
  <c r="AQ75" i="16"/>
  <c r="AQ110" i="16" s="1"/>
  <c r="AQ145" i="16" s="1"/>
  <c r="AQ180" i="16" s="1"/>
  <c r="AQ215" i="16" s="1"/>
  <c r="AO75" i="16"/>
  <c r="AO76" i="16" s="1"/>
  <c r="AO77" i="16" s="1"/>
  <c r="AO78" i="16" s="1"/>
  <c r="AO79" i="16" s="1"/>
  <c r="AO80" i="16" s="1"/>
  <c r="AO81" i="16" s="1"/>
  <c r="AO82" i="16" s="1"/>
  <c r="AO83" i="16" s="1"/>
  <c r="AO84" i="16" s="1"/>
  <c r="AO85" i="16" s="1"/>
  <c r="AO86" i="16" s="1"/>
  <c r="AO87" i="16" s="1"/>
  <c r="AO88" i="16" s="1"/>
  <c r="AO89" i="16" s="1"/>
  <c r="AO90" i="16" s="1"/>
  <c r="AO91" i="16" s="1"/>
  <c r="AO92" i="16" s="1"/>
  <c r="AO93" i="16" s="1"/>
  <c r="AO94" i="16" s="1"/>
  <c r="AO95" i="16" s="1"/>
  <c r="AO96" i="16" s="1"/>
  <c r="AO97" i="16" s="1"/>
  <c r="AO98" i="16" s="1"/>
  <c r="AO99" i="16" s="1"/>
  <c r="AO100" i="16" s="1"/>
  <c r="AO101" i="16" s="1"/>
  <c r="AO102" i="16" s="1"/>
  <c r="AO103" i="16" s="1"/>
  <c r="AO104" i="16" s="1"/>
  <c r="AO105" i="16" s="1"/>
  <c r="AO106" i="16" s="1"/>
  <c r="AO107" i="16" s="1"/>
  <c r="AO108" i="16" s="1"/>
  <c r="AO109" i="16" s="1"/>
  <c r="AS68" i="16"/>
  <c r="AD65" i="16"/>
  <c r="AD70" i="16" s="1"/>
  <c r="AD75" i="16" s="1"/>
  <c r="AD80" i="16" s="1"/>
  <c r="AD85" i="16" s="1"/>
  <c r="AD90" i="16" s="1"/>
  <c r="AD64" i="16"/>
  <c r="AD69" i="16" s="1"/>
  <c r="AD74" i="16" s="1"/>
  <c r="AD79" i="16" s="1"/>
  <c r="AD84" i="16" s="1"/>
  <c r="AD89" i="16" s="1"/>
  <c r="AD63" i="16"/>
  <c r="AD68" i="16" s="1"/>
  <c r="AD73" i="16" s="1"/>
  <c r="AD78" i="16" s="1"/>
  <c r="AD83" i="16" s="1"/>
  <c r="AD88" i="16" s="1"/>
  <c r="AD62" i="16"/>
  <c r="AD67" i="16" s="1"/>
  <c r="AD72" i="16" s="1"/>
  <c r="AD77" i="16" s="1"/>
  <c r="AD82" i="16" s="1"/>
  <c r="AD87" i="16" s="1"/>
  <c r="AV61" i="16"/>
  <c r="AS61" i="16"/>
  <c r="AS96" i="16" s="1"/>
  <c r="AS131" i="16" s="1"/>
  <c r="AS54" i="16"/>
  <c r="AS89" i="16" s="1"/>
  <c r="AS124" i="16" s="1"/>
  <c r="AV47" i="16"/>
  <c r="AS47" i="16"/>
  <c r="AQ46" i="16"/>
  <c r="AQ81" i="16" s="1"/>
  <c r="AQ116" i="16" s="1"/>
  <c r="AQ151" i="16" s="1"/>
  <c r="AQ186" i="16" s="1"/>
  <c r="AQ221" i="16" s="1"/>
  <c r="AC46" i="16"/>
  <c r="AL47" i="16" s="1"/>
  <c r="AL88" i="16" s="1"/>
  <c r="AQ45" i="16"/>
  <c r="AQ80" i="16" s="1"/>
  <c r="AQ115" i="16" s="1"/>
  <c r="AQ150" i="16" s="1"/>
  <c r="AQ185" i="16" s="1"/>
  <c r="AQ220" i="16" s="1"/>
  <c r="AQ44" i="16"/>
  <c r="AQ79" i="16" s="1"/>
  <c r="AQ114" i="16" s="1"/>
  <c r="AQ149" i="16" s="1"/>
  <c r="AQ184" i="16" s="1"/>
  <c r="AQ219" i="16" s="1"/>
  <c r="AQ43" i="16"/>
  <c r="AQ78" i="16" s="1"/>
  <c r="AQ113" i="16" s="1"/>
  <c r="AQ148" i="16" s="1"/>
  <c r="AQ183" i="16" s="1"/>
  <c r="AQ218" i="16" s="1"/>
  <c r="AQ42" i="16"/>
  <c r="AQ77" i="16" s="1"/>
  <c r="AQ112" i="16" s="1"/>
  <c r="AQ147" i="16" s="1"/>
  <c r="AQ182" i="16" s="1"/>
  <c r="AQ217" i="16" s="1"/>
  <c r="AQ41" i="16"/>
  <c r="AQ76" i="16" s="1"/>
  <c r="AQ111" i="16" s="1"/>
  <c r="AC41" i="16"/>
  <c r="AV40" i="16"/>
  <c r="AS40" i="16"/>
  <c r="AS75" i="16" s="1"/>
  <c r="AQ40" i="16"/>
  <c r="AO40" i="16"/>
  <c r="AO41" i="16" s="1"/>
  <c r="AO42" i="16" s="1"/>
  <c r="AO43" i="16" s="1"/>
  <c r="AO44" i="16" s="1"/>
  <c r="AO45" i="16" s="1"/>
  <c r="AO46" i="16" s="1"/>
  <c r="AO47" i="16" s="1"/>
  <c r="AO48" i="16" s="1"/>
  <c r="AO49" i="16" s="1"/>
  <c r="AO50" i="16" s="1"/>
  <c r="AO51" i="16" s="1"/>
  <c r="AO52" i="16" s="1"/>
  <c r="AO53" i="16" s="1"/>
  <c r="AO54" i="16" s="1"/>
  <c r="AO55" i="16" s="1"/>
  <c r="AO56" i="16" s="1"/>
  <c r="AO57" i="16" s="1"/>
  <c r="AO58" i="16" s="1"/>
  <c r="AO59" i="16" s="1"/>
  <c r="AO60" i="16" s="1"/>
  <c r="AO61" i="16" s="1"/>
  <c r="AO62" i="16" s="1"/>
  <c r="AO63" i="16" s="1"/>
  <c r="AO64" i="16" s="1"/>
  <c r="AO65" i="16" s="1"/>
  <c r="AO66" i="16" s="1"/>
  <c r="AO67" i="16" s="1"/>
  <c r="AO68" i="16" s="1"/>
  <c r="AO69" i="16" s="1"/>
  <c r="AO70" i="16" s="1"/>
  <c r="AO71" i="16" s="1"/>
  <c r="AO72" i="16" s="1"/>
  <c r="AO73" i="16" s="1"/>
  <c r="AO74" i="16" s="1"/>
  <c r="AL38" i="16"/>
  <c r="AL79" i="16" s="1"/>
  <c r="AL37" i="16"/>
  <c r="AL78" i="16" s="1"/>
  <c r="AC36" i="16"/>
  <c r="AS34" i="16"/>
  <c r="AP34" i="16"/>
  <c r="AP69" i="16" s="1"/>
  <c r="AP104" i="16" s="1"/>
  <c r="AP139" i="16" s="1"/>
  <c r="AP174" i="16" s="1"/>
  <c r="AP209" i="16" s="1"/>
  <c r="AP244" i="16" s="1"/>
  <c r="AV33" i="16"/>
  <c r="AP33" i="16"/>
  <c r="AP68" i="16" s="1"/>
  <c r="AP103" i="16" s="1"/>
  <c r="AP138" i="16" s="1"/>
  <c r="AP173" i="16" s="1"/>
  <c r="AP208" i="16" s="1"/>
  <c r="AP243" i="16" s="1"/>
  <c r="AL33" i="16"/>
  <c r="AL74" i="16" s="1"/>
  <c r="AC31" i="16"/>
  <c r="AL35" i="16" s="1"/>
  <c r="AL76" i="16" s="1"/>
  <c r="AS27" i="16"/>
  <c r="AS62" i="16" s="1"/>
  <c r="AV62" i="16" s="1"/>
  <c r="P27" i="16"/>
  <c r="O27" i="16"/>
  <c r="N27" i="16" a="1"/>
  <c r="N27" i="16" s="1"/>
  <c r="M27" i="16" a="1"/>
  <c r="M27" i="16" s="1"/>
  <c r="L27" i="16"/>
  <c r="K27" i="16"/>
  <c r="I27" i="16"/>
  <c r="BL13" i="17" l="1"/>
  <c r="AV89" i="16"/>
  <c r="BE5" i="17"/>
  <c r="BE6" i="17" s="1"/>
  <c r="BE7" i="17" s="1"/>
  <c r="BE8" i="17" s="1"/>
  <c r="BE9" i="17" s="1"/>
  <c r="BE10" i="17" s="1"/>
  <c r="BE11" i="17" s="1"/>
  <c r="BE12" i="17" s="1"/>
  <c r="BE13" i="17" s="1"/>
  <c r="BE14" i="17" s="1"/>
  <c r="BE15" i="17" s="1"/>
  <c r="BE16" i="17" s="1"/>
  <c r="BE17" i="17" s="1"/>
  <c r="BE18" i="17" s="1"/>
  <c r="BE19" i="17" s="1"/>
  <c r="BE20" i="17" s="1"/>
  <c r="BE21" i="17" s="1"/>
  <c r="BE22" i="17" s="1"/>
  <c r="BE23" i="17" s="1"/>
  <c r="BE24" i="17" s="1"/>
  <c r="BE25" i="17" s="1"/>
  <c r="BE26" i="17" s="1"/>
  <c r="BE27" i="17" s="1"/>
  <c r="BE28" i="17" s="1"/>
  <c r="BE29" i="17" s="1"/>
  <c r="BE30" i="17" s="1"/>
  <c r="BE31" i="17" s="1"/>
  <c r="BE32" i="17" s="1"/>
  <c r="BE33" i="17" s="1"/>
  <c r="BE34" i="17" s="1"/>
  <c r="BE35" i="17" s="1"/>
  <c r="BE36" i="17" s="1"/>
  <c r="BE37" i="17" s="1"/>
  <c r="BE38" i="17" s="1"/>
  <c r="BE39" i="17" s="1"/>
  <c r="AV27" i="16"/>
  <c r="AP35" i="16"/>
  <c r="AP70" i="16" s="1"/>
  <c r="AP105" i="16" s="1"/>
  <c r="AP140" i="16" s="1"/>
  <c r="AP175" i="16" s="1"/>
  <c r="AP210" i="16" s="1"/>
  <c r="AP245" i="16" s="1"/>
  <c r="BL6" i="17"/>
  <c r="BI7" i="17"/>
  <c r="BI42" i="17" s="1"/>
  <c r="BL42" i="17" s="1"/>
  <c r="AV54" i="16"/>
  <c r="AS28" i="16"/>
  <c r="AC72" i="16"/>
  <c r="BF6" i="17"/>
  <c r="BF41" i="17" s="1"/>
  <c r="BF76" i="17" s="1"/>
  <c r="BF111" i="17" s="1"/>
  <c r="BF146" i="17" s="1"/>
  <c r="BF181" i="17" s="1"/>
  <c r="BF216" i="17" s="1"/>
  <c r="BH27" i="17"/>
  <c r="BH37" i="17"/>
  <c r="BH38" i="17"/>
  <c r="BH28" i="17"/>
  <c r="AY65" i="17"/>
  <c r="AU65" i="17"/>
  <c r="BA63" i="17"/>
  <c r="AW63" i="17"/>
  <c r="AZ62" i="17"/>
  <c r="AV62" i="17"/>
  <c r="AZ65" i="17"/>
  <c r="AV65" i="17"/>
  <c r="AY64" i="17"/>
  <c r="AU64" i="17"/>
  <c r="BA62" i="17"/>
  <c r="AW62" i="17"/>
  <c r="BA64" i="17"/>
  <c r="AY63" i="17"/>
  <c r="AU62" i="17"/>
  <c r="AW64" i="17"/>
  <c r="AV63" i="17"/>
  <c r="BA65" i="17"/>
  <c r="AV64" i="17"/>
  <c r="AZ63" i="17"/>
  <c r="AU63" i="17"/>
  <c r="AY62" i="17"/>
  <c r="AW65" i="17"/>
  <c r="AZ64" i="17"/>
  <c r="AY75" i="17"/>
  <c r="AU75" i="17"/>
  <c r="BA73" i="17"/>
  <c r="AW73" i="17"/>
  <c r="AZ72" i="17"/>
  <c r="AV72" i="17"/>
  <c r="AZ75" i="17"/>
  <c r="AV75" i="17"/>
  <c r="AY74" i="17"/>
  <c r="AU74" i="17"/>
  <c r="BA72" i="17"/>
  <c r="AW72" i="17"/>
  <c r="BA74" i="17"/>
  <c r="AV73" i="17"/>
  <c r="AY72" i="17"/>
  <c r="AW75" i="17"/>
  <c r="BA75" i="17"/>
  <c r="AV74" i="17"/>
  <c r="AY73" i="17"/>
  <c r="AW74" i="17"/>
  <c r="AZ73" i="17"/>
  <c r="AU72" i="17"/>
  <c r="AZ74" i="17"/>
  <c r="AU73" i="17"/>
  <c r="AY90" i="17"/>
  <c r="AU90" i="17"/>
  <c r="BA88" i="17"/>
  <c r="AW88" i="17"/>
  <c r="AZ87" i="17"/>
  <c r="AV87" i="17"/>
  <c r="AW90" i="17"/>
  <c r="AV89" i="17"/>
  <c r="AY88" i="17"/>
  <c r="AZ90" i="17"/>
  <c r="AV90" i="17"/>
  <c r="AY89" i="17"/>
  <c r="AU89" i="17"/>
  <c r="BA87" i="17"/>
  <c r="AW87" i="17"/>
  <c r="BA90" i="17"/>
  <c r="AZ89" i="17"/>
  <c r="AU88" i="17"/>
  <c r="AV88" i="17"/>
  <c r="AY87" i="17"/>
  <c r="AW89" i="17"/>
  <c r="AZ88" i="17"/>
  <c r="BA89" i="17"/>
  <c r="AU87" i="17"/>
  <c r="BG49" i="17"/>
  <c r="BG84" i="17" s="1"/>
  <c r="BG119" i="17" s="1"/>
  <c r="BG154" i="17" s="1"/>
  <c r="BG189" i="17" s="1"/>
  <c r="BG224" i="17" s="1"/>
  <c r="BG21" i="17"/>
  <c r="BG52" i="17"/>
  <c r="BG87" i="17" s="1"/>
  <c r="BG122" i="17" s="1"/>
  <c r="BG157" i="17" s="1"/>
  <c r="BG192" i="17" s="1"/>
  <c r="BG227" i="17" s="1"/>
  <c r="BG24" i="17"/>
  <c r="BG60" i="17"/>
  <c r="BG95" i="17" s="1"/>
  <c r="BG130" i="17" s="1"/>
  <c r="BG165" i="17" s="1"/>
  <c r="BG200" i="17" s="1"/>
  <c r="BG235" i="17" s="1"/>
  <c r="BG32" i="17"/>
  <c r="BI92" i="17"/>
  <c r="BL57" i="17"/>
  <c r="AY80" i="17"/>
  <c r="AU80" i="17"/>
  <c r="BA78" i="17"/>
  <c r="AW78" i="17"/>
  <c r="AZ77" i="17"/>
  <c r="AV77" i="17"/>
  <c r="AZ80" i="17"/>
  <c r="AV80" i="17"/>
  <c r="AY79" i="17"/>
  <c r="AU79" i="17"/>
  <c r="BA77" i="17"/>
  <c r="AW77" i="17"/>
  <c r="AW80" i="17"/>
  <c r="AZ79" i="17"/>
  <c r="AU78" i="17"/>
  <c r="AZ78" i="17"/>
  <c r="BA79" i="17"/>
  <c r="AV78" i="17"/>
  <c r="AY77" i="17"/>
  <c r="BA80" i="17"/>
  <c r="AV79" i="17"/>
  <c r="AY78" i="17"/>
  <c r="AW79" i="17"/>
  <c r="AU77" i="17"/>
  <c r="BH26" i="17"/>
  <c r="BG48" i="17"/>
  <c r="BG83" i="17" s="1"/>
  <c r="BG118" i="17" s="1"/>
  <c r="BG153" i="17" s="1"/>
  <c r="BG188" i="17" s="1"/>
  <c r="BG223" i="17" s="1"/>
  <c r="BG20" i="17"/>
  <c r="BH36" i="17"/>
  <c r="BI160" i="17"/>
  <c r="BL125" i="17"/>
  <c r="BL249" i="17"/>
  <c r="BI58" i="17"/>
  <c r="BI24" i="17"/>
  <c r="BL23" i="17"/>
  <c r="BF56" i="17"/>
  <c r="BF91" i="17" s="1"/>
  <c r="BF126" i="17" s="1"/>
  <c r="BF161" i="17" s="1"/>
  <c r="BF196" i="17" s="1"/>
  <c r="BF231" i="17" s="1"/>
  <c r="BF22" i="17"/>
  <c r="AY60" i="17"/>
  <c r="AU60" i="17"/>
  <c r="BA59" i="17"/>
  <c r="AW59" i="17"/>
  <c r="AY58" i="17"/>
  <c r="AU58" i="17"/>
  <c r="BA57" i="17"/>
  <c r="AW57" i="17"/>
  <c r="AZ60" i="17"/>
  <c r="AV60" i="17"/>
  <c r="AZ58" i="17"/>
  <c r="AV58" i="17"/>
  <c r="AV59" i="17"/>
  <c r="AZ57" i="17"/>
  <c r="AY57" i="17"/>
  <c r="AW60" i="17"/>
  <c r="AY59" i="17"/>
  <c r="BA58" i="17"/>
  <c r="AU57" i="17"/>
  <c r="AZ59" i="17"/>
  <c r="AV57" i="17"/>
  <c r="BA60" i="17"/>
  <c r="AU59" i="17"/>
  <c r="AW58" i="17"/>
  <c r="AY70" i="17"/>
  <c r="AU70" i="17"/>
  <c r="BA68" i="17"/>
  <c r="AW68" i="17"/>
  <c r="AZ67" i="17"/>
  <c r="AV67" i="17"/>
  <c r="AZ70" i="17"/>
  <c r="AV70" i="17"/>
  <c r="AY69" i="17"/>
  <c r="AU69" i="17"/>
  <c r="BA67" i="17"/>
  <c r="AW67" i="17"/>
  <c r="BA69" i="17"/>
  <c r="AV68" i="17"/>
  <c r="AY67" i="17"/>
  <c r="AW70" i="17"/>
  <c r="AZ69" i="17"/>
  <c r="BA70" i="17"/>
  <c r="AV69" i="17"/>
  <c r="AY68" i="17"/>
  <c r="AW69" i="17"/>
  <c r="AZ68" i="17"/>
  <c r="AU67" i="17"/>
  <c r="AU68" i="17"/>
  <c r="AY85" i="17"/>
  <c r="AU85" i="17"/>
  <c r="BA83" i="17"/>
  <c r="AW83" i="17"/>
  <c r="AZ82" i="17"/>
  <c r="AV82" i="17"/>
  <c r="BA85" i="17"/>
  <c r="AZ84" i="17"/>
  <c r="AZ85" i="17"/>
  <c r="AV85" i="17"/>
  <c r="AY84" i="17"/>
  <c r="AU84" i="17"/>
  <c r="BA82" i="17"/>
  <c r="AW82" i="17"/>
  <c r="AW85" i="17"/>
  <c r="BA84" i="17"/>
  <c r="AU83" i="17"/>
  <c r="AW84" i="17"/>
  <c r="AZ83" i="17"/>
  <c r="AV83" i="17"/>
  <c r="AY82" i="17"/>
  <c r="AV84" i="17"/>
  <c r="AY83" i="17"/>
  <c r="AU82" i="17"/>
  <c r="BG47" i="17"/>
  <c r="BG82" i="17" s="1"/>
  <c r="BG117" i="17" s="1"/>
  <c r="BG152" i="17" s="1"/>
  <c r="BG187" i="17" s="1"/>
  <c r="BG222" i="17" s="1"/>
  <c r="BG19" i="17"/>
  <c r="BG50" i="17"/>
  <c r="BG85" i="17" s="1"/>
  <c r="BG120" i="17" s="1"/>
  <c r="BG155" i="17" s="1"/>
  <c r="BG190" i="17" s="1"/>
  <c r="BG225" i="17" s="1"/>
  <c r="BG22" i="17"/>
  <c r="AS57" i="17"/>
  <c r="BB20" i="17"/>
  <c r="BB61" i="17" s="1"/>
  <c r="BB19" i="17"/>
  <c r="BB60" i="17" s="1"/>
  <c r="BB18" i="17"/>
  <c r="BB59" i="17" s="1"/>
  <c r="BI126" i="17"/>
  <c r="BL91" i="17"/>
  <c r="BL7" i="17"/>
  <c r="BF7" i="17"/>
  <c r="BI8" i="17"/>
  <c r="BF13" i="17"/>
  <c r="BI14" i="17"/>
  <c r="BB16" i="17"/>
  <c r="BB57" i="17" s="1"/>
  <c r="BI76" i="17"/>
  <c r="BL41" i="17"/>
  <c r="BH39" i="17"/>
  <c r="BL48" i="17"/>
  <c r="BI83" i="17"/>
  <c r="BG51" i="17"/>
  <c r="BG86" i="17" s="1"/>
  <c r="BG121" i="17" s="1"/>
  <c r="BG156" i="17" s="1"/>
  <c r="BG191" i="17" s="1"/>
  <c r="BG226" i="17" s="1"/>
  <c r="BG23" i="17"/>
  <c r="AS35" i="16"/>
  <c r="AV34" i="16"/>
  <c r="AC82" i="16"/>
  <c r="AL45" i="16"/>
  <c r="AL86" i="16" s="1"/>
  <c r="AL41" i="16"/>
  <c r="AL82" i="16" s="1"/>
  <c r="AL44" i="16"/>
  <c r="AL85" i="16" s="1"/>
  <c r="AS103" i="16"/>
  <c r="AS110" i="16"/>
  <c r="AC87" i="16"/>
  <c r="AL50" i="16"/>
  <c r="AL91" i="16" s="1"/>
  <c r="AL46" i="16"/>
  <c r="AL87" i="16" s="1"/>
  <c r="AL49" i="16"/>
  <c r="AL90" i="16" s="1"/>
  <c r="AS166" i="16"/>
  <c r="AV131" i="16"/>
  <c r="AL43" i="16"/>
  <c r="AL84" i="16" s="1"/>
  <c r="AP36" i="16"/>
  <c r="AL42" i="16"/>
  <c r="AL83" i="16" s="1"/>
  <c r="AL48" i="16"/>
  <c r="AL89" i="16" s="1"/>
  <c r="AS117" i="16"/>
  <c r="AS97" i="16"/>
  <c r="AC77" i="16"/>
  <c r="AL40" i="16"/>
  <c r="AL81" i="16" s="1"/>
  <c r="AL36" i="16"/>
  <c r="AL77" i="16" s="1"/>
  <c r="AL39" i="16"/>
  <c r="AL80" i="16" s="1"/>
  <c r="AV68" i="16"/>
  <c r="AS69" i="16"/>
  <c r="AV75" i="16"/>
  <c r="AV124" i="16"/>
  <c r="AS159" i="16"/>
  <c r="AL31" i="16"/>
  <c r="AL72" i="16" s="1"/>
  <c r="AL34" i="16"/>
  <c r="AL75" i="16" s="1"/>
  <c r="AL32" i="16"/>
  <c r="AL73" i="16" s="1"/>
  <c r="AV26" i="16"/>
  <c r="AP26" i="16"/>
  <c r="AC26" i="16"/>
  <c r="AL26" i="16" s="1"/>
  <c r="AL67" i="16" s="1"/>
  <c r="P26" i="16"/>
  <c r="O26" i="16"/>
  <c r="N26" i="16" a="1"/>
  <c r="N26" i="16" s="1"/>
  <c r="M26" i="16"/>
  <c r="M26" i="16" a="1"/>
  <c r="L26" i="16"/>
  <c r="K26" i="16"/>
  <c r="I26" i="16"/>
  <c r="BM30" i="17" a="1"/>
  <c r="BM32" i="17" a="1"/>
  <c r="BM6" i="17" a="1"/>
  <c r="BM5" i="17" a="1"/>
  <c r="BM7" i="17" a="1"/>
  <c r="BM13" i="17" a="1"/>
  <c r="BM20" i="17" a="1"/>
  <c r="BM21" i="17" a="1"/>
  <c r="BM23" i="17" a="1"/>
  <c r="BM19" i="17" a="1"/>
  <c r="BM31" i="17" a="1"/>
  <c r="BM12" i="17" a="1"/>
  <c r="BI77" i="17" l="1"/>
  <c r="AL17" i="17" a="1"/>
  <c r="AL17" i="17" s="1"/>
  <c r="AH17" i="17" s="1" a="1"/>
  <c r="AH17" i="17" s="1"/>
  <c r="AS63" i="16"/>
  <c r="AS29" i="16"/>
  <c r="AV28" i="16"/>
  <c r="BM32" i="17"/>
  <c r="BM23" i="17"/>
  <c r="BM12" i="17"/>
  <c r="BM13" i="17"/>
  <c r="BM30" i="17"/>
  <c r="BM6" i="17"/>
  <c r="BM21" i="17"/>
  <c r="BM7" i="17"/>
  <c r="BM5" i="17"/>
  <c r="BM31" i="17"/>
  <c r="BM19" i="17"/>
  <c r="BM20" i="17"/>
  <c r="BI111" i="17"/>
  <c r="BL76" i="17"/>
  <c r="BF42" i="17"/>
  <c r="BF77" i="17" s="1"/>
  <c r="BF112" i="17" s="1"/>
  <c r="BF147" i="17" s="1"/>
  <c r="BF182" i="17" s="1"/>
  <c r="BF217" i="17" s="1"/>
  <c r="BF8" i="17"/>
  <c r="BH44" i="17"/>
  <c r="BH51" i="17" s="1"/>
  <c r="BH58" i="17" s="1"/>
  <c r="BH65" i="17" s="1"/>
  <c r="BI43" i="17"/>
  <c r="BL8" i="17"/>
  <c r="BI9" i="17"/>
  <c r="BG57" i="17"/>
  <c r="BG92" i="17" s="1"/>
  <c r="BG127" i="17" s="1"/>
  <c r="BG162" i="17" s="1"/>
  <c r="BG197" i="17" s="1"/>
  <c r="BG232" i="17" s="1"/>
  <c r="BG29" i="17"/>
  <c r="BL160" i="17"/>
  <c r="BI195" i="17"/>
  <c r="BH33" i="17"/>
  <c r="BG56" i="17"/>
  <c r="BG91" i="17" s="1"/>
  <c r="BG126" i="17" s="1"/>
  <c r="BG161" i="17" s="1"/>
  <c r="BG196" i="17" s="1"/>
  <c r="BG231" i="17" s="1"/>
  <c r="BG28" i="17"/>
  <c r="BH34" i="17"/>
  <c r="BH46" i="17"/>
  <c r="BH53" i="17" s="1"/>
  <c r="BH60" i="17" s="1"/>
  <c r="BH67" i="17" s="1"/>
  <c r="BF48" i="17"/>
  <c r="BF83" i="17" s="1"/>
  <c r="BF118" i="17" s="1"/>
  <c r="BF153" i="17" s="1"/>
  <c r="BF188" i="17" s="1"/>
  <c r="BF223" i="17" s="1"/>
  <c r="BF14" i="17"/>
  <c r="BI93" i="17"/>
  <c r="BL58" i="17"/>
  <c r="BH43" i="17"/>
  <c r="BH50" i="17" s="1"/>
  <c r="BH57" i="17" s="1"/>
  <c r="BI127" i="17"/>
  <c r="BL92" i="17"/>
  <c r="BI112" i="17"/>
  <c r="BL77" i="17"/>
  <c r="BH35" i="17"/>
  <c r="BI49" i="17"/>
  <c r="BL14" i="17"/>
  <c r="BI15" i="17"/>
  <c r="BG30" i="17"/>
  <c r="BG58" i="17"/>
  <c r="BG93" i="17" s="1"/>
  <c r="BG128" i="17" s="1"/>
  <c r="BG163" i="17" s="1"/>
  <c r="BG198" i="17" s="1"/>
  <c r="BG233" i="17" s="1"/>
  <c r="BG55" i="17"/>
  <c r="BG90" i="17" s="1"/>
  <c r="BG125" i="17" s="1"/>
  <c r="BG160" i="17" s="1"/>
  <c r="BG195" i="17" s="1"/>
  <c r="BG230" i="17" s="1"/>
  <c r="BG27" i="17"/>
  <c r="BG67" i="17"/>
  <c r="BG102" i="17" s="1"/>
  <c r="BG137" i="17" s="1"/>
  <c r="BG172" i="17" s="1"/>
  <c r="BG207" i="17" s="1"/>
  <c r="BG242" i="17" s="1"/>
  <c r="BG39" i="17"/>
  <c r="BG74" i="17" s="1"/>
  <c r="BG109" i="17" s="1"/>
  <c r="BG144" i="17" s="1"/>
  <c r="BG179" i="17" s="1"/>
  <c r="BG214" i="17" s="1"/>
  <c r="BG249" i="17" s="1"/>
  <c r="BI118" i="17"/>
  <c r="BL83" i="17"/>
  <c r="BI161" i="17"/>
  <c r="BL126" i="17"/>
  <c r="BG54" i="17"/>
  <c r="BG89" i="17" s="1"/>
  <c r="BG124" i="17" s="1"/>
  <c r="BG159" i="17" s="1"/>
  <c r="BG194" i="17" s="1"/>
  <c r="BG229" i="17" s="1"/>
  <c r="BG26" i="17"/>
  <c r="BF57" i="17"/>
  <c r="BF92" i="17" s="1"/>
  <c r="BF127" i="17" s="1"/>
  <c r="BF162" i="17" s="1"/>
  <c r="BF197" i="17" s="1"/>
  <c r="BF232" i="17" s="1"/>
  <c r="BF23" i="17"/>
  <c r="BI59" i="17"/>
  <c r="BI25" i="17"/>
  <c r="BL24" i="17"/>
  <c r="BG59" i="17"/>
  <c r="BG94" i="17" s="1"/>
  <c r="BG129" i="17" s="1"/>
  <c r="BG164" i="17" s="1"/>
  <c r="BG199" i="17" s="1"/>
  <c r="BG234" i="17" s="1"/>
  <c r="BG31" i="17"/>
  <c r="BH45" i="17"/>
  <c r="BH52" i="17" s="1"/>
  <c r="BH59" i="17" s="1"/>
  <c r="BH66" i="17" s="1"/>
  <c r="AP61" i="16"/>
  <c r="AP96" i="16" s="1"/>
  <c r="AP131" i="16" s="1"/>
  <c r="AP166" i="16" s="1"/>
  <c r="AP201" i="16" s="1"/>
  <c r="AP236" i="16" s="1"/>
  <c r="AP27" i="16"/>
  <c r="AS104" i="16"/>
  <c r="AV69" i="16"/>
  <c r="AS138" i="16"/>
  <c r="AV103" i="16"/>
  <c r="AS152" i="16"/>
  <c r="AV117" i="16"/>
  <c r="AP71" i="16"/>
  <c r="AP106" i="16" s="1"/>
  <c r="AP141" i="16" s="1"/>
  <c r="AP176" i="16" s="1"/>
  <c r="AP211" i="16" s="1"/>
  <c r="AP246" i="16" s="1"/>
  <c r="AP37" i="16"/>
  <c r="AS201" i="16"/>
  <c r="AV166" i="16"/>
  <c r="AS194" i="16"/>
  <c r="AV159" i="16"/>
  <c r="AS132" i="16"/>
  <c r="AV97" i="16"/>
  <c r="AV110" i="16"/>
  <c r="AS145" i="16"/>
  <c r="AV35" i="16"/>
  <c r="AS70" i="16"/>
  <c r="AS36" i="16"/>
  <c r="AL27" i="16"/>
  <c r="AL68" i="16" s="1"/>
  <c r="AL30" i="16"/>
  <c r="AL71" i="16" s="1"/>
  <c r="AL28" i="16"/>
  <c r="AL69" i="16" s="1"/>
  <c r="AC67" i="16"/>
  <c r="AL29" i="16"/>
  <c r="AL70" i="16" s="1"/>
  <c r="P25" i="16"/>
  <c r="O25" i="16"/>
  <c r="N25" i="16" a="1"/>
  <c r="N25" i="16" s="1"/>
  <c r="M25" i="16" a="1"/>
  <c r="M25" i="16" s="1"/>
  <c r="L25" i="16"/>
  <c r="K25" i="16"/>
  <c r="I25" i="16"/>
  <c r="BM27" i="17" a="1"/>
  <c r="BJ36" i="17" a="1"/>
  <c r="BM36" i="17" a="1"/>
  <c r="BJ38" i="17" a="1"/>
  <c r="BM39" i="17" a="1"/>
  <c r="BJ39" i="17" a="1"/>
  <c r="BM38" i="17" a="1"/>
  <c r="BM37" i="17" a="1"/>
  <c r="BJ37" i="17" a="1"/>
  <c r="BM26" i="17" a="1"/>
  <c r="BM24" i="17" a="1"/>
  <c r="BM14" i="17" a="1"/>
  <c r="BM28" i="17" a="1"/>
  <c r="AS30" i="16" l="1"/>
  <c r="AS64" i="16"/>
  <c r="AV29" i="16"/>
  <c r="AV63" i="16"/>
  <c r="AS98" i="16"/>
  <c r="BM24" i="17"/>
  <c r="BJ38" i="17"/>
  <c r="BJ36" i="17"/>
  <c r="BJ39" i="17"/>
  <c r="BJ37" i="17"/>
  <c r="BM38" i="17"/>
  <c r="BM36" i="17"/>
  <c r="BM39" i="17"/>
  <c r="BM27" i="17"/>
  <c r="BM26" i="17"/>
  <c r="BM37" i="17"/>
  <c r="BM14" i="17"/>
  <c r="BM28" i="17"/>
  <c r="BI60" i="17"/>
  <c r="BL25" i="17"/>
  <c r="BH73" i="17"/>
  <c r="BI196" i="17"/>
  <c r="BL161" i="17"/>
  <c r="BL118" i="17"/>
  <c r="BI153" i="17"/>
  <c r="BI50" i="17"/>
  <c r="BI16" i="17"/>
  <c r="BL15" i="17"/>
  <c r="BH64" i="17"/>
  <c r="BF49" i="17"/>
  <c r="BF84" i="17" s="1"/>
  <c r="BF119" i="17" s="1"/>
  <c r="BF154" i="17" s="1"/>
  <c r="BF189" i="17" s="1"/>
  <c r="BF224" i="17" s="1"/>
  <c r="BF15" i="17"/>
  <c r="BH74" i="17"/>
  <c r="BG63" i="17"/>
  <c r="BG98" i="17" s="1"/>
  <c r="BG133" i="17" s="1"/>
  <c r="BG168" i="17" s="1"/>
  <c r="BG203" i="17" s="1"/>
  <c r="BG238" i="17" s="1"/>
  <c r="BG35" i="17"/>
  <c r="BG70" i="17" s="1"/>
  <c r="BG105" i="17" s="1"/>
  <c r="BG140" i="17" s="1"/>
  <c r="BG175" i="17" s="1"/>
  <c r="BG210" i="17" s="1"/>
  <c r="BG245" i="17" s="1"/>
  <c r="BH40" i="17"/>
  <c r="BG36" i="17"/>
  <c r="BG71" i="17" s="1"/>
  <c r="BG106" i="17" s="1"/>
  <c r="BG141" i="17" s="1"/>
  <c r="BG176" i="17" s="1"/>
  <c r="BG211" i="17" s="1"/>
  <c r="BG246" i="17" s="1"/>
  <c r="BG64" i="17"/>
  <c r="BG99" i="17" s="1"/>
  <c r="BG134" i="17" s="1"/>
  <c r="BG169" i="17" s="1"/>
  <c r="BG204" i="17" s="1"/>
  <c r="BG239" i="17" s="1"/>
  <c r="BH72" i="17"/>
  <c r="BF58" i="17"/>
  <c r="BF93" i="17" s="1"/>
  <c r="BF128" i="17" s="1"/>
  <c r="BF163" i="17" s="1"/>
  <c r="BF198" i="17" s="1"/>
  <c r="BF233" i="17" s="1"/>
  <c r="BF24" i="17"/>
  <c r="BG62" i="17"/>
  <c r="BG97" i="17" s="1"/>
  <c r="BG132" i="17" s="1"/>
  <c r="BG167" i="17" s="1"/>
  <c r="BG202" i="17" s="1"/>
  <c r="BG237" i="17" s="1"/>
  <c r="BG34" i="17"/>
  <c r="BG69" i="17" s="1"/>
  <c r="BG104" i="17" s="1"/>
  <c r="BG139" i="17" s="1"/>
  <c r="BG174" i="17" s="1"/>
  <c r="BG209" i="17" s="1"/>
  <c r="BG244" i="17" s="1"/>
  <c r="BH42" i="17"/>
  <c r="BH41" i="17"/>
  <c r="BI94" i="17"/>
  <c r="BL59" i="17"/>
  <c r="BG37" i="17"/>
  <c r="BG72" i="17" s="1"/>
  <c r="BG107" i="17" s="1"/>
  <c r="BG142" i="17" s="1"/>
  <c r="BG177" i="17" s="1"/>
  <c r="BG212" i="17" s="1"/>
  <c r="BG247" i="17" s="1"/>
  <c r="BG65" i="17"/>
  <c r="BG100" i="17" s="1"/>
  <c r="BG135" i="17" s="1"/>
  <c r="BG170" i="17" s="1"/>
  <c r="BG205" i="17" s="1"/>
  <c r="BG240" i="17" s="1"/>
  <c r="BL49" i="17"/>
  <c r="BI84" i="17"/>
  <c r="BI147" i="17"/>
  <c r="BL112" i="17"/>
  <c r="BI128" i="17"/>
  <c r="BL93" i="17"/>
  <c r="BI44" i="17"/>
  <c r="BI10" i="17"/>
  <c r="BL9" i="17"/>
  <c r="BG38" i="17"/>
  <c r="BG73" i="17" s="1"/>
  <c r="BG108" i="17" s="1"/>
  <c r="BG143" i="17" s="1"/>
  <c r="BG178" i="17" s="1"/>
  <c r="BG213" i="17" s="1"/>
  <c r="BG248" i="17" s="1"/>
  <c r="BG66" i="17"/>
  <c r="BG101" i="17" s="1"/>
  <c r="BG136" i="17" s="1"/>
  <c r="BG171" i="17" s="1"/>
  <c r="BG206" i="17" s="1"/>
  <c r="BG241" i="17" s="1"/>
  <c r="BG61" i="17"/>
  <c r="BG96" i="17" s="1"/>
  <c r="BG131" i="17" s="1"/>
  <c r="BG166" i="17" s="1"/>
  <c r="BG201" i="17" s="1"/>
  <c r="BG236" i="17" s="1"/>
  <c r="BG33" i="17"/>
  <c r="BG68" i="17" s="1"/>
  <c r="BG103" i="17" s="1"/>
  <c r="BG138" i="17" s="1"/>
  <c r="BG173" i="17" s="1"/>
  <c r="BG208" i="17" s="1"/>
  <c r="BG243" i="17" s="1"/>
  <c r="BI162" i="17"/>
  <c r="BL127" i="17"/>
  <c r="BI230" i="17"/>
  <c r="BL195" i="17"/>
  <c r="BL43" i="17"/>
  <c r="BI78" i="17"/>
  <c r="BF43" i="17"/>
  <c r="BF78" i="17" s="1"/>
  <c r="BF113" i="17" s="1"/>
  <c r="BF148" i="17" s="1"/>
  <c r="BF183" i="17" s="1"/>
  <c r="BF218" i="17" s="1"/>
  <c r="BF9" i="17"/>
  <c r="BL111" i="17"/>
  <c r="BI146" i="17"/>
  <c r="AS187" i="16"/>
  <c r="AV152" i="16"/>
  <c r="AV70" i="16"/>
  <c r="AS105" i="16"/>
  <c r="AS236" i="16"/>
  <c r="AV201" i="16"/>
  <c r="AS71" i="16"/>
  <c r="AS37" i="16"/>
  <c r="AV36" i="16"/>
  <c r="AV132" i="16"/>
  <c r="AS167" i="16"/>
  <c r="AV138" i="16"/>
  <c r="AS173" i="16"/>
  <c r="AV104" i="16"/>
  <c r="AS139" i="16"/>
  <c r="AP62" i="16"/>
  <c r="AP97" i="16" s="1"/>
  <c r="AP132" i="16" s="1"/>
  <c r="AP167" i="16" s="1"/>
  <c r="AP202" i="16" s="1"/>
  <c r="AP237" i="16" s="1"/>
  <c r="AP28" i="16"/>
  <c r="AS180" i="16"/>
  <c r="AV145" i="16"/>
  <c r="AS229" i="16"/>
  <c r="AV194" i="16"/>
  <c r="AP38" i="16"/>
  <c r="AP72" i="16"/>
  <c r="AP107" i="16" s="1"/>
  <c r="AP142" i="16" s="1"/>
  <c r="AP177" i="16" s="1"/>
  <c r="AP212" i="16" s="1"/>
  <c r="AP247" i="16" s="1"/>
  <c r="AD24" i="16"/>
  <c r="AD29" i="16" s="1"/>
  <c r="AD34" i="16" s="1"/>
  <c r="AD39" i="16" s="1"/>
  <c r="AD44" i="16" s="1"/>
  <c r="AD49" i="16" s="1"/>
  <c r="P24" i="16"/>
  <c r="O24" i="16"/>
  <c r="N24" i="16"/>
  <c r="N24" i="16" a="1"/>
  <c r="M24" i="16"/>
  <c r="M24" i="16" a="1"/>
  <c r="L24" i="16"/>
  <c r="K24" i="16"/>
  <c r="I24" i="16"/>
  <c r="BM65" i="17" a="1"/>
  <c r="BM9" i="17" a="1"/>
  <c r="BM25" i="17" a="1"/>
  <c r="BM66" i="17" a="1"/>
  <c r="BJ34" i="17" a="1"/>
  <c r="BJ35" i="17" a="1"/>
  <c r="BM35" i="17" a="1"/>
  <c r="BM59" i="17" a="1"/>
  <c r="BM34" i="17" a="1"/>
  <c r="BM58" i="17" a="1"/>
  <c r="BM33" i="17" a="1"/>
  <c r="BM67" i="17" a="1"/>
  <c r="BJ33" i="17" a="1"/>
  <c r="BM58" i="17" l="1"/>
  <c r="AV64" i="16"/>
  <c r="AS99" i="16"/>
  <c r="AS133" i="16"/>
  <c r="AV98" i="16"/>
  <c r="AS65" i="16"/>
  <c r="AV30" i="16"/>
  <c r="AS31" i="16"/>
  <c r="BM9" i="17"/>
  <c r="BM59" i="17"/>
  <c r="BJ34" i="17"/>
  <c r="BM65" i="17"/>
  <c r="BM66" i="17"/>
  <c r="BM25" i="17"/>
  <c r="BM34" i="17"/>
  <c r="BM35" i="17"/>
  <c r="BM33" i="17"/>
  <c r="BM67" i="17"/>
  <c r="BJ35" i="17"/>
  <c r="BJ33" i="17"/>
  <c r="BI182" i="17"/>
  <c r="BL147" i="17"/>
  <c r="BH81" i="17"/>
  <c r="BH88" i="17" s="1"/>
  <c r="BH95" i="17" s="1"/>
  <c r="BH102" i="17" s="1"/>
  <c r="BH71" i="17"/>
  <c r="BI85" i="17"/>
  <c r="BL50" i="17"/>
  <c r="BL60" i="17"/>
  <c r="BI95" i="17"/>
  <c r="BI113" i="17"/>
  <c r="BL78" i="17"/>
  <c r="BI197" i="17"/>
  <c r="BL162" i="17"/>
  <c r="BL44" i="17"/>
  <c r="BI79" i="17"/>
  <c r="BI119" i="17"/>
  <c r="BL84" i="17"/>
  <c r="BH48" i="17"/>
  <c r="BH49" i="17"/>
  <c r="BH47" i="17"/>
  <c r="BI181" i="17"/>
  <c r="BL146" i="17"/>
  <c r="BI45" i="17"/>
  <c r="BI11" i="17"/>
  <c r="BL10" i="17"/>
  <c r="BI163" i="17"/>
  <c r="BL128" i="17"/>
  <c r="BF59" i="17"/>
  <c r="BF94" i="17" s="1"/>
  <c r="BF129" i="17" s="1"/>
  <c r="BF164" i="17" s="1"/>
  <c r="BF199" i="17" s="1"/>
  <c r="BF234" i="17" s="1"/>
  <c r="BF25" i="17"/>
  <c r="BF60" i="17" s="1"/>
  <c r="BF95" i="17" s="1"/>
  <c r="BF130" i="17" s="1"/>
  <c r="BF165" i="17" s="1"/>
  <c r="BF200" i="17" s="1"/>
  <c r="BF235" i="17" s="1"/>
  <c r="BH79" i="17"/>
  <c r="BH86" i="17" s="1"/>
  <c r="BH93" i="17" s="1"/>
  <c r="BI51" i="17"/>
  <c r="BI17" i="17"/>
  <c r="BL16" i="17"/>
  <c r="BL196" i="17"/>
  <c r="BI231" i="17"/>
  <c r="BL230" i="17"/>
  <c r="BF44" i="17"/>
  <c r="BF79" i="17" s="1"/>
  <c r="BF114" i="17" s="1"/>
  <c r="BF149" i="17" s="1"/>
  <c r="BF184" i="17" s="1"/>
  <c r="BF219" i="17" s="1"/>
  <c r="BF10" i="17"/>
  <c r="BI129" i="17"/>
  <c r="BL94" i="17"/>
  <c r="BF50" i="17"/>
  <c r="BF85" i="17" s="1"/>
  <c r="BF120" i="17" s="1"/>
  <c r="BF155" i="17" s="1"/>
  <c r="BF190" i="17" s="1"/>
  <c r="BF225" i="17" s="1"/>
  <c r="BF16" i="17"/>
  <c r="BI188" i="17"/>
  <c r="BL153" i="17"/>
  <c r="BH80" i="17"/>
  <c r="BH87" i="17" s="1"/>
  <c r="BH94" i="17" s="1"/>
  <c r="BH101" i="17" s="1"/>
  <c r="AV229" i="16"/>
  <c r="AV180" i="16"/>
  <c r="AS215" i="16"/>
  <c r="AS174" i="16"/>
  <c r="AV139" i="16"/>
  <c r="AV236" i="16"/>
  <c r="AS222" i="16"/>
  <c r="AV187" i="16"/>
  <c r="AP73" i="16"/>
  <c r="AP108" i="16" s="1"/>
  <c r="AP143" i="16" s="1"/>
  <c r="AP178" i="16" s="1"/>
  <c r="AP213" i="16" s="1"/>
  <c r="AP248" i="16" s="1"/>
  <c r="AP39" i="16"/>
  <c r="AP74" i="16" s="1"/>
  <c r="AP109" i="16" s="1"/>
  <c r="AP144" i="16" s="1"/>
  <c r="AP179" i="16" s="1"/>
  <c r="AP214" i="16" s="1"/>
  <c r="AP249" i="16" s="1"/>
  <c r="AS106" i="16"/>
  <c r="AV71" i="16"/>
  <c r="AP63" i="16"/>
  <c r="AP98" i="16" s="1"/>
  <c r="AP133" i="16" s="1"/>
  <c r="AP168" i="16" s="1"/>
  <c r="AP203" i="16" s="1"/>
  <c r="AP238" i="16" s="1"/>
  <c r="AP29" i="16"/>
  <c r="AS208" i="16"/>
  <c r="AV173" i="16"/>
  <c r="AS202" i="16"/>
  <c r="AV167" i="16"/>
  <c r="AS72" i="16"/>
  <c r="AS38" i="16"/>
  <c r="AV37" i="16"/>
  <c r="AS140" i="16"/>
  <c r="AV105" i="16"/>
  <c r="AD23" i="16"/>
  <c r="AD28" i="16" s="1"/>
  <c r="AD33" i="16" s="1"/>
  <c r="AD38" i="16" s="1"/>
  <c r="AD43" i="16" s="1"/>
  <c r="AD48" i="16" s="1"/>
  <c r="P23" i="16"/>
  <c r="O23" i="16"/>
  <c r="N23" i="16" a="1"/>
  <c r="N23" i="16" s="1"/>
  <c r="M23" i="16" a="1"/>
  <c r="M23" i="16" s="1"/>
  <c r="L23" i="16"/>
  <c r="K23" i="16"/>
  <c r="I23" i="16"/>
  <c r="BM74" i="17" a="1"/>
  <c r="BM16" i="17" a="1"/>
  <c r="BM60" i="17" a="1"/>
  <c r="BM42" i="17" a="1"/>
  <c r="BM73" i="17" a="1"/>
  <c r="BJ74" i="17" a="1"/>
  <c r="BM49" i="17" a="1"/>
  <c r="BM41" i="17" a="1"/>
  <c r="BM72" i="17" a="1"/>
  <c r="BJ72" i="17" a="1"/>
  <c r="BM10" i="17" a="1"/>
  <c r="BM44" i="17" a="1"/>
  <c r="BJ73" i="17" a="1"/>
  <c r="BM40" i="17" a="1"/>
  <c r="AV31" i="16" l="1"/>
  <c r="AS66" i="16"/>
  <c r="AS32" i="16"/>
  <c r="AS168" i="16"/>
  <c r="AV133" i="16"/>
  <c r="AS134" i="16"/>
  <c r="AV99" i="16"/>
  <c r="AV65" i="16"/>
  <c r="AS100" i="16"/>
  <c r="BJ73" i="17"/>
  <c r="BJ72" i="17"/>
  <c r="BM42" i="17"/>
  <c r="BJ74" i="17"/>
  <c r="BM73" i="17"/>
  <c r="BM16" i="17"/>
  <c r="BM72" i="17"/>
  <c r="BM10" i="17"/>
  <c r="BM41" i="17"/>
  <c r="BM44" i="17"/>
  <c r="BM60" i="17"/>
  <c r="BM74" i="17"/>
  <c r="BM49" i="17"/>
  <c r="BM40" i="17"/>
  <c r="BH108" i="17"/>
  <c r="BI164" i="17"/>
  <c r="BL129" i="17"/>
  <c r="BH100" i="17"/>
  <c r="BI198" i="17"/>
  <c r="BL163" i="17"/>
  <c r="BI46" i="17"/>
  <c r="BL11" i="17"/>
  <c r="BI216" i="17"/>
  <c r="BL181" i="17"/>
  <c r="BH55" i="17"/>
  <c r="BI232" i="17"/>
  <c r="BL197" i="17"/>
  <c r="BI148" i="17"/>
  <c r="BL113" i="17"/>
  <c r="BH109" i="17"/>
  <c r="BL188" i="17"/>
  <c r="BI223" i="17"/>
  <c r="BL231" i="17"/>
  <c r="BI52" i="17"/>
  <c r="BI18" i="17"/>
  <c r="BL17" i="17"/>
  <c r="BI154" i="17"/>
  <c r="BL119" i="17"/>
  <c r="BI217" i="17"/>
  <c r="BL182" i="17"/>
  <c r="BH54" i="17"/>
  <c r="BI120" i="17"/>
  <c r="BL85" i="17"/>
  <c r="BF51" i="17"/>
  <c r="BF86" i="17" s="1"/>
  <c r="BF121" i="17" s="1"/>
  <c r="BF156" i="17" s="1"/>
  <c r="BF191" i="17" s="1"/>
  <c r="BF226" i="17" s="1"/>
  <c r="BF17" i="17"/>
  <c r="BF45" i="17"/>
  <c r="BF80" i="17" s="1"/>
  <c r="BF115" i="17" s="1"/>
  <c r="BF150" i="17" s="1"/>
  <c r="BF185" i="17" s="1"/>
  <c r="BF220" i="17" s="1"/>
  <c r="BF11" i="17"/>
  <c r="BF46" i="17" s="1"/>
  <c r="BF81" i="17" s="1"/>
  <c r="BF116" i="17" s="1"/>
  <c r="BF151" i="17" s="1"/>
  <c r="BF186" i="17" s="1"/>
  <c r="BF221" i="17" s="1"/>
  <c r="BL51" i="17"/>
  <c r="BI86" i="17"/>
  <c r="BI80" i="17"/>
  <c r="BL45" i="17"/>
  <c r="BH56" i="17"/>
  <c r="BL79" i="17"/>
  <c r="BI114" i="17"/>
  <c r="BI130" i="17"/>
  <c r="BL95" i="17"/>
  <c r="BH78" i="17"/>
  <c r="AV140" i="16"/>
  <c r="AS175" i="16"/>
  <c r="AS237" i="16"/>
  <c r="AV202" i="16"/>
  <c r="AP64" i="16"/>
  <c r="AP99" i="16" s="1"/>
  <c r="AP134" i="16" s="1"/>
  <c r="AP169" i="16" s="1"/>
  <c r="AP204" i="16" s="1"/>
  <c r="AP239" i="16" s="1"/>
  <c r="AP30" i="16"/>
  <c r="AV222" i="16"/>
  <c r="AV215" i="16"/>
  <c r="AS73" i="16"/>
  <c r="AS39" i="16"/>
  <c r="AV38" i="16"/>
  <c r="AV208" i="16"/>
  <c r="AS243" i="16"/>
  <c r="AS209" i="16"/>
  <c r="AV174" i="16"/>
  <c r="AV106" i="16"/>
  <c r="AS141" i="16"/>
  <c r="AS107" i="16"/>
  <c r="AV72" i="16"/>
  <c r="AD22" i="16"/>
  <c r="AD27" i="16" s="1"/>
  <c r="AD32" i="16" s="1"/>
  <c r="AD37" i="16" s="1"/>
  <c r="AD42" i="16" s="1"/>
  <c r="AD47" i="16" s="1"/>
  <c r="P22" i="16"/>
  <c r="O22" i="16"/>
  <c r="N22" i="16" a="1"/>
  <c r="N22" i="16" s="1"/>
  <c r="M22" i="16" a="1"/>
  <c r="M22" i="16" s="1"/>
  <c r="L22" i="16"/>
  <c r="K22" i="16"/>
  <c r="I22" i="16"/>
  <c r="BM48" i="17" a="1"/>
  <c r="BM102" i="17" a="1"/>
  <c r="BM95" i="17" a="1"/>
  <c r="BM51" i="17" a="1"/>
  <c r="BM17" i="17" a="1"/>
  <c r="BM79" i="17" a="1"/>
  <c r="BM101" i="17" a="1"/>
  <c r="BM71" i="17" a="1"/>
  <c r="BM11" i="17" a="1"/>
  <c r="BM47" i="17" a="1"/>
  <c r="BM45" i="17" a="1"/>
  <c r="BM94" i="17" a="1"/>
  <c r="BM93" i="17" a="1"/>
  <c r="BJ71" i="17" a="1"/>
  <c r="AS203" i="16" l="1"/>
  <c r="AV168" i="16"/>
  <c r="AS67" i="16"/>
  <c r="AV32" i="16"/>
  <c r="AV134" i="16"/>
  <c r="AS169" i="16"/>
  <c r="AV66" i="16"/>
  <c r="AS101" i="16"/>
  <c r="AS135" i="16"/>
  <c r="AV100" i="16"/>
  <c r="BM48" i="17"/>
  <c r="BJ71" i="17"/>
  <c r="BM17" i="17"/>
  <c r="BM102" i="17"/>
  <c r="BM11" i="17"/>
  <c r="BM71" i="17"/>
  <c r="BM79" i="17"/>
  <c r="BM51" i="17"/>
  <c r="BM93" i="17"/>
  <c r="BM47" i="17"/>
  <c r="BM95" i="17"/>
  <c r="BM45" i="17"/>
  <c r="BM94" i="17"/>
  <c r="BM101" i="17"/>
  <c r="BH85" i="17"/>
  <c r="BH63" i="17"/>
  <c r="BH61" i="17"/>
  <c r="BI53" i="17"/>
  <c r="BL18" i="17"/>
  <c r="BL223" i="17"/>
  <c r="BL148" i="17"/>
  <c r="BI183" i="17"/>
  <c r="BI81" i="17"/>
  <c r="BL46" i="17"/>
  <c r="BL164" i="17"/>
  <c r="BI199" i="17"/>
  <c r="BI115" i="17"/>
  <c r="BL80" i="17"/>
  <c r="BL232" i="17"/>
  <c r="BI233" i="17"/>
  <c r="BL198" i="17"/>
  <c r="BH115" i="17"/>
  <c r="BH122" i="17" s="1"/>
  <c r="BH129" i="17" s="1"/>
  <c r="BI165" i="17"/>
  <c r="BL130" i="17"/>
  <c r="BL217" i="17"/>
  <c r="BI189" i="17"/>
  <c r="BL154" i="17"/>
  <c r="BH62" i="17"/>
  <c r="BI149" i="17"/>
  <c r="BL114" i="17"/>
  <c r="BI121" i="17"/>
  <c r="BL86" i="17"/>
  <c r="BF52" i="17"/>
  <c r="BF87" i="17" s="1"/>
  <c r="BF122" i="17" s="1"/>
  <c r="BF157" i="17" s="1"/>
  <c r="BF192" i="17" s="1"/>
  <c r="BF227" i="17" s="1"/>
  <c r="BF18" i="17"/>
  <c r="BF53" i="17" s="1"/>
  <c r="BF88" i="17" s="1"/>
  <c r="BF123" i="17" s="1"/>
  <c r="BF158" i="17" s="1"/>
  <c r="BF193" i="17" s="1"/>
  <c r="BF228" i="17" s="1"/>
  <c r="BI155" i="17"/>
  <c r="BL120" i="17"/>
  <c r="BL52" i="17"/>
  <c r="BI87" i="17"/>
  <c r="BH116" i="17"/>
  <c r="BH123" i="17" s="1"/>
  <c r="BH130" i="17" s="1"/>
  <c r="BH137" i="17" s="1"/>
  <c r="BL216" i="17"/>
  <c r="BH107" i="17"/>
  <c r="AS142" i="16"/>
  <c r="AV107" i="16"/>
  <c r="AS176" i="16"/>
  <c r="AV141" i="16"/>
  <c r="AV243" i="16"/>
  <c r="AV39" i="16"/>
  <c r="AS74" i="16"/>
  <c r="AV237" i="16"/>
  <c r="AS210" i="16"/>
  <c r="AV175" i="16"/>
  <c r="AS244" i="16"/>
  <c r="AV209" i="16"/>
  <c r="AS108" i="16"/>
  <c r="AV73" i="16"/>
  <c r="AP65" i="16"/>
  <c r="AP100" i="16" s="1"/>
  <c r="AP135" i="16" s="1"/>
  <c r="AP170" i="16" s="1"/>
  <c r="AP205" i="16" s="1"/>
  <c r="AP240" i="16" s="1"/>
  <c r="AP31" i="16"/>
  <c r="AL21" i="16"/>
  <c r="AL62" i="16" s="1"/>
  <c r="AD21" i="16"/>
  <c r="AD26" i="16" s="1"/>
  <c r="AD31" i="16" s="1"/>
  <c r="AD36" i="16" s="1"/>
  <c r="AD41" i="16" s="1"/>
  <c r="AD46" i="16" s="1"/>
  <c r="AC21" i="16"/>
  <c r="P21" i="16"/>
  <c r="O21" i="16"/>
  <c r="N21" i="16" a="1"/>
  <c r="N21" i="16" s="1"/>
  <c r="M21" i="16"/>
  <c r="M21" i="16" a="1"/>
  <c r="L21" i="16"/>
  <c r="K21" i="16"/>
  <c r="I21" i="16"/>
  <c r="BJ108" i="17" a="1"/>
  <c r="BM46" i="17" a="1"/>
  <c r="BM109" i="17" a="1"/>
  <c r="BM18" i="17" a="1"/>
  <c r="BM100" i="17" a="1"/>
  <c r="BM56" i="17" a="1"/>
  <c r="BM80" i="17" a="1"/>
  <c r="BM129" i="17" a="1"/>
  <c r="BM108" i="17" a="1"/>
  <c r="BM52" i="17" a="1"/>
  <c r="BM55" i="17" a="1"/>
  <c r="BJ109" i="17" a="1"/>
  <c r="BM86" i="17" a="1"/>
  <c r="BM54" i="17" a="1"/>
  <c r="AV101" i="16" l="1"/>
  <c r="AS136" i="16"/>
  <c r="AV67" i="16"/>
  <c r="AS102" i="16"/>
  <c r="AS204" i="16"/>
  <c r="AV169" i="16"/>
  <c r="AS170" i="16"/>
  <c r="AV135" i="16"/>
  <c r="AV203" i="16"/>
  <c r="AS238" i="16"/>
  <c r="AV238" i="16" s="1"/>
  <c r="BJ109" i="17"/>
  <c r="BM109" i="17"/>
  <c r="BM52" i="17"/>
  <c r="BM46" i="17"/>
  <c r="BM18" i="17"/>
  <c r="BM100" i="17"/>
  <c r="BM55" i="17"/>
  <c r="BJ108" i="17"/>
  <c r="BM54" i="17"/>
  <c r="BM86" i="17"/>
  <c r="BM129" i="17"/>
  <c r="BM108" i="17"/>
  <c r="BM80" i="17"/>
  <c r="BM56" i="17"/>
  <c r="BH114" i="17"/>
  <c r="BH69" i="17"/>
  <c r="BI234" i="17"/>
  <c r="BL199" i="17"/>
  <c r="BI116" i="17"/>
  <c r="BL81" i="17"/>
  <c r="BH68" i="17"/>
  <c r="BI156" i="17"/>
  <c r="BL121" i="17"/>
  <c r="BI200" i="17"/>
  <c r="BL165" i="17"/>
  <c r="BH136" i="17"/>
  <c r="BI150" i="17"/>
  <c r="BL115" i="17"/>
  <c r="BH70" i="17"/>
  <c r="BI122" i="17"/>
  <c r="BL87" i="17"/>
  <c r="BI224" i="17"/>
  <c r="BL189" i="17"/>
  <c r="BI218" i="17"/>
  <c r="BL183" i="17"/>
  <c r="BH144" i="17"/>
  <c r="BI190" i="17"/>
  <c r="BL155" i="17"/>
  <c r="BI184" i="17"/>
  <c r="BL149" i="17"/>
  <c r="BL233" i="17"/>
  <c r="BI88" i="17"/>
  <c r="BL53" i="17"/>
  <c r="BH92" i="17"/>
  <c r="AP66" i="16"/>
  <c r="AP101" i="16" s="1"/>
  <c r="AP136" i="16" s="1"/>
  <c r="AP171" i="16" s="1"/>
  <c r="AP206" i="16" s="1"/>
  <c r="AP241" i="16" s="1"/>
  <c r="AP32" i="16"/>
  <c r="AP67" i="16" s="1"/>
  <c r="AP102" i="16" s="1"/>
  <c r="AP137" i="16" s="1"/>
  <c r="AP172" i="16" s="1"/>
  <c r="AP207" i="16" s="1"/>
  <c r="AP242" i="16" s="1"/>
  <c r="AV108" i="16"/>
  <c r="AS143" i="16"/>
  <c r="AV74" i="16"/>
  <c r="AS109" i="16"/>
  <c r="AV142" i="16"/>
  <c r="AS177" i="16"/>
  <c r="AC62" i="16"/>
  <c r="AL25" i="16"/>
  <c r="AL66" i="16" s="1"/>
  <c r="AL24" i="16"/>
  <c r="AL65" i="16" s="1"/>
  <c r="AL23" i="16"/>
  <c r="AL64" i="16" s="1"/>
  <c r="AL22" i="16"/>
  <c r="AL63" i="16" s="1"/>
  <c r="AV244" i="16"/>
  <c r="AS245" i="16"/>
  <c r="AV210" i="16"/>
  <c r="AV176" i="16"/>
  <c r="AS211" i="16"/>
  <c r="AS20" i="16"/>
  <c r="AV20" i="16" s="1"/>
  <c r="N20" i="16" a="1"/>
  <c r="N20" i="16" s="1"/>
  <c r="M20" i="16"/>
  <c r="M20" i="16" a="1"/>
  <c r="L20" i="16"/>
  <c r="K20" i="16"/>
  <c r="BM61" i="17" a="1"/>
  <c r="BM107" i="17" a="1"/>
  <c r="BM53" i="17" a="1"/>
  <c r="BM137" i="17" a="1"/>
  <c r="BM63" i="17" a="1"/>
  <c r="BJ107" i="17" a="1"/>
  <c r="BM115" i="17" a="1"/>
  <c r="BM130" i="17" a="1"/>
  <c r="I20" i="16"/>
  <c r="BM87" i="17" a="1"/>
  <c r="BM62" i="17" a="1"/>
  <c r="BM81" i="17" a="1"/>
  <c r="BM114" i="17" a="1"/>
  <c r="AV102" i="16" l="1"/>
  <c r="AS137" i="16"/>
  <c r="AV170" i="16"/>
  <c r="AS205" i="16"/>
  <c r="AV136" i="16"/>
  <c r="AS171" i="16"/>
  <c r="AS239" i="16"/>
  <c r="AV239" i="16" s="1"/>
  <c r="AV204" i="16"/>
  <c r="BM114" i="17"/>
  <c r="BM87" i="17"/>
  <c r="BM107" i="17"/>
  <c r="BM137" i="17"/>
  <c r="BM130" i="17"/>
  <c r="BM63" i="17"/>
  <c r="BM115" i="17"/>
  <c r="BM81" i="17"/>
  <c r="BM53" i="17"/>
  <c r="BM61" i="17"/>
  <c r="BM62" i="17"/>
  <c r="BJ107" i="17"/>
  <c r="BL218" i="17"/>
  <c r="BI185" i="17"/>
  <c r="BL150" i="17"/>
  <c r="BL156" i="17"/>
  <c r="BI191" i="17"/>
  <c r="BL234" i="17"/>
  <c r="BH99" i="17"/>
  <c r="BL184" i="17"/>
  <c r="BI219" i="17"/>
  <c r="BL224" i="17"/>
  <c r="BH76" i="17"/>
  <c r="BI123" i="17"/>
  <c r="BL88" i="17"/>
  <c r="BI225" i="17"/>
  <c r="BL190" i="17"/>
  <c r="BH143" i="17"/>
  <c r="BH75" i="17"/>
  <c r="BH121" i="17"/>
  <c r="BH151" i="17"/>
  <c r="BH158" i="17" s="1"/>
  <c r="BH165" i="17" s="1"/>
  <c r="BI157" i="17"/>
  <c r="BL122" i="17"/>
  <c r="BH77" i="17"/>
  <c r="BL200" i="17"/>
  <c r="BI235" i="17"/>
  <c r="BI151" i="17"/>
  <c r="BL116" i="17"/>
  <c r="O20" i="16"/>
  <c r="P20" i="16" s="1"/>
  <c r="AS246" i="16"/>
  <c r="AV211" i="16"/>
  <c r="AS55" i="16"/>
  <c r="AS21" i="16"/>
  <c r="AS212" i="16"/>
  <c r="AV177" i="16"/>
  <c r="AS144" i="16"/>
  <c r="AV109" i="16"/>
  <c r="AV245" i="16"/>
  <c r="AS178" i="16"/>
  <c r="AV143" i="16"/>
  <c r="AV19" i="16"/>
  <c r="AP19" i="16"/>
  <c r="N19" i="16" a="1"/>
  <c r="N19" i="16" s="1"/>
  <c r="M19" i="16" a="1"/>
  <c r="M19" i="16" s="1"/>
  <c r="L19" i="16"/>
  <c r="K19" i="16"/>
  <c r="BJ144" i="17" a="1"/>
  <c r="BM88" i="17" a="1"/>
  <c r="BM69" i="17" a="1"/>
  <c r="BM136" i="17" a="1"/>
  <c r="BJ69" i="17" a="1"/>
  <c r="BM70" i="17" a="1"/>
  <c r="BM121" i="17" a="1"/>
  <c r="BJ70" i="17" a="1"/>
  <c r="BM116" i="17" a="1"/>
  <c r="BM122" i="17" a="1"/>
  <c r="BJ68" i="17" a="1"/>
  <c r="BM68" i="17" a="1"/>
  <c r="I19" i="16"/>
  <c r="BM144" i="17" a="1"/>
  <c r="AV205" i="16" l="1"/>
  <c r="AS240" i="16"/>
  <c r="AV240" i="16" s="1"/>
  <c r="AS206" i="16"/>
  <c r="AV171" i="16"/>
  <c r="AV137" i="16"/>
  <c r="AS172" i="16"/>
  <c r="BM70" i="17"/>
  <c r="BM122" i="17"/>
  <c r="BM116" i="17"/>
  <c r="BM144" i="17"/>
  <c r="BM68" i="17"/>
  <c r="BM69" i="17"/>
  <c r="BM121" i="17"/>
  <c r="BM88" i="17"/>
  <c r="BJ144" i="17"/>
  <c r="BJ68" i="17"/>
  <c r="BJ69" i="17"/>
  <c r="BJ70" i="17"/>
  <c r="BM136" i="17"/>
  <c r="BH172" i="17"/>
  <c r="BH82" i="17"/>
  <c r="BH83" i="17"/>
  <c r="BH84" i="17"/>
  <c r="BL219" i="17"/>
  <c r="BI226" i="17"/>
  <c r="BL191" i="17"/>
  <c r="BI220" i="17"/>
  <c r="BL185" i="17"/>
  <c r="BI192" i="17"/>
  <c r="BL157" i="17"/>
  <c r="BI186" i="17"/>
  <c r="BL151" i="17"/>
  <c r="BH150" i="17"/>
  <c r="BH106" i="17"/>
  <c r="BL235" i="17"/>
  <c r="BH128" i="17"/>
  <c r="BL225" i="17"/>
  <c r="BI158" i="17"/>
  <c r="BL123" i="17"/>
  <c r="O19" i="16"/>
  <c r="P19" i="16" s="1"/>
  <c r="AV55" i="16"/>
  <c r="AS90" i="16"/>
  <c r="AS56" i="16"/>
  <c r="AS22" i="16"/>
  <c r="AV21" i="16"/>
  <c r="AV246" i="16"/>
  <c r="AP54" i="16"/>
  <c r="AP89" i="16" s="1"/>
  <c r="AP124" i="16" s="1"/>
  <c r="AP159" i="16" s="1"/>
  <c r="AP194" i="16" s="1"/>
  <c r="AP229" i="16" s="1"/>
  <c r="AP20" i="16"/>
  <c r="AS213" i="16"/>
  <c r="AV178" i="16"/>
  <c r="AV144" i="16"/>
  <c r="AS179" i="16"/>
  <c r="AV212" i="16"/>
  <c r="AS247" i="16"/>
  <c r="AQ18" i="16"/>
  <c r="N18" i="16" a="1"/>
  <c r="N18" i="16" s="1"/>
  <c r="M18" i="16" a="1"/>
  <c r="M18" i="16" s="1"/>
  <c r="L18" i="16"/>
  <c r="K18" i="16"/>
  <c r="BJ143" i="17" a="1"/>
  <c r="BM123" i="17" a="1"/>
  <c r="I18" i="16"/>
  <c r="BM76" i="17" a="1"/>
  <c r="BM75" i="17" a="1"/>
  <c r="BM151" i="17" a="1"/>
  <c r="BM150" i="17" a="1"/>
  <c r="BM165" i="17" a="1"/>
  <c r="BM77" i="17" a="1"/>
  <c r="BM143" i="17" a="1"/>
  <c r="O18" i="16" l="1"/>
  <c r="P18" i="16" s="1"/>
  <c r="AS241" i="16"/>
  <c r="AV241" i="16" s="1"/>
  <c r="AV206" i="16"/>
  <c r="AS207" i="16"/>
  <c r="AV172" i="16"/>
  <c r="BM143" i="17"/>
  <c r="BM77" i="17"/>
  <c r="BM151" i="17"/>
  <c r="BM150" i="17"/>
  <c r="BM123" i="17"/>
  <c r="BJ143" i="17"/>
  <c r="BM165" i="17"/>
  <c r="BM76" i="17"/>
  <c r="BM75" i="17"/>
  <c r="BL192" i="17"/>
  <c r="BI227" i="17"/>
  <c r="BH179" i="17"/>
  <c r="BH90" i="17"/>
  <c r="BI193" i="17"/>
  <c r="BL158" i="17"/>
  <c r="BH135" i="17"/>
  <c r="BH157" i="17"/>
  <c r="BH89" i="17"/>
  <c r="BL226" i="17"/>
  <c r="BH113" i="17"/>
  <c r="BI221" i="17"/>
  <c r="BL186" i="17"/>
  <c r="BL220" i="17"/>
  <c r="BH91" i="17"/>
  <c r="AV247" i="16"/>
  <c r="AS214" i="16"/>
  <c r="AV179" i="16"/>
  <c r="AV90" i="16"/>
  <c r="AS125" i="16"/>
  <c r="AQ53" i="16"/>
  <c r="AQ88" i="16" s="1"/>
  <c r="AQ123" i="16" s="1"/>
  <c r="AQ158" i="16" s="1"/>
  <c r="AQ193" i="16" s="1"/>
  <c r="AQ228" i="16" s="1"/>
  <c r="AQ25" i="16"/>
  <c r="AS248" i="16"/>
  <c r="AV213" i="16"/>
  <c r="AV56" i="16"/>
  <c r="AS91" i="16"/>
  <c r="AP55" i="16"/>
  <c r="AP90" i="16" s="1"/>
  <c r="AP125" i="16" s="1"/>
  <c r="AP160" i="16" s="1"/>
  <c r="AP195" i="16" s="1"/>
  <c r="AP230" i="16" s="1"/>
  <c r="AP21" i="16"/>
  <c r="AS57" i="16"/>
  <c r="AS23" i="16"/>
  <c r="AV22" i="16"/>
  <c r="AQ17" i="16"/>
  <c r="N17" i="16" a="1"/>
  <c r="N17" i="16" s="1"/>
  <c r="M17" i="16" a="1"/>
  <c r="M17" i="16" s="1"/>
  <c r="L17" i="16"/>
  <c r="K17" i="16"/>
  <c r="AQ16" i="16"/>
  <c r="AC16" i="16"/>
  <c r="AL17" i="16" s="1"/>
  <c r="AL58" i="16" s="1"/>
  <c r="AQ15" i="16"/>
  <c r="AQ14" i="16"/>
  <c r="AK14" i="16"/>
  <c r="AK55" i="16" s="1"/>
  <c r="AJ14" i="16"/>
  <c r="AJ55" i="16" s="1"/>
  <c r="AI14" i="16"/>
  <c r="AI55" i="16" s="1"/>
  <c r="AH14" i="16"/>
  <c r="AH55" i="16" s="1"/>
  <c r="AG14" i="16"/>
  <c r="AG55" i="16" s="1"/>
  <c r="AF14" i="16"/>
  <c r="AF55" i="16" s="1"/>
  <c r="AE14" i="16"/>
  <c r="AE55" i="16" s="1"/>
  <c r="AS13" i="16"/>
  <c r="AS48" i="16" s="1"/>
  <c r="AQ13" i="16"/>
  <c r="AV12" i="16"/>
  <c r="AQ12" i="16"/>
  <c r="AP12" i="16"/>
  <c r="AP47" i="16" s="1"/>
  <c r="AP82" i="16" s="1"/>
  <c r="AP117" i="16" s="1"/>
  <c r="AP152" i="16" s="1"/>
  <c r="AP187" i="16" s="1"/>
  <c r="AP222" i="16" s="1"/>
  <c r="AR11" i="16"/>
  <c r="AR18" i="16" s="1"/>
  <c r="AR25" i="16" s="1"/>
  <c r="AR32" i="16" s="1"/>
  <c r="AR10" i="16"/>
  <c r="AR17" i="16" s="1"/>
  <c r="AR24" i="16" s="1"/>
  <c r="AR31" i="16" s="1"/>
  <c r="AR9" i="16"/>
  <c r="AR16" i="16" s="1"/>
  <c r="AR23" i="16" s="1"/>
  <c r="AR30" i="16" s="1"/>
  <c r="AD9" i="16"/>
  <c r="AR8" i="16"/>
  <c r="AR15" i="16" s="1"/>
  <c r="AR22" i="16" s="1"/>
  <c r="AD8" i="16"/>
  <c r="AR7" i="16"/>
  <c r="AR14" i="16" s="1"/>
  <c r="AR21" i="16" s="1"/>
  <c r="AG7" i="16"/>
  <c r="AD7" i="16"/>
  <c r="AS6" i="16"/>
  <c r="AS41" i="16" s="1"/>
  <c r="AR6" i="16"/>
  <c r="AR13" i="16" s="1"/>
  <c r="AR20" i="16" s="1"/>
  <c r="AG6" i="16"/>
  <c r="AD6" i="16"/>
  <c r="AV5" i="16"/>
  <c r="AR5" i="16"/>
  <c r="AR12" i="16" s="1"/>
  <c r="AP5" i="16"/>
  <c r="AP40" i="16" s="1"/>
  <c r="AP75" i="16" s="1"/>
  <c r="AP110" i="16" s="1"/>
  <c r="AP145" i="16" s="1"/>
  <c r="AP180" i="16" s="1"/>
  <c r="AP215" i="16" s="1"/>
  <c r="AG5" i="16"/>
  <c r="AD5" i="16"/>
  <c r="AG4" i="16"/>
  <c r="AD4" i="16"/>
  <c r="AG3" i="16"/>
  <c r="AD3" i="16"/>
  <c r="AJ17" i="16" s="1"/>
  <c r="O21" i="10"/>
  <c r="O22" i="10"/>
  <c r="O23" i="10"/>
  <c r="O24" i="10"/>
  <c r="O25" i="10"/>
  <c r="O26" i="10"/>
  <c r="O27" i="10"/>
  <c r="I21" i="10"/>
  <c r="I22" i="10"/>
  <c r="I23" i="10"/>
  <c r="I24" i="10"/>
  <c r="I25" i="10"/>
  <c r="I26" i="10"/>
  <c r="I27" i="10"/>
  <c r="I19" i="10"/>
  <c r="BM128" i="17" a="1"/>
  <c r="I18" i="10"/>
  <c r="BM158" i="17" a="1"/>
  <c r="BM83" i="17" a="1"/>
  <c r="BM84" i="17" a="1"/>
  <c r="BM172" i="17" a="1"/>
  <c r="BM106" i="17" a="1"/>
  <c r="I20" i="10"/>
  <c r="BM82" i="17" a="1"/>
  <c r="BJ106" i="17" a="1"/>
  <c r="AO5" i="16" l="1"/>
  <c r="AO6" i="16" s="1"/>
  <c r="AO7" i="16" s="1"/>
  <c r="AO8" i="16" s="1"/>
  <c r="AO9" i="16" s="1"/>
  <c r="AO10" i="16" s="1"/>
  <c r="AO11" i="16" s="1"/>
  <c r="AO12" i="16" s="1"/>
  <c r="AO13" i="16" s="1"/>
  <c r="AO14" i="16" s="1"/>
  <c r="AO15" i="16" s="1"/>
  <c r="AO16" i="16" s="1"/>
  <c r="AO17" i="16" s="1"/>
  <c r="AO18" i="16" s="1"/>
  <c r="AO19" i="16" s="1"/>
  <c r="AO20" i="16" s="1"/>
  <c r="AO21" i="16" s="1"/>
  <c r="AO22" i="16" s="1"/>
  <c r="AO23" i="16" s="1"/>
  <c r="AO24" i="16" s="1"/>
  <c r="AO25" i="16" s="1"/>
  <c r="AO26" i="16" s="1"/>
  <c r="AO27" i="16" s="1"/>
  <c r="AO28" i="16" s="1"/>
  <c r="AO29" i="16" s="1"/>
  <c r="AO30" i="16" s="1"/>
  <c r="AO31" i="16" s="1"/>
  <c r="AO32" i="16" s="1"/>
  <c r="AO33" i="16" s="1"/>
  <c r="AO34" i="16" s="1"/>
  <c r="AO35" i="16" s="1"/>
  <c r="AO36" i="16" s="1"/>
  <c r="AO37" i="16" s="1"/>
  <c r="AO38" i="16" s="1"/>
  <c r="AO39" i="16" s="1"/>
  <c r="AG16" i="16"/>
  <c r="AH17" i="16"/>
  <c r="AK16" i="16"/>
  <c r="AS242" i="16"/>
  <c r="AV242" i="16" s="1"/>
  <c r="AV207" i="16"/>
  <c r="O17" i="16"/>
  <c r="P17" i="16" s="1"/>
  <c r="Q17" i="16" s="1"/>
  <c r="Q18" i="16" s="1"/>
  <c r="V18" i="16" s="1" a="1"/>
  <c r="V18" i="16" s="1"/>
  <c r="BJ106" i="17"/>
  <c r="BM158" i="17"/>
  <c r="BM106" i="17"/>
  <c r="BM172" i="17"/>
  <c r="BM82" i="17"/>
  <c r="BM84" i="17"/>
  <c r="BM83" i="17"/>
  <c r="BM128" i="17"/>
  <c r="BH142" i="17"/>
  <c r="BH96" i="17"/>
  <c r="BH164" i="17"/>
  <c r="BH186" i="17"/>
  <c r="BL227" i="17"/>
  <c r="BH98" i="17"/>
  <c r="BL221" i="17"/>
  <c r="BH120" i="17"/>
  <c r="BI228" i="17"/>
  <c r="BL193" i="17"/>
  <c r="BH97" i="17"/>
  <c r="AR19" i="16"/>
  <c r="AR27" i="16"/>
  <c r="AR29" i="16"/>
  <c r="AR39" i="16"/>
  <c r="AR38" i="16"/>
  <c r="AS126" i="16"/>
  <c r="AV91" i="16"/>
  <c r="AH65" i="16"/>
  <c r="AK64" i="16"/>
  <c r="AG64" i="16"/>
  <c r="AJ63" i="16"/>
  <c r="AF63" i="16"/>
  <c r="AI62" i="16"/>
  <c r="AE62" i="16"/>
  <c r="AI65" i="16"/>
  <c r="AE65" i="16"/>
  <c r="AH64" i="16"/>
  <c r="AK63" i="16"/>
  <c r="AG63" i="16"/>
  <c r="AJ62" i="16"/>
  <c r="AF62" i="16"/>
  <c r="AF65" i="16"/>
  <c r="AJ64" i="16"/>
  <c r="AH63" i="16"/>
  <c r="AK62" i="16"/>
  <c r="AI64" i="16"/>
  <c r="AG65" i="16"/>
  <c r="AE64" i="16"/>
  <c r="AI63" i="16"/>
  <c r="AJ65" i="16"/>
  <c r="AF64" i="16"/>
  <c r="AG62" i="16"/>
  <c r="AK65" i="16"/>
  <c r="AE63" i="16"/>
  <c r="AH62" i="16"/>
  <c r="AJ24" i="16"/>
  <c r="AF24" i="16"/>
  <c r="AK24" i="16"/>
  <c r="AG24" i="16"/>
  <c r="AH24" i="16"/>
  <c r="AI24" i="16"/>
  <c r="AE24" i="16"/>
  <c r="AI23" i="16"/>
  <c r="AE23" i="16"/>
  <c r="AJ23" i="16"/>
  <c r="AF23" i="16"/>
  <c r="AK23" i="16"/>
  <c r="AG23" i="16"/>
  <c r="AH23" i="16"/>
  <c r="AI22" i="16"/>
  <c r="AE22" i="16"/>
  <c r="AJ22" i="16"/>
  <c r="AF22" i="16"/>
  <c r="AK22" i="16"/>
  <c r="AG22" i="16"/>
  <c r="AH22" i="16"/>
  <c r="AJ21" i="16"/>
  <c r="AF21" i="16"/>
  <c r="AK21" i="16"/>
  <c r="AG21" i="16"/>
  <c r="AH21" i="16"/>
  <c r="AI21" i="16"/>
  <c r="AE21" i="16"/>
  <c r="AH75" i="16"/>
  <c r="AK74" i="16"/>
  <c r="AG74" i="16"/>
  <c r="AJ73" i="16"/>
  <c r="AF73" i="16"/>
  <c r="AI72" i="16"/>
  <c r="AE72" i="16"/>
  <c r="AK34" i="16"/>
  <c r="AG34" i="16"/>
  <c r="AI33" i="16"/>
  <c r="AE33" i="16"/>
  <c r="AH32" i="16"/>
  <c r="AK31" i="16"/>
  <c r="AG31" i="16"/>
  <c r="AI75" i="16"/>
  <c r="AE75" i="16"/>
  <c r="AH74" i="16"/>
  <c r="AK73" i="16"/>
  <c r="AG73" i="16"/>
  <c r="AJ72" i="16"/>
  <c r="AF72" i="16"/>
  <c r="AH34" i="16"/>
  <c r="AJ33" i="16"/>
  <c r="AF33" i="16"/>
  <c r="AI32" i="16"/>
  <c r="AE32" i="16"/>
  <c r="AH31" i="16"/>
  <c r="AF75" i="16"/>
  <c r="AI74" i="16"/>
  <c r="AG72" i="16"/>
  <c r="AJ34" i="16"/>
  <c r="AG33" i="16"/>
  <c r="AJ32" i="16"/>
  <c r="AE31" i="16"/>
  <c r="AI34" i="16"/>
  <c r="AG32" i="16"/>
  <c r="AJ31" i="16"/>
  <c r="AG75" i="16"/>
  <c r="AJ74" i="16"/>
  <c r="AE73" i="16"/>
  <c r="AH72" i="16"/>
  <c r="AE34" i="16"/>
  <c r="AH33" i="16"/>
  <c r="AK32" i="16"/>
  <c r="AF31" i="16"/>
  <c r="AJ75" i="16"/>
  <c r="AE74" i="16"/>
  <c r="AH73" i="16"/>
  <c r="AK72" i="16"/>
  <c r="AF34" i="16"/>
  <c r="AK33" i="16"/>
  <c r="AF32" i="16"/>
  <c r="AI31" i="16"/>
  <c r="AK75" i="16"/>
  <c r="AF74" i="16"/>
  <c r="AI73" i="16"/>
  <c r="AJ90" i="16"/>
  <c r="AF90" i="16"/>
  <c r="AI89" i="16"/>
  <c r="AE89" i="16"/>
  <c r="AH88" i="16"/>
  <c r="AK87" i="16"/>
  <c r="AG87" i="16"/>
  <c r="AH90" i="16"/>
  <c r="AK89" i="16"/>
  <c r="AF89" i="16"/>
  <c r="AI88" i="16"/>
  <c r="AF87" i="16"/>
  <c r="AK49" i="16"/>
  <c r="AG49" i="16"/>
  <c r="AJ48" i="16"/>
  <c r="AF48" i="16"/>
  <c r="AI47" i="16"/>
  <c r="AE47" i="16"/>
  <c r="AH46" i="16"/>
  <c r="AI90" i="16"/>
  <c r="AG89" i="16"/>
  <c r="AJ88" i="16"/>
  <c r="AE88" i="16"/>
  <c r="AH87" i="16"/>
  <c r="AH49" i="16"/>
  <c r="AK48" i="16"/>
  <c r="AG48" i="16"/>
  <c r="AJ47" i="16"/>
  <c r="AF47" i="16"/>
  <c r="AI46" i="16"/>
  <c r="AE46" i="16"/>
  <c r="AJ89" i="16"/>
  <c r="AG88" i="16"/>
  <c r="AE87" i="16"/>
  <c r="AF49" i="16"/>
  <c r="AI48" i="16"/>
  <c r="AG47" i="16"/>
  <c r="AJ46" i="16"/>
  <c r="AG46" i="16"/>
  <c r="AE90" i="16"/>
  <c r="AK88" i="16"/>
  <c r="AI87" i="16"/>
  <c r="AI49" i="16"/>
  <c r="AH47" i="16"/>
  <c r="AK46" i="16"/>
  <c r="AG90" i="16"/>
  <c r="AJ87" i="16"/>
  <c r="AJ49" i="16"/>
  <c r="AE48" i="16"/>
  <c r="AK47" i="16"/>
  <c r="AF46" i="16"/>
  <c r="AK90" i="16"/>
  <c r="AH89" i="16"/>
  <c r="AF88" i="16"/>
  <c r="AE49" i="16"/>
  <c r="AH48" i="16"/>
  <c r="AQ49" i="16"/>
  <c r="AQ84" i="16" s="1"/>
  <c r="AQ119" i="16" s="1"/>
  <c r="AQ154" i="16" s="1"/>
  <c r="AQ189" i="16" s="1"/>
  <c r="AQ224" i="16" s="1"/>
  <c r="AQ21" i="16"/>
  <c r="AQ52" i="16"/>
  <c r="AQ87" i="16" s="1"/>
  <c r="AQ122" i="16" s="1"/>
  <c r="AQ157" i="16" s="1"/>
  <c r="AQ192" i="16" s="1"/>
  <c r="AQ227" i="16" s="1"/>
  <c r="AQ24" i="16"/>
  <c r="AP56" i="16"/>
  <c r="AP91" i="16" s="1"/>
  <c r="AP126" i="16" s="1"/>
  <c r="AP161" i="16" s="1"/>
  <c r="AP196" i="16" s="1"/>
  <c r="AP231" i="16" s="1"/>
  <c r="AP22" i="16"/>
  <c r="AJ80" i="16"/>
  <c r="AF80" i="16"/>
  <c r="AI79" i="16"/>
  <c r="AE79" i="16"/>
  <c r="AH78" i="16"/>
  <c r="AK77" i="16"/>
  <c r="AG77" i="16"/>
  <c r="AH80" i="16"/>
  <c r="AK79" i="16"/>
  <c r="AF79" i="16"/>
  <c r="AI78" i="16"/>
  <c r="AF77" i="16"/>
  <c r="AK39" i="16"/>
  <c r="AG39" i="16"/>
  <c r="AJ38" i="16"/>
  <c r="AF38" i="16"/>
  <c r="AI37" i="16"/>
  <c r="AE37" i="16"/>
  <c r="AH36" i="16"/>
  <c r="AI80" i="16"/>
  <c r="AG79" i="16"/>
  <c r="AJ78" i="16"/>
  <c r="AE78" i="16"/>
  <c r="AH77" i="16"/>
  <c r="AH39" i="16"/>
  <c r="AK38" i="16"/>
  <c r="AG38" i="16"/>
  <c r="AJ37" i="16"/>
  <c r="AF37" i="16"/>
  <c r="AI36" i="16"/>
  <c r="AE36" i="16"/>
  <c r="AG80" i="16"/>
  <c r="AJ77" i="16"/>
  <c r="AJ39" i="16"/>
  <c r="AE38" i="16"/>
  <c r="AH37" i="16"/>
  <c r="AK36" i="16"/>
  <c r="AG37" i="16"/>
  <c r="AK80" i="16"/>
  <c r="AH79" i="16"/>
  <c r="AF78" i="16"/>
  <c r="AE39" i="16"/>
  <c r="AH38" i="16"/>
  <c r="AK37" i="16"/>
  <c r="AF36" i="16"/>
  <c r="AJ79" i="16"/>
  <c r="AG78" i="16"/>
  <c r="AE77" i="16"/>
  <c r="AF39" i="16"/>
  <c r="AI38" i="16"/>
  <c r="AG36" i="16"/>
  <c r="AE80" i="16"/>
  <c r="AK78" i="16"/>
  <c r="AI77" i="16"/>
  <c r="AI39" i="16"/>
  <c r="AJ36" i="16"/>
  <c r="AQ48" i="16"/>
  <c r="AQ83" i="16" s="1"/>
  <c r="AQ118" i="16" s="1"/>
  <c r="AQ153" i="16" s="1"/>
  <c r="AQ188" i="16" s="1"/>
  <c r="AQ223" i="16" s="1"/>
  <c r="AQ20" i="16"/>
  <c r="AS92" i="16"/>
  <c r="AV57" i="16"/>
  <c r="AQ60" i="16"/>
  <c r="AQ95" i="16" s="1"/>
  <c r="AQ130" i="16" s="1"/>
  <c r="AQ165" i="16" s="1"/>
  <c r="AQ200" i="16" s="1"/>
  <c r="AQ235" i="16" s="1"/>
  <c r="AQ32" i="16"/>
  <c r="AV6" i="16"/>
  <c r="AS7" i="16"/>
  <c r="AV13" i="16"/>
  <c r="AF16" i="16"/>
  <c r="AJ16" i="16"/>
  <c r="AG17" i="16"/>
  <c r="AK17" i="16"/>
  <c r="AP6" i="16"/>
  <c r="AE16" i="16"/>
  <c r="AI16" i="16"/>
  <c r="AF17" i="16"/>
  <c r="AV41" i="16"/>
  <c r="AS76" i="16"/>
  <c r="AS83" i="16"/>
  <c r="AV48" i="16"/>
  <c r="AR28" i="16"/>
  <c r="AQ51" i="16"/>
  <c r="AQ86" i="16" s="1"/>
  <c r="AQ121" i="16" s="1"/>
  <c r="AQ156" i="16" s="1"/>
  <c r="AQ191" i="16" s="1"/>
  <c r="AQ226" i="16" s="1"/>
  <c r="AQ23" i="16"/>
  <c r="AS160" i="16"/>
  <c r="AV125" i="16"/>
  <c r="AH60" i="16"/>
  <c r="AJ59" i="16"/>
  <c r="AF59" i="16"/>
  <c r="AH58" i="16"/>
  <c r="AJ57" i="16"/>
  <c r="AF57" i="16"/>
  <c r="AI60" i="16"/>
  <c r="AE60" i="16"/>
  <c r="AK59" i="16"/>
  <c r="AG59" i="16"/>
  <c r="AI58" i="16"/>
  <c r="AE58" i="16"/>
  <c r="AK57" i="16"/>
  <c r="AG57" i="16"/>
  <c r="AK60" i="16"/>
  <c r="AE59" i="16"/>
  <c r="AG58" i="16"/>
  <c r="AI57" i="16"/>
  <c r="AJ60" i="16"/>
  <c r="AF58" i="16"/>
  <c r="AH57" i="16"/>
  <c r="AF60" i="16"/>
  <c r="AH59" i="16"/>
  <c r="AJ58" i="16"/>
  <c r="AG60" i="16"/>
  <c r="AI59" i="16"/>
  <c r="AK58" i="16"/>
  <c r="AE57" i="16"/>
  <c r="AJ19" i="16"/>
  <c r="AF19" i="16"/>
  <c r="AK19" i="16"/>
  <c r="AG19" i="16"/>
  <c r="AH19" i="16"/>
  <c r="AI19" i="16"/>
  <c r="AE19" i="16"/>
  <c r="AI18" i="16"/>
  <c r="AE18" i="16"/>
  <c r="AJ18" i="16"/>
  <c r="AF18" i="16"/>
  <c r="AK18" i="16"/>
  <c r="AG18" i="16"/>
  <c r="AH18" i="16"/>
  <c r="AH70" i="16"/>
  <c r="AK69" i="16"/>
  <c r="AG69" i="16"/>
  <c r="AJ68" i="16"/>
  <c r="AF68" i="16"/>
  <c r="AI67" i="16"/>
  <c r="AE67" i="16"/>
  <c r="AJ29" i="16"/>
  <c r="AF29" i="16"/>
  <c r="AI28" i="16"/>
  <c r="AE28" i="16"/>
  <c r="AH27" i="16"/>
  <c r="AI70" i="16"/>
  <c r="AE70" i="16"/>
  <c r="AH69" i="16"/>
  <c r="AK68" i="16"/>
  <c r="AG68" i="16"/>
  <c r="AJ67" i="16"/>
  <c r="AF67" i="16"/>
  <c r="AK29" i="16"/>
  <c r="AG29" i="16"/>
  <c r="AJ28" i="16"/>
  <c r="AF28" i="16"/>
  <c r="AI27" i="16"/>
  <c r="AE27" i="16"/>
  <c r="AF70" i="16"/>
  <c r="AI69" i="16"/>
  <c r="AG67" i="16"/>
  <c r="AE29" i="16"/>
  <c r="AK28" i="16"/>
  <c r="AJ27" i="16"/>
  <c r="AF69" i="16"/>
  <c r="AI68" i="16"/>
  <c r="AH28" i="16"/>
  <c r="AG70" i="16"/>
  <c r="AJ69" i="16"/>
  <c r="AE68" i="16"/>
  <c r="AH67" i="16"/>
  <c r="AH29" i="16"/>
  <c r="AK27" i="16"/>
  <c r="AJ70" i="16"/>
  <c r="AE69" i="16"/>
  <c r="AH68" i="16"/>
  <c r="AK67" i="16"/>
  <c r="AI29" i="16"/>
  <c r="AG28" i="16"/>
  <c r="AF27" i="16"/>
  <c r="AK70" i="16"/>
  <c r="AG27" i="16"/>
  <c r="AK26" i="16"/>
  <c r="AG26" i="16"/>
  <c r="AH26" i="16"/>
  <c r="AI26" i="16"/>
  <c r="AE26" i="16"/>
  <c r="AJ26" i="16"/>
  <c r="AF26" i="16"/>
  <c r="AJ85" i="16"/>
  <c r="AF85" i="16"/>
  <c r="AI84" i="16"/>
  <c r="AE84" i="16"/>
  <c r="AH83" i="16"/>
  <c r="AK82" i="16"/>
  <c r="AG82" i="16"/>
  <c r="AK85" i="16"/>
  <c r="AE85" i="16"/>
  <c r="AH84" i="16"/>
  <c r="AK83" i="16"/>
  <c r="AF83" i="16"/>
  <c r="AI82" i="16"/>
  <c r="AK44" i="16"/>
  <c r="AG44" i="16"/>
  <c r="AJ43" i="16"/>
  <c r="AF43" i="16"/>
  <c r="AI42" i="16"/>
  <c r="AE42" i="16"/>
  <c r="AH41" i="16"/>
  <c r="AG85" i="16"/>
  <c r="AJ84" i="16"/>
  <c r="AG83" i="16"/>
  <c r="AJ82" i="16"/>
  <c r="AE82" i="16"/>
  <c r="AH44" i="16"/>
  <c r="AK43" i="16"/>
  <c r="AG43" i="16"/>
  <c r="AJ42" i="16"/>
  <c r="AF42" i="16"/>
  <c r="AI41" i="16"/>
  <c r="AE41" i="16"/>
  <c r="AJ83" i="16"/>
  <c r="AH82" i="16"/>
  <c r="AJ44" i="16"/>
  <c r="AH43" i="16"/>
  <c r="AK42" i="16"/>
  <c r="AF41" i="16"/>
  <c r="AI44" i="16"/>
  <c r="AK41" i="16"/>
  <c r="AH85" i="16"/>
  <c r="AF84" i="16"/>
  <c r="AE44" i="16"/>
  <c r="AI43" i="16"/>
  <c r="AG41" i="16"/>
  <c r="AI85" i="16"/>
  <c r="AG84" i="16"/>
  <c r="AE83" i="16"/>
  <c r="AF44" i="16"/>
  <c r="AG42" i="16"/>
  <c r="AJ41" i="16"/>
  <c r="AK84" i="16"/>
  <c r="AI83" i="16"/>
  <c r="AF82" i="16"/>
  <c r="AE43" i="16"/>
  <c r="AH42" i="16"/>
  <c r="AQ47" i="16"/>
  <c r="AQ82" i="16" s="1"/>
  <c r="AQ117" i="16" s="1"/>
  <c r="AQ152" i="16" s="1"/>
  <c r="AQ187" i="16" s="1"/>
  <c r="AQ222" i="16" s="1"/>
  <c r="AQ19" i="16"/>
  <c r="AQ50" i="16"/>
  <c r="AQ85" i="16" s="1"/>
  <c r="AQ120" i="16" s="1"/>
  <c r="AQ155" i="16" s="1"/>
  <c r="AQ190" i="16" s="1"/>
  <c r="AQ225" i="16" s="1"/>
  <c r="AQ22" i="16"/>
  <c r="AC57" i="16"/>
  <c r="AL20" i="16"/>
  <c r="AL61" i="16" s="1"/>
  <c r="AL19" i="16"/>
  <c r="AL60" i="16" s="1"/>
  <c r="AL18" i="16"/>
  <c r="AL59" i="16" s="1"/>
  <c r="AR37" i="16"/>
  <c r="AS58" i="16"/>
  <c r="AS24" i="16"/>
  <c r="AV23" i="16"/>
  <c r="AV248" i="16"/>
  <c r="AS249" i="16"/>
  <c r="AV214" i="16"/>
  <c r="AP13" i="16"/>
  <c r="AS14" i="16"/>
  <c r="AH16" i="16"/>
  <c r="AL16" i="16"/>
  <c r="AL57" i="16" s="1"/>
  <c r="AE17" i="16"/>
  <c r="AI17" i="16"/>
  <c r="BM179" i="17" a="1"/>
  <c r="BJ179" i="17" a="1"/>
  <c r="BM91" i="17" a="1"/>
  <c r="AT21" i="16" a="1"/>
  <c r="AW31" i="16" a="1"/>
  <c r="BM90" i="17" a="1"/>
  <c r="AT32" i="16" a="1"/>
  <c r="AW20" i="16" a="1"/>
  <c r="AT12" i="16" a="1"/>
  <c r="BM157" i="17" a="1"/>
  <c r="AT20" i="16" a="1"/>
  <c r="AW13" i="16" a="1"/>
  <c r="AW22" i="16" a="1"/>
  <c r="AT5" i="16" a="1"/>
  <c r="AW32" i="16" a="1"/>
  <c r="AT31" i="16" a="1"/>
  <c r="AW30" i="16" a="1"/>
  <c r="AW23" i="16" a="1"/>
  <c r="BM135" i="17" a="1"/>
  <c r="AW12" i="16" a="1"/>
  <c r="AW5" i="16" a="1"/>
  <c r="AT6" i="16" a="1"/>
  <c r="AT23" i="16" a="1"/>
  <c r="AT30" i="16" a="1"/>
  <c r="AT22" i="16" a="1"/>
  <c r="AW6" i="16" a="1"/>
  <c r="BM89" i="17" a="1"/>
  <c r="AW21" i="16" a="1"/>
  <c r="AT13" i="16" a="1"/>
  <c r="R17" i="16" l="1" a="1"/>
  <c r="R17" i="16" s="1"/>
  <c r="BM90" i="17"/>
  <c r="BM135" i="17"/>
  <c r="BM91" i="17"/>
  <c r="BJ179" i="17"/>
  <c r="BM89" i="17"/>
  <c r="BM157" i="17"/>
  <c r="BM179" i="17"/>
  <c r="BH127" i="17"/>
  <c r="BH193" i="17"/>
  <c r="BH103" i="17"/>
  <c r="BL228" i="17"/>
  <c r="BH105" i="17"/>
  <c r="BH104" i="17"/>
  <c r="BH171" i="17"/>
  <c r="BH149" i="17"/>
  <c r="AW23" i="16"/>
  <c r="AW5" i="16"/>
  <c r="AW32" i="16"/>
  <c r="AW30" i="16"/>
  <c r="AT22" i="16"/>
  <c r="AT12" i="16"/>
  <c r="AW21" i="16"/>
  <c r="AT31" i="16"/>
  <c r="AT30" i="16"/>
  <c r="AW12" i="16"/>
  <c r="AW22" i="16"/>
  <c r="AW20" i="16"/>
  <c r="AT13" i="16"/>
  <c r="AT23" i="16"/>
  <c r="AW13" i="16"/>
  <c r="AT6" i="16"/>
  <c r="AT21" i="16"/>
  <c r="AT5" i="16"/>
  <c r="AW6" i="16"/>
  <c r="AW31" i="16"/>
  <c r="AT32" i="16"/>
  <c r="AT20" i="16"/>
  <c r="AP48" i="16"/>
  <c r="AP83" i="16" s="1"/>
  <c r="AP118" i="16" s="1"/>
  <c r="AP153" i="16" s="1"/>
  <c r="AP188" i="16" s="1"/>
  <c r="AP223" i="16" s="1"/>
  <c r="AP14" i="16"/>
  <c r="AQ54" i="16"/>
  <c r="AQ89" i="16" s="1"/>
  <c r="AQ124" i="16" s="1"/>
  <c r="AQ159" i="16" s="1"/>
  <c r="AQ194" i="16" s="1"/>
  <c r="AQ229" i="16" s="1"/>
  <c r="AQ26" i="16"/>
  <c r="AP41" i="16"/>
  <c r="AP76" i="16" s="1"/>
  <c r="AP111" i="16" s="1"/>
  <c r="AP146" i="16" s="1"/>
  <c r="AP181" i="16" s="1"/>
  <c r="AP216" i="16" s="1"/>
  <c r="AP7" i="16"/>
  <c r="AS42" i="16"/>
  <c r="AS8" i="16"/>
  <c r="AV7" i="16"/>
  <c r="AP57" i="16"/>
  <c r="AP92" i="16" s="1"/>
  <c r="AP127" i="16" s="1"/>
  <c r="AP162" i="16" s="1"/>
  <c r="AP197" i="16" s="1"/>
  <c r="AP232" i="16" s="1"/>
  <c r="AP23" i="16"/>
  <c r="AS161" i="16"/>
  <c r="AV126" i="16"/>
  <c r="AR36" i="16"/>
  <c r="AR26" i="16"/>
  <c r="AV249" i="16"/>
  <c r="AQ30" i="16"/>
  <c r="AQ58" i="16"/>
  <c r="AQ93" i="16" s="1"/>
  <c r="AQ128" i="16" s="1"/>
  <c r="AQ163" i="16" s="1"/>
  <c r="AQ198" i="16" s="1"/>
  <c r="AQ233" i="16" s="1"/>
  <c r="AS111" i="16"/>
  <c r="AV76" i="16"/>
  <c r="AR45" i="16"/>
  <c r="AR52" i="16" s="1"/>
  <c r="AR59" i="16" s="1"/>
  <c r="AR66" i="16" s="1"/>
  <c r="Q19" i="16"/>
  <c r="V19" i="16" s="1" a="1"/>
  <c r="V19" i="16" s="1"/>
  <c r="R18" i="16" a="1"/>
  <c r="R18" i="16" s="1"/>
  <c r="AS49" i="16"/>
  <c r="AV14" i="16"/>
  <c r="AS15" i="16"/>
  <c r="AV58" i="16"/>
  <c r="AS93" i="16"/>
  <c r="AQ57" i="16"/>
  <c r="AQ92" i="16" s="1"/>
  <c r="AQ127" i="16" s="1"/>
  <c r="AQ162" i="16" s="1"/>
  <c r="AQ197" i="16" s="1"/>
  <c r="AQ232" i="16" s="1"/>
  <c r="AQ29" i="16"/>
  <c r="AR35" i="16"/>
  <c r="AQ55" i="16"/>
  <c r="AQ90" i="16" s="1"/>
  <c r="AQ125" i="16" s="1"/>
  <c r="AQ160" i="16" s="1"/>
  <c r="AQ195" i="16" s="1"/>
  <c r="AQ230" i="16" s="1"/>
  <c r="AQ27" i="16"/>
  <c r="AQ31" i="16"/>
  <c r="AQ59" i="16"/>
  <c r="AQ94" i="16" s="1"/>
  <c r="AQ129" i="16" s="1"/>
  <c r="AQ164" i="16" s="1"/>
  <c r="AQ199" i="16" s="1"/>
  <c r="AQ234" i="16" s="1"/>
  <c r="AR46" i="16"/>
  <c r="AR53" i="16" s="1"/>
  <c r="AR60" i="16" s="1"/>
  <c r="AR67" i="16" s="1"/>
  <c r="AR34" i="16"/>
  <c r="AQ56" i="16"/>
  <c r="AQ91" i="16" s="1"/>
  <c r="AQ126" i="16" s="1"/>
  <c r="AQ161" i="16" s="1"/>
  <c r="AQ196" i="16" s="1"/>
  <c r="AQ231" i="16" s="1"/>
  <c r="AQ28" i="16"/>
  <c r="AS59" i="16"/>
  <c r="AS25" i="16"/>
  <c r="AV24" i="16"/>
  <c r="AR44" i="16"/>
  <c r="AR51" i="16" s="1"/>
  <c r="AR58" i="16" s="1"/>
  <c r="AR65" i="16" s="1"/>
  <c r="AS195" i="16"/>
  <c r="AV160" i="16"/>
  <c r="AS118" i="16"/>
  <c r="AV83" i="16"/>
  <c r="AQ39" i="16"/>
  <c r="AQ74" i="16" s="1"/>
  <c r="AQ109" i="16" s="1"/>
  <c r="AQ144" i="16" s="1"/>
  <c r="AQ179" i="16" s="1"/>
  <c r="AQ214" i="16" s="1"/>
  <c r="AQ249" i="16" s="1"/>
  <c r="AQ67" i="16"/>
  <c r="AQ102" i="16" s="1"/>
  <c r="AQ137" i="16" s="1"/>
  <c r="AQ172" i="16" s="1"/>
  <c r="AQ207" i="16" s="1"/>
  <c r="AQ242" i="16" s="1"/>
  <c r="AS127" i="16"/>
  <c r="AV92" i="16"/>
  <c r="BM97" i="17" a="1"/>
  <c r="BM96" i="17" a="1"/>
  <c r="AW29" i="16" a="1"/>
  <c r="AW39" i="16" a="1"/>
  <c r="AT27" i="16" a="1"/>
  <c r="BM98" i="17" a="1"/>
  <c r="AT28" i="16" a="1"/>
  <c r="BM164" i="17" a="1"/>
  <c r="AW14" i="16" a="1"/>
  <c r="BM186" i="17" a="1"/>
  <c r="AT24" i="16" a="1"/>
  <c r="AW24" i="16" a="1"/>
  <c r="AW27" i="16" a="1"/>
  <c r="AT7" i="16" a="1"/>
  <c r="BM193" i="17" a="1"/>
  <c r="AT19" i="16" a="1"/>
  <c r="BM142" i="17" a="1"/>
  <c r="AT37" i="16" a="1"/>
  <c r="AT38" i="16" a="1"/>
  <c r="AT39" i="16" a="1"/>
  <c r="AW37" i="16" a="1"/>
  <c r="AT14" i="16" a="1"/>
  <c r="BJ142" i="17" a="1"/>
  <c r="AW7" i="16" a="1"/>
  <c r="AW38" i="16" a="1"/>
  <c r="AT29" i="16" a="1"/>
  <c r="AW28" i="16" a="1"/>
  <c r="AW19" i="16" a="1"/>
  <c r="BM193" i="17" l="1"/>
  <c r="BJ142" i="17"/>
  <c r="BM164" i="17"/>
  <c r="BM98" i="17"/>
  <c r="BM142" i="17"/>
  <c r="BM96" i="17"/>
  <c r="BM97" i="17"/>
  <c r="BM186" i="17"/>
  <c r="BH178" i="17"/>
  <c r="BH112" i="17"/>
  <c r="BH134" i="17"/>
  <c r="BH111" i="17"/>
  <c r="BH200" i="17"/>
  <c r="BH156" i="17"/>
  <c r="BH110" i="17"/>
  <c r="AT27" i="16"/>
  <c r="AW38" i="16"/>
  <c r="AT37" i="16"/>
  <c r="AW27" i="16"/>
  <c r="AT39" i="16"/>
  <c r="AW14" i="16"/>
  <c r="AW19" i="16"/>
  <c r="AW37" i="16"/>
  <c r="AT24" i="16"/>
  <c r="AW39" i="16"/>
  <c r="AW28" i="16"/>
  <c r="AT14" i="16"/>
  <c r="AT19" i="16"/>
  <c r="AT29" i="16"/>
  <c r="AW7" i="16"/>
  <c r="AW24" i="16"/>
  <c r="AT28" i="16"/>
  <c r="AT38" i="16"/>
  <c r="AW29" i="16"/>
  <c r="AT7" i="16"/>
  <c r="AR72" i="16"/>
  <c r="AQ64" i="16"/>
  <c r="AQ99" i="16" s="1"/>
  <c r="AQ134" i="16" s="1"/>
  <c r="AQ169" i="16" s="1"/>
  <c r="AQ204" i="16" s="1"/>
  <c r="AQ239" i="16" s="1"/>
  <c r="AQ36" i="16"/>
  <c r="AQ71" i="16" s="1"/>
  <c r="AQ106" i="16" s="1"/>
  <c r="AQ141" i="16" s="1"/>
  <c r="AQ176" i="16" s="1"/>
  <c r="AQ211" i="16" s="1"/>
  <c r="AQ246" i="16" s="1"/>
  <c r="AR33" i="16"/>
  <c r="AS60" i="16"/>
  <c r="AV25" i="16"/>
  <c r="AQ34" i="16"/>
  <c r="AQ69" i="16" s="1"/>
  <c r="AQ104" i="16" s="1"/>
  <c r="AQ139" i="16" s="1"/>
  <c r="AQ174" i="16" s="1"/>
  <c r="AQ209" i="16" s="1"/>
  <c r="AQ244" i="16" s="1"/>
  <c r="AQ62" i="16"/>
  <c r="AQ97" i="16" s="1"/>
  <c r="AQ132" i="16" s="1"/>
  <c r="AQ167" i="16" s="1"/>
  <c r="AQ202" i="16" s="1"/>
  <c r="AQ237" i="16" s="1"/>
  <c r="AR42" i="16"/>
  <c r="AR49" i="16" s="1"/>
  <c r="AR56" i="16" s="1"/>
  <c r="AS128" i="16"/>
  <c r="AV93" i="16"/>
  <c r="Q20" i="16"/>
  <c r="V20" i="16" s="1" a="1"/>
  <c r="V20" i="16" s="1"/>
  <c r="R19" i="16" a="1"/>
  <c r="R19" i="16" s="1"/>
  <c r="AQ65" i="16"/>
  <c r="AQ100" i="16" s="1"/>
  <c r="AQ135" i="16" s="1"/>
  <c r="AQ170" i="16" s="1"/>
  <c r="AQ205" i="16" s="1"/>
  <c r="AQ240" i="16" s="1"/>
  <c r="AQ37" i="16"/>
  <c r="AQ72" i="16" s="1"/>
  <c r="AQ107" i="16" s="1"/>
  <c r="AQ142" i="16" s="1"/>
  <c r="AQ177" i="16" s="1"/>
  <c r="AQ212" i="16" s="1"/>
  <c r="AQ247" i="16" s="1"/>
  <c r="AR43" i="16"/>
  <c r="AR50" i="16" s="1"/>
  <c r="AR57" i="16" s="1"/>
  <c r="AP58" i="16"/>
  <c r="AP93" i="16" s="1"/>
  <c r="AP128" i="16" s="1"/>
  <c r="AP163" i="16" s="1"/>
  <c r="AP198" i="16" s="1"/>
  <c r="AP233" i="16" s="1"/>
  <c r="AP24" i="16"/>
  <c r="AS43" i="16"/>
  <c r="AV8" i="16"/>
  <c r="AS9" i="16"/>
  <c r="AQ33" i="16"/>
  <c r="AQ68" i="16" s="1"/>
  <c r="AQ103" i="16" s="1"/>
  <c r="AQ138" i="16" s="1"/>
  <c r="AQ173" i="16" s="1"/>
  <c r="AQ208" i="16" s="1"/>
  <c r="AQ243" i="16" s="1"/>
  <c r="AQ61" i="16"/>
  <c r="AQ96" i="16" s="1"/>
  <c r="AQ131" i="16" s="1"/>
  <c r="AQ166" i="16" s="1"/>
  <c r="AQ201" i="16" s="1"/>
  <c r="AQ236" i="16" s="1"/>
  <c r="AS153" i="16"/>
  <c r="AV118" i="16"/>
  <c r="AQ38" i="16"/>
  <c r="AQ73" i="16" s="1"/>
  <c r="AQ108" i="16" s="1"/>
  <c r="AQ143" i="16" s="1"/>
  <c r="AQ178" i="16" s="1"/>
  <c r="AQ213" i="16" s="1"/>
  <c r="AQ248" i="16" s="1"/>
  <c r="AQ66" i="16"/>
  <c r="AQ101" i="16" s="1"/>
  <c r="AQ136" i="16" s="1"/>
  <c r="AQ171" i="16" s="1"/>
  <c r="AQ206" i="16" s="1"/>
  <c r="AQ241" i="16" s="1"/>
  <c r="AR73" i="16"/>
  <c r="AS196" i="16"/>
  <c r="AV161" i="16"/>
  <c r="AS230" i="16"/>
  <c r="AV195" i="16"/>
  <c r="AS94" i="16"/>
  <c r="AV59" i="16"/>
  <c r="AR74" i="16"/>
  <c r="AS84" i="16"/>
  <c r="AV49" i="16"/>
  <c r="AS77" i="16"/>
  <c r="AV42" i="16"/>
  <c r="AS162" i="16"/>
  <c r="AV127" i="16"/>
  <c r="AQ63" i="16"/>
  <c r="AQ98" i="16" s="1"/>
  <c r="AQ133" i="16" s="1"/>
  <c r="AQ168" i="16" s="1"/>
  <c r="AQ203" i="16" s="1"/>
  <c r="AQ238" i="16" s="1"/>
  <c r="AQ35" i="16"/>
  <c r="AQ70" i="16" s="1"/>
  <c r="AQ105" i="16" s="1"/>
  <c r="AQ140" i="16" s="1"/>
  <c r="AQ175" i="16" s="1"/>
  <c r="AQ210" i="16" s="1"/>
  <c r="AQ245" i="16" s="1"/>
  <c r="AR41" i="16"/>
  <c r="AS50" i="16"/>
  <c r="AS16" i="16"/>
  <c r="AV15" i="16"/>
  <c r="AS146" i="16"/>
  <c r="AV111" i="16"/>
  <c r="AP42" i="16"/>
  <c r="AP77" i="16" s="1"/>
  <c r="AP112" i="16" s="1"/>
  <c r="AP147" i="16" s="1"/>
  <c r="AP182" i="16" s="1"/>
  <c r="AP217" i="16" s="1"/>
  <c r="AP8" i="16"/>
  <c r="AP49" i="16"/>
  <c r="AP84" i="16" s="1"/>
  <c r="AP119" i="16" s="1"/>
  <c r="AP154" i="16" s="1"/>
  <c r="AP189" i="16" s="1"/>
  <c r="AP224" i="16" s="1"/>
  <c r="AP15" i="16"/>
  <c r="AT49" i="16" a="1"/>
  <c r="AW65" i="16" a="1"/>
  <c r="AT67" i="16" a="1"/>
  <c r="AW58" i="16" a="1"/>
  <c r="BM104" i="17" a="1"/>
  <c r="AT58" i="16" a="1"/>
  <c r="AT36" i="16" a="1"/>
  <c r="BJ104" i="17" a="1"/>
  <c r="AT35" i="16" a="1"/>
  <c r="AT65" i="16" a="1"/>
  <c r="AT66" i="16" a="1"/>
  <c r="AW42" i="16" a="1"/>
  <c r="BJ103" i="17" a="1"/>
  <c r="AW8" i="16" a="1"/>
  <c r="AW35" i="16" a="1"/>
  <c r="AW59" i="16" a="1"/>
  <c r="AW67" i="16" a="1"/>
  <c r="AT15" i="16" a="1"/>
  <c r="BM149" i="17" a="1"/>
  <c r="AT25" i="16" a="1"/>
  <c r="AT34" i="16" a="1"/>
  <c r="AW26" i="16" a="1"/>
  <c r="AT8" i="16" a="1"/>
  <c r="BJ105" i="17" a="1"/>
  <c r="AW15" i="16" a="1"/>
  <c r="AW36" i="16" a="1"/>
  <c r="AW25" i="16" a="1"/>
  <c r="AW34" i="16" a="1"/>
  <c r="BM105" i="17" a="1"/>
  <c r="AT59" i="16" a="1"/>
  <c r="BM103" i="17" a="1"/>
  <c r="AW66" i="16" a="1"/>
  <c r="AT26" i="16" a="1"/>
  <c r="BM171" i="17" a="1"/>
  <c r="AW49" i="16" a="1"/>
  <c r="BM149" i="17" l="1"/>
  <c r="BM171" i="17"/>
  <c r="BJ103" i="17"/>
  <c r="BJ104" i="17"/>
  <c r="BM105" i="17"/>
  <c r="BM103" i="17"/>
  <c r="BM104" i="17"/>
  <c r="BJ105" i="17"/>
  <c r="BH207" i="17"/>
  <c r="BH117" i="17"/>
  <c r="BH118" i="17"/>
  <c r="BH141" i="17"/>
  <c r="BH163" i="17"/>
  <c r="BH119" i="17"/>
  <c r="BH185" i="17"/>
  <c r="AW58" i="16"/>
  <c r="AT49" i="16"/>
  <c r="AT67" i="16"/>
  <c r="AT58" i="16"/>
  <c r="AT15" i="16"/>
  <c r="AW67" i="16"/>
  <c r="AT59" i="16"/>
  <c r="AT66" i="16"/>
  <c r="AT36" i="16"/>
  <c r="AT25" i="16"/>
  <c r="AT65" i="16"/>
  <c r="AT34" i="16"/>
  <c r="AW59" i="16"/>
  <c r="AW66" i="16"/>
  <c r="AW8" i="16"/>
  <c r="AW36" i="16"/>
  <c r="AT35" i="16"/>
  <c r="AW25" i="16"/>
  <c r="AT26" i="16"/>
  <c r="AW65" i="16"/>
  <c r="AW15" i="16"/>
  <c r="AW34" i="16"/>
  <c r="AW42" i="16"/>
  <c r="AW49" i="16"/>
  <c r="AT8" i="16"/>
  <c r="AW35" i="16"/>
  <c r="AW26" i="16"/>
  <c r="AP43" i="16"/>
  <c r="AP78" i="16" s="1"/>
  <c r="AP113" i="16" s="1"/>
  <c r="AP148" i="16" s="1"/>
  <c r="AP183" i="16" s="1"/>
  <c r="AP218" i="16" s="1"/>
  <c r="AP9" i="16"/>
  <c r="AV50" i="16"/>
  <c r="AS85" i="16"/>
  <c r="AS197" i="16"/>
  <c r="AV162" i="16"/>
  <c r="AV94" i="16"/>
  <c r="AS129" i="16"/>
  <c r="AR80" i="16"/>
  <c r="AR87" i="16" s="1"/>
  <c r="AR94" i="16" s="1"/>
  <c r="AR101" i="16" s="1"/>
  <c r="AS44" i="16"/>
  <c r="AS10" i="16"/>
  <c r="AV9" i="16"/>
  <c r="AP59" i="16"/>
  <c r="AP94" i="16" s="1"/>
  <c r="AP129" i="16" s="1"/>
  <c r="AP164" i="16" s="1"/>
  <c r="AP199" i="16" s="1"/>
  <c r="AP234" i="16" s="1"/>
  <c r="AP25" i="16"/>
  <c r="AP60" i="16" s="1"/>
  <c r="AP95" i="16" s="1"/>
  <c r="AP130" i="16" s="1"/>
  <c r="AP165" i="16" s="1"/>
  <c r="AP200" i="16" s="1"/>
  <c r="AP235" i="16" s="1"/>
  <c r="AR64" i="16"/>
  <c r="AV128" i="16"/>
  <c r="AS163" i="16"/>
  <c r="AV60" i="16"/>
  <c r="AS95" i="16"/>
  <c r="AR79" i="16"/>
  <c r="AR86" i="16" s="1"/>
  <c r="AR93" i="16" s="1"/>
  <c r="AS181" i="16"/>
  <c r="AV146" i="16"/>
  <c r="AR48" i="16"/>
  <c r="AS112" i="16"/>
  <c r="AV77" i="16"/>
  <c r="AV230" i="16"/>
  <c r="AS78" i="16"/>
  <c r="AV43" i="16"/>
  <c r="AR63" i="16"/>
  <c r="AR40" i="16"/>
  <c r="AP50" i="16"/>
  <c r="AP85" i="16" s="1"/>
  <c r="AP120" i="16" s="1"/>
  <c r="AP155" i="16" s="1"/>
  <c r="AP190" i="16" s="1"/>
  <c r="AP225" i="16" s="1"/>
  <c r="AP16" i="16"/>
  <c r="AS51" i="16"/>
  <c r="AS17" i="16"/>
  <c r="AV16" i="16"/>
  <c r="AS119" i="16"/>
  <c r="AV84" i="16"/>
  <c r="AR81" i="16"/>
  <c r="AR88" i="16" s="1"/>
  <c r="AR95" i="16" s="1"/>
  <c r="AR102" i="16" s="1"/>
  <c r="AV196" i="16"/>
  <c r="AS231" i="16"/>
  <c r="AS188" i="16"/>
  <c r="AV153" i="16"/>
  <c r="Q21" i="16"/>
  <c r="V21" i="16" s="1" a="1"/>
  <c r="V21" i="16" s="1"/>
  <c r="R20" i="16" a="1"/>
  <c r="R20" i="16" s="1"/>
  <c r="AT74" i="16" a="1"/>
  <c r="AT41" i="16" a="1"/>
  <c r="BJ178" i="17" a="1"/>
  <c r="BM178" i="17" a="1"/>
  <c r="AW72" i="16" a="1"/>
  <c r="BM112" i="17" a="1"/>
  <c r="AT43" i="16" a="1"/>
  <c r="AT73" i="16" a="1"/>
  <c r="AW33" i="16" a="1"/>
  <c r="AW56" i="16" a="1"/>
  <c r="AT16" i="16" a="1"/>
  <c r="AW9" i="16" a="1"/>
  <c r="AW73" i="16" a="1"/>
  <c r="AW43" i="16" a="1"/>
  <c r="AT50" i="16" a="1"/>
  <c r="AT72" i="16" a="1"/>
  <c r="BM156" i="17" a="1"/>
  <c r="AT94" i="16" a="1"/>
  <c r="AW94" i="16" a="1"/>
  <c r="AT33" i="16" a="1"/>
  <c r="BM110" i="17" a="1"/>
  <c r="AT57" i="16" a="1"/>
  <c r="AT42" i="16" a="1"/>
  <c r="AT60" i="16" a="1"/>
  <c r="AT56" i="16" a="1"/>
  <c r="BM200" i="17" a="1"/>
  <c r="BM111" i="17" a="1"/>
  <c r="AW57" i="16" a="1"/>
  <c r="AW74" i="16" a="1"/>
  <c r="AW60" i="16" a="1"/>
  <c r="AW50" i="16" a="1"/>
  <c r="AT9" i="16" a="1"/>
  <c r="AW41" i="16" a="1"/>
  <c r="AW16" i="16" a="1"/>
  <c r="BJ178" i="17" l="1"/>
  <c r="BM112" i="17"/>
  <c r="BM110" i="17"/>
  <c r="BM178" i="17"/>
  <c r="BM111" i="17"/>
  <c r="BM156" i="17"/>
  <c r="BM200" i="17"/>
  <c r="BH124" i="17"/>
  <c r="BH170" i="17"/>
  <c r="BH214" i="17"/>
  <c r="BH148" i="17"/>
  <c r="BH126" i="17"/>
  <c r="BH192" i="17"/>
  <c r="BH125" i="17"/>
  <c r="AT16" i="16"/>
  <c r="AW41" i="16"/>
  <c r="AT57" i="16"/>
  <c r="AW73" i="16"/>
  <c r="AW74" i="16"/>
  <c r="AT42" i="16"/>
  <c r="AT33" i="16"/>
  <c r="AT72" i="16"/>
  <c r="AW60" i="16"/>
  <c r="AW57" i="16"/>
  <c r="AT94" i="16"/>
  <c r="AW50" i="16"/>
  <c r="AW33" i="16"/>
  <c r="AT56" i="16"/>
  <c r="AT43" i="16"/>
  <c r="AW72" i="16"/>
  <c r="AT74" i="16"/>
  <c r="AW43" i="16"/>
  <c r="AT9" i="16"/>
  <c r="AW16" i="16"/>
  <c r="AW56" i="16"/>
  <c r="AT41" i="16"/>
  <c r="AT60" i="16"/>
  <c r="AW9" i="16"/>
  <c r="AT73" i="16"/>
  <c r="AW94" i="16"/>
  <c r="AT50" i="16"/>
  <c r="Q22" i="16"/>
  <c r="V22" i="16" s="1" a="1"/>
  <c r="V22" i="16" s="1"/>
  <c r="R21" i="16" a="1"/>
  <c r="R21" i="16" s="1"/>
  <c r="AV231" i="16"/>
  <c r="AP51" i="16"/>
  <c r="AP86" i="16" s="1"/>
  <c r="AP121" i="16" s="1"/>
  <c r="AP156" i="16" s="1"/>
  <c r="AP191" i="16" s="1"/>
  <c r="AP226" i="16" s="1"/>
  <c r="AP17" i="16"/>
  <c r="AR47" i="16"/>
  <c r="AR100" i="16"/>
  <c r="AV129" i="16"/>
  <c r="AS164" i="16"/>
  <c r="AP44" i="16"/>
  <c r="AP79" i="16" s="1"/>
  <c r="AP114" i="16" s="1"/>
  <c r="AP149" i="16" s="1"/>
  <c r="AP184" i="16" s="1"/>
  <c r="AP219" i="16" s="1"/>
  <c r="AP10" i="16"/>
  <c r="AV188" i="16"/>
  <c r="AS223" i="16"/>
  <c r="AS154" i="16"/>
  <c r="AV119" i="16"/>
  <c r="AS86" i="16"/>
  <c r="AV51" i="16"/>
  <c r="AR70" i="16"/>
  <c r="AV112" i="16"/>
  <c r="AS147" i="16"/>
  <c r="AS79" i="16"/>
  <c r="AV44" i="16"/>
  <c r="AS232" i="16"/>
  <c r="AV197" i="16"/>
  <c r="AS52" i="16"/>
  <c r="AS18" i="16"/>
  <c r="AV17" i="16"/>
  <c r="AR55" i="16"/>
  <c r="AS130" i="16"/>
  <c r="AV95" i="16"/>
  <c r="AS45" i="16"/>
  <c r="AS11" i="16"/>
  <c r="AV10" i="16"/>
  <c r="AR108" i="16"/>
  <c r="AS120" i="16"/>
  <c r="AV85" i="16"/>
  <c r="AR109" i="16"/>
  <c r="AV78" i="16"/>
  <c r="AS113" i="16"/>
  <c r="AS216" i="16"/>
  <c r="AV181" i="16"/>
  <c r="AS198" i="16"/>
  <c r="AV163" i="16"/>
  <c r="AR71" i="16"/>
  <c r="AT17" i="16" a="1"/>
  <c r="AW93" i="16" a="1"/>
  <c r="BJ141" i="17" a="1"/>
  <c r="AW44" i="16" a="1"/>
  <c r="AT40" i="16" a="1"/>
  <c r="BM119" i="17" a="1"/>
  <c r="AT95" i="16" a="1"/>
  <c r="BM185" i="17" a="1"/>
  <c r="AT48" i="16" a="1"/>
  <c r="AW10" i="16" a="1"/>
  <c r="AT44" i="16" a="1"/>
  <c r="AW101" i="16" a="1"/>
  <c r="AT51" i="16" a="1"/>
  <c r="AW95" i="16" a="1"/>
  <c r="AT64" i="16" a="1"/>
  <c r="AW63" i="16" a="1"/>
  <c r="AT101" i="16" a="1"/>
  <c r="AT102" i="16" a="1"/>
  <c r="AT10" i="16" a="1"/>
  <c r="BM118" i="17" a="1"/>
  <c r="AW64" i="16" a="1"/>
  <c r="AW102" i="16" a="1"/>
  <c r="AT93" i="16" a="1"/>
  <c r="AW48" i="16" a="1"/>
  <c r="BM207" i="17" a="1"/>
  <c r="AW40" i="16" a="1"/>
  <c r="BM117" i="17" a="1"/>
  <c r="AW17" i="16" a="1"/>
  <c r="BM163" i="17" a="1"/>
  <c r="AT63" i="16" a="1"/>
  <c r="AW51" i="16" a="1"/>
  <c r="BM141" i="17" a="1"/>
  <c r="BM119" i="17" l="1"/>
  <c r="BJ141" i="17"/>
  <c r="BM117" i="17"/>
  <c r="BM141" i="17"/>
  <c r="BM118" i="17"/>
  <c r="BM207" i="17"/>
  <c r="BM185" i="17"/>
  <c r="BM163" i="17"/>
  <c r="BH132" i="17"/>
  <c r="BH221" i="17"/>
  <c r="BH199" i="17"/>
  <c r="BH177" i="17"/>
  <c r="BH133" i="17"/>
  <c r="BH131" i="17"/>
  <c r="BH155" i="17"/>
  <c r="AT102" i="16"/>
  <c r="AT101" i="16"/>
  <c r="AW17" i="16"/>
  <c r="AW44" i="16"/>
  <c r="AW51" i="16"/>
  <c r="AW40" i="16"/>
  <c r="AT64" i="16"/>
  <c r="AW102" i="16"/>
  <c r="AW101" i="16"/>
  <c r="AT10" i="16"/>
  <c r="AT95" i="16"/>
  <c r="AT44" i="16"/>
  <c r="AW10" i="16"/>
  <c r="AW95" i="16"/>
  <c r="AT48" i="16"/>
  <c r="AW63" i="16"/>
  <c r="AT51" i="16"/>
  <c r="AT93" i="16"/>
  <c r="AT40" i="16"/>
  <c r="AW64" i="16"/>
  <c r="AW93" i="16"/>
  <c r="AW48" i="16"/>
  <c r="AT17" i="16"/>
  <c r="AT63" i="16"/>
  <c r="AS233" i="16"/>
  <c r="AV198" i="16"/>
  <c r="AS46" i="16"/>
  <c r="AV11" i="16"/>
  <c r="AV130" i="16"/>
  <c r="AS165" i="16"/>
  <c r="AV216" i="16"/>
  <c r="AR62" i="16"/>
  <c r="AS87" i="16"/>
  <c r="AV52" i="16"/>
  <c r="AS182" i="16"/>
  <c r="AV147" i="16"/>
  <c r="AR77" i="16"/>
  <c r="AV164" i="16"/>
  <c r="AS199" i="16"/>
  <c r="AR107" i="16"/>
  <c r="AP52" i="16"/>
  <c r="AP87" i="16" s="1"/>
  <c r="AP122" i="16" s="1"/>
  <c r="AP157" i="16" s="1"/>
  <c r="AP192" i="16" s="1"/>
  <c r="AP227" i="16" s="1"/>
  <c r="AP18" i="16"/>
  <c r="AP53" i="16" s="1"/>
  <c r="AP88" i="16" s="1"/>
  <c r="AP123" i="16" s="1"/>
  <c r="AP158" i="16" s="1"/>
  <c r="AP193" i="16" s="1"/>
  <c r="AP228" i="16" s="1"/>
  <c r="AV120" i="16"/>
  <c r="AS155" i="16"/>
  <c r="AS53" i="16"/>
  <c r="AV18" i="16"/>
  <c r="AV232" i="16"/>
  <c r="AV223" i="16"/>
  <c r="AR78" i="16"/>
  <c r="AV113" i="16"/>
  <c r="AS148" i="16"/>
  <c r="AR116" i="16"/>
  <c r="AR123" i="16" s="1"/>
  <c r="AR130" i="16" s="1"/>
  <c r="AR137" i="16" s="1"/>
  <c r="AR115" i="16"/>
  <c r="AR122" i="16" s="1"/>
  <c r="AR129" i="16" s="1"/>
  <c r="AV45" i="16"/>
  <c r="AS80" i="16"/>
  <c r="AS114" i="16"/>
  <c r="AV79" i="16"/>
  <c r="AS121" i="16"/>
  <c r="AV86" i="16"/>
  <c r="AS189" i="16"/>
  <c r="AV154" i="16"/>
  <c r="AP45" i="16"/>
  <c r="AP80" i="16" s="1"/>
  <c r="AP115" i="16" s="1"/>
  <c r="AP150" i="16" s="1"/>
  <c r="AP185" i="16" s="1"/>
  <c r="AP220" i="16" s="1"/>
  <c r="AP11" i="16"/>
  <c r="AP46" i="16" s="1"/>
  <c r="AP81" i="16" s="1"/>
  <c r="AP116" i="16" s="1"/>
  <c r="AP151" i="16" s="1"/>
  <c r="AP186" i="16" s="1"/>
  <c r="AP221" i="16" s="1"/>
  <c r="AR54" i="16"/>
  <c r="Q23" i="16"/>
  <c r="V23" i="16" s="1" a="1"/>
  <c r="V23" i="16" s="1"/>
  <c r="R22" i="16" a="1"/>
  <c r="R22" i="16" s="1"/>
  <c r="K20" i="10"/>
  <c r="L20" i="10"/>
  <c r="M20" i="10" a="1"/>
  <c r="M20" i="10" s="1"/>
  <c r="N20" i="10" a="1"/>
  <c r="N20" i="10" s="1"/>
  <c r="K21" i="10"/>
  <c r="L21" i="10"/>
  <c r="M21" i="10" a="1"/>
  <c r="M21" i="10" s="1"/>
  <c r="N21" i="10" a="1"/>
  <c r="N21" i="10" s="1"/>
  <c r="K22" i="10"/>
  <c r="L22" i="10"/>
  <c r="M22" i="10" a="1"/>
  <c r="M22" i="10" s="1"/>
  <c r="N22" i="10" a="1"/>
  <c r="N22" i="10" s="1"/>
  <c r="P22" i="10" s="1"/>
  <c r="K23" i="10"/>
  <c r="L23" i="10"/>
  <c r="M23" i="10" a="1"/>
  <c r="M23" i="10" s="1"/>
  <c r="N23" i="10" a="1"/>
  <c r="N23" i="10" s="1"/>
  <c r="P23" i="10" s="1"/>
  <c r="K24" i="10"/>
  <c r="L24" i="10"/>
  <c r="M24" i="10" a="1"/>
  <c r="M24" i="10" s="1"/>
  <c r="N24" i="10" a="1"/>
  <c r="N24" i="10" s="1"/>
  <c r="P24" i="10" s="1"/>
  <c r="K25" i="10"/>
  <c r="L25" i="10"/>
  <c r="M25" i="10" a="1"/>
  <c r="M25" i="10" s="1"/>
  <c r="N25" i="10" a="1"/>
  <c r="N25" i="10" s="1"/>
  <c r="K26" i="10"/>
  <c r="L26" i="10"/>
  <c r="M26" i="10" a="1"/>
  <c r="M26" i="10" s="1"/>
  <c r="N26" i="10" a="1"/>
  <c r="N26" i="10" s="1"/>
  <c r="P26" i="10" s="1"/>
  <c r="K27" i="10"/>
  <c r="L27" i="10"/>
  <c r="M27" i="10" a="1"/>
  <c r="M27" i="10" s="1"/>
  <c r="N27" i="10" a="1"/>
  <c r="N27" i="10" s="1"/>
  <c r="M18" i="10" a="1"/>
  <c r="M18" i="10" s="1"/>
  <c r="M19" i="10" a="1"/>
  <c r="M19" i="10" s="1"/>
  <c r="M17" i="10" a="1"/>
  <c r="M17" i="10" s="1"/>
  <c r="N18" i="10" a="1"/>
  <c r="N18" i="10" s="1"/>
  <c r="O18" i="10" s="1"/>
  <c r="P18" i="10" s="1"/>
  <c r="N19" i="10" a="1"/>
  <c r="N19" i="10" s="1"/>
  <c r="N17" i="10" a="1"/>
  <c r="N17" i="10" s="1"/>
  <c r="K18" i="10"/>
  <c r="L18" i="10"/>
  <c r="K19" i="10"/>
  <c r="L19" i="10"/>
  <c r="L17" i="10"/>
  <c r="K17" i="10"/>
  <c r="AV12" i="10"/>
  <c r="AV19" i="10"/>
  <c r="AV26" i="10"/>
  <c r="AV33" i="10"/>
  <c r="AV5" i="10"/>
  <c r="AW79" i="16" a="1"/>
  <c r="AT52" i="16" a="1"/>
  <c r="AW45" i="16" a="1"/>
  <c r="AW55" i="16" a="1"/>
  <c r="BM192" i="17" a="1"/>
  <c r="AT100" i="16" a="1"/>
  <c r="AT130" i="16" a="1"/>
  <c r="AT86" i="16" a="1"/>
  <c r="BM125" i="17" a="1"/>
  <c r="AT11" i="16" a="1"/>
  <c r="AW86" i="16" a="1"/>
  <c r="AW78" i="16" a="1"/>
  <c r="AW108" i="16" a="1"/>
  <c r="AW52" i="16" a="1"/>
  <c r="AT79" i="16" a="1"/>
  <c r="AW109" i="16" a="1"/>
  <c r="AW47" i="16" a="1"/>
  <c r="BM214" i="17" a="1"/>
  <c r="AT71" i="16" a="1"/>
  <c r="AT18" i="16" a="1"/>
  <c r="AT45" i="16" a="1"/>
  <c r="AW100" i="16" a="1"/>
  <c r="AW70" i="16" a="1"/>
  <c r="AT55" i="16" a="1"/>
  <c r="AT108" i="16" a="1"/>
  <c r="BM124" i="17" a="1"/>
  <c r="BJ214" i="17" a="1"/>
  <c r="AW18" i="16" a="1"/>
  <c r="BM170" i="17" a="1"/>
  <c r="AT109" i="16" a="1"/>
  <c r="AT70" i="16" a="1"/>
  <c r="AT47" i="16" a="1"/>
  <c r="AW11" i="16" a="1"/>
  <c r="BM126" i="17" a="1"/>
  <c r="AW71" i="16" a="1"/>
  <c r="O20" i="10" l="1"/>
  <c r="P20" i="10" s="1"/>
  <c r="O19" i="10"/>
  <c r="P19" i="10" s="1"/>
  <c r="BM170" i="17"/>
  <c r="BM192" i="17"/>
  <c r="BJ214" i="17"/>
  <c r="BM126" i="17"/>
  <c r="BM125" i="17"/>
  <c r="BM124" i="17"/>
  <c r="BM214" i="17"/>
  <c r="BH162" i="17"/>
  <c r="BH206" i="17"/>
  <c r="BH140" i="17"/>
  <c r="BH139" i="17"/>
  <c r="BH138" i="17"/>
  <c r="BH228" i="17"/>
  <c r="BH184" i="17"/>
  <c r="AT47" i="16"/>
  <c r="AW108" i="16"/>
  <c r="AT109" i="16"/>
  <c r="AW18" i="16"/>
  <c r="AW100" i="16"/>
  <c r="AT52" i="16"/>
  <c r="AT55" i="16"/>
  <c r="AT130" i="16"/>
  <c r="AT11" i="16"/>
  <c r="AW47" i="16"/>
  <c r="AW86" i="16"/>
  <c r="AT79" i="16"/>
  <c r="AW45" i="16"/>
  <c r="AW109" i="16"/>
  <c r="AT70" i="16"/>
  <c r="AW55" i="16"/>
  <c r="AW11" i="16"/>
  <c r="AW79" i="16"/>
  <c r="AT71" i="16"/>
  <c r="AW70" i="16"/>
  <c r="AT86" i="16"/>
  <c r="AT45" i="16"/>
  <c r="AT108" i="16"/>
  <c r="AW71" i="16"/>
  <c r="AW78" i="16"/>
  <c r="AT18" i="16"/>
  <c r="AT100" i="16"/>
  <c r="AW52" i="16"/>
  <c r="AV121" i="16"/>
  <c r="AS156" i="16"/>
  <c r="AV114" i="16"/>
  <c r="AS149" i="16"/>
  <c r="AR84" i="16"/>
  <c r="AR85" i="16"/>
  <c r="AS190" i="16"/>
  <c r="AV155" i="16"/>
  <c r="AS234" i="16"/>
  <c r="AV199" i="16"/>
  <c r="AS217" i="16"/>
  <c r="AV182" i="16"/>
  <c r="AV233" i="16"/>
  <c r="Q24" i="16"/>
  <c r="V24" i="16" s="1" a="1"/>
  <c r="V24" i="16" s="1"/>
  <c r="R23" i="16" a="1"/>
  <c r="R23" i="16" s="1"/>
  <c r="AS115" i="16"/>
  <c r="AV80" i="16"/>
  <c r="AR136" i="16"/>
  <c r="AV148" i="16"/>
  <c r="AS183" i="16"/>
  <c r="AS88" i="16"/>
  <c r="AV53" i="16"/>
  <c r="AR114" i="16"/>
  <c r="AR121" i="16" s="1"/>
  <c r="AR128" i="16" s="1"/>
  <c r="AS122" i="16"/>
  <c r="AV87" i="16"/>
  <c r="AR61" i="16"/>
  <c r="AS224" i="16"/>
  <c r="AV189" i="16"/>
  <c r="AR144" i="16"/>
  <c r="AR69" i="16"/>
  <c r="AS200" i="16"/>
  <c r="AV165" i="16"/>
  <c r="AV46" i="16"/>
  <c r="AS81" i="16"/>
  <c r="P25" i="10"/>
  <c r="P27" i="10"/>
  <c r="P21" i="10"/>
  <c r="O17" i="10"/>
  <c r="P17" i="10" s="1"/>
  <c r="Q17" i="10" s="1"/>
  <c r="AS47" i="10"/>
  <c r="AV47" i="10" s="1"/>
  <c r="AS54" i="10"/>
  <c r="AV54" i="10" s="1"/>
  <c r="AS61" i="10"/>
  <c r="AV61" i="10" s="1"/>
  <c r="AS68" i="10"/>
  <c r="AV68" i="10" s="1"/>
  <c r="AS103" i="10"/>
  <c r="AV103" i="10" s="1"/>
  <c r="AS40" i="10"/>
  <c r="AV40" i="10" s="1"/>
  <c r="AS13" i="10"/>
  <c r="AV13" i="10" s="1"/>
  <c r="AS6" i="10"/>
  <c r="AR11" i="10"/>
  <c r="AR10" i="10"/>
  <c r="AR9" i="10"/>
  <c r="AR8" i="10"/>
  <c r="AR7" i="10"/>
  <c r="AR6" i="10"/>
  <c r="AR5" i="10"/>
  <c r="AO215" i="10"/>
  <c r="AO180" i="10"/>
  <c r="AO181" i="10" s="1"/>
  <c r="AO182" i="10" s="1"/>
  <c r="AO183" i="10" s="1"/>
  <c r="AO184" i="10" s="1"/>
  <c r="AO185" i="10" s="1"/>
  <c r="AO186" i="10" s="1"/>
  <c r="AO187" i="10" s="1"/>
  <c r="AO188" i="10" s="1"/>
  <c r="AO189" i="10" s="1"/>
  <c r="AO190" i="10" s="1"/>
  <c r="AO191" i="10" s="1"/>
  <c r="AO192" i="10" s="1"/>
  <c r="AO193" i="10" s="1"/>
  <c r="AO194" i="10" s="1"/>
  <c r="AO195" i="10" s="1"/>
  <c r="AO196" i="10" s="1"/>
  <c r="AO197" i="10" s="1"/>
  <c r="AO198" i="10" s="1"/>
  <c r="AO199" i="10" s="1"/>
  <c r="AO200" i="10" s="1"/>
  <c r="AO201" i="10" s="1"/>
  <c r="AO202" i="10" s="1"/>
  <c r="AO203" i="10" s="1"/>
  <c r="AO204" i="10" s="1"/>
  <c r="AO205" i="10" s="1"/>
  <c r="AO206" i="10" s="1"/>
  <c r="AO207" i="10" s="1"/>
  <c r="AO208" i="10" s="1"/>
  <c r="AO209" i="10" s="1"/>
  <c r="AO210" i="10" s="1"/>
  <c r="AO211" i="10" s="1"/>
  <c r="AO212" i="10" s="1"/>
  <c r="AO213" i="10" s="1"/>
  <c r="AO214" i="10" s="1"/>
  <c r="AO145" i="10"/>
  <c r="AO110" i="10"/>
  <c r="AO75" i="10"/>
  <c r="AQ42" i="10"/>
  <c r="AQ77" i="10" s="1"/>
  <c r="AQ112" i="10" s="1"/>
  <c r="AQ147" i="10" s="1"/>
  <c r="AQ182" i="10" s="1"/>
  <c r="AQ217" i="10" s="1"/>
  <c r="AQ43" i="10"/>
  <c r="AQ78" i="10" s="1"/>
  <c r="AQ113" i="10" s="1"/>
  <c r="AQ148" i="10" s="1"/>
  <c r="AQ183" i="10" s="1"/>
  <c r="AQ218" i="10" s="1"/>
  <c r="AQ44" i="10"/>
  <c r="AQ79" i="10" s="1"/>
  <c r="AQ114" i="10" s="1"/>
  <c r="AQ149" i="10" s="1"/>
  <c r="AQ184" i="10" s="1"/>
  <c r="AQ219" i="10" s="1"/>
  <c r="AQ45" i="10"/>
  <c r="AQ46" i="10"/>
  <c r="AQ80" i="10"/>
  <c r="AQ115" i="10" s="1"/>
  <c r="AQ150" i="10" s="1"/>
  <c r="AQ185" i="10" s="1"/>
  <c r="AQ220" i="10" s="1"/>
  <c r="AQ81" i="10"/>
  <c r="AQ116" i="10" s="1"/>
  <c r="AQ151" i="10" s="1"/>
  <c r="AQ186" i="10" s="1"/>
  <c r="AQ221" i="10" s="1"/>
  <c r="AQ41" i="10"/>
  <c r="AQ76" i="10" s="1"/>
  <c r="AQ111" i="10" s="1"/>
  <c r="AQ146" i="10" s="1"/>
  <c r="AQ181" i="10" s="1"/>
  <c r="AQ216" i="10" s="1"/>
  <c r="AQ40" i="10"/>
  <c r="AQ75" i="10" s="1"/>
  <c r="AQ110" i="10" s="1"/>
  <c r="AQ145" i="10" s="1"/>
  <c r="AQ180" i="10" s="1"/>
  <c r="AQ215" i="10" s="1"/>
  <c r="AO40" i="10"/>
  <c r="AO41" i="10" s="1"/>
  <c r="AO42" i="10" s="1"/>
  <c r="AO43" i="10" s="1"/>
  <c r="AO44" i="10" s="1"/>
  <c r="AO45" i="10" s="1"/>
  <c r="AO46" i="10" s="1"/>
  <c r="AO47" i="10" s="1"/>
  <c r="AO48" i="10" s="1"/>
  <c r="AO49" i="10" s="1"/>
  <c r="AO50" i="10" s="1"/>
  <c r="AO51" i="10" s="1"/>
  <c r="AO52" i="10" s="1"/>
  <c r="AO53" i="10" s="1"/>
  <c r="AO54" i="10" s="1"/>
  <c r="AO55" i="10" s="1"/>
  <c r="AO56" i="10" s="1"/>
  <c r="AO57" i="10" s="1"/>
  <c r="AO58" i="10" s="1"/>
  <c r="AO59" i="10" s="1"/>
  <c r="AO60" i="10" s="1"/>
  <c r="AO61" i="10" s="1"/>
  <c r="AO62" i="10" s="1"/>
  <c r="AO63" i="10" s="1"/>
  <c r="AO64" i="10" s="1"/>
  <c r="AO65" i="10" s="1"/>
  <c r="AO66" i="10" s="1"/>
  <c r="AO67" i="10" s="1"/>
  <c r="AO68" i="10" s="1"/>
  <c r="AO69" i="10" s="1"/>
  <c r="AO70" i="10" s="1"/>
  <c r="AO71" i="10" s="1"/>
  <c r="AO72" i="10" s="1"/>
  <c r="AO73" i="10" s="1"/>
  <c r="AO74" i="10" s="1"/>
  <c r="AP33" i="10"/>
  <c r="AP68" i="10" s="1"/>
  <c r="AP103" i="10" s="1"/>
  <c r="AP138" i="10" s="1"/>
  <c r="AP173" i="10" s="1"/>
  <c r="AP208" i="10" s="1"/>
  <c r="AP243" i="10" s="1"/>
  <c r="AP26" i="10"/>
  <c r="AP27" i="10" s="1"/>
  <c r="AP62" i="10" s="1"/>
  <c r="AP97" i="10" s="1"/>
  <c r="AP132" i="10" s="1"/>
  <c r="AP167" i="10" s="1"/>
  <c r="AP202" i="10" s="1"/>
  <c r="AP237" i="10" s="1"/>
  <c r="AP19" i="10"/>
  <c r="AP54" i="10" s="1"/>
  <c r="AP89" i="10" s="1"/>
  <c r="AP124" i="10" s="1"/>
  <c r="AP159" i="10" s="1"/>
  <c r="AP194" i="10" s="1"/>
  <c r="AP229" i="10" s="1"/>
  <c r="AP12" i="10"/>
  <c r="AP47" i="10" s="1"/>
  <c r="AP82" i="10" s="1"/>
  <c r="AP117" i="10" s="1"/>
  <c r="AP152" i="10" s="1"/>
  <c r="AP187" i="10" s="1"/>
  <c r="AP222" i="10" s="1"/>
  <c r="AP5" i="10"/>
  <c r="AQ19" i="10"/>
  <c r="AQ54" i="10" s="1"/>
  <c r="AQ89" i="10" s="1"/>
  <c r="AQ124" i="10" s="1"/>
  <c r="AQ159" i="10" s="1"/>
  <c r="AQ194" i="10" s="1"/>
  <c r="AQ229" i="10" s="1"/>
  <c r="AQ20" i="10"/>
  <c r="AQ14" i="10"/>
  <c r="AQ49" i="10" s="1"/>
  <c r="AQ84" i="10" s="1"/>
  <c r="AQ119" i="10" s="1"/>
  <c r="AQ154" i="10" s="1"/>
  <c r="AQ189" i="10" s="1"/>
  <c r="AQ224" i="10" s="1"/>
  <c r="AQ15" i="10"/>
  <c r="AQ50" i="10" s="1"/>
  <c r="AQ85" i="10" s="1"/>
  <c r="AQ120" i="10" s="1"/>
  <c r="AQ155" i="10" s="1"/>
  <c r="AQ190" i="10" s="1"/>
  <c r="AQ225" i="10" s="1"/>
  <c r="AQ16" i="10"/>
  <c r="AQ17" i="10"/>
  <c r="AQ52" i="10" s="1"/>
  <c r="AQ87" i="10" s="1"/>
  <c r="AQ122" i="10" s="1"/>
  <c r="AQ157" i="10" s="1"/>
  <c r="AQ192" i="10" s="1"/>
  <c r="AQ227" i="10" s="1"/>
  <c r="AQ18" i="10"/>
  <c r="AQ53" i="10" s="1"/>
  <c r="AQ88" i="10" s="1"/>
  <c r="AQ123" i="10" s="1"/>
  <c r="AQ158" i="10" s="1"/>
  <c r="AQ193" i="10" s="1"/>
  <c r="AQ228" i="10" s="1"/>
  <c r="AQ13" i="10"/>
  <c r="AQ48" i="10" s="1"/>
  <c r="AQ83" i="10" s="1"/>
  <c r="AQ118" i="10" s="1"/>
  <c r="AQ153" i="10" s="1"/>
  <c r="AQ188" i="10" s="1"/>
  <c r="AQ223" i="10" s="1"/>
  <c r="AP13" i="10"/>
  <c r="AP48" i="10" s="1"/>
  <c r="AP83" i="10" s="1"/>
  <c r="AP118" i="10" s="1"/>
  <c r="AP153" i="10" s="1"/>
  <c r="AP188" i="10" s="1"/>
  <c r="AP223" i="10" s="1"/>
  <c r="AQ12" i="10"/>
  <c r="AQ47" i="10" s="1"/>
  <c r="AQ82" i="10" s="1"/>
  <c r="AQ117" i="10" s="1"/>
  <c r="AQ152" i="10" s="1"/>
  <c r="AQ187" i="10" s="1"/>
  <c r="AQ222" i="10" s="1"/>
  <c r="AC77" i="10"/>
  <c r="AD65" i="10"/>
  <c r="AD70" i="10" s="1"/>
  <c r="AD75" i="10" s="1"/>
  <c r="AD64" i="10"/>
  <c r="AD69" i="10" s="1"/>
  <c r="AD74" i="10" s="1"/>
  <c r="AD63" i="10"/>
  <c r="AD68" i="10" s="1"/>
  <c r="AD73" i="10" s="1"/>
  <c r="AD78" i="10" s="1"/>
  <c r="AD62" i="10"/>
  <c r="AD67" i="10" s="1"/>
  <c r="AD72" i="10" s="1"/>
  <c r="AC46" i="10"/>
  <c r="AC41" i="10"/>
  <c r="AC82" i="10" s="1"/>
  <c r="AC36" i="10"/>
  <c r="AC31" i="10"/>
  <c r="AC26" i="10"/>
  <c r="AC21" i="10"/>
  <c r="AC62" i="10" s="1"/>
  <c r="AC16" i="10"/>
  <c r="AO5" i="10" s="1"/>
  <c r="AO6" i="10" s="1"/>
  <c r="AO7" i="10" s="1"/>
  <c r="AO8" i="10" s="1"/>
  <c r="AO9" i="10" s="1"/>
  <c r="AO10" i="10" s="1"/>
  <c r="AO11" i="10" s="1"/>
  <c r="AO12" i="10" s="1"/>
  <c r="AO13" i="10" s="1"/>
  <c r="AO14" i="10" s="1"/>
  <c r="AO15" i="10" s="1"/>
  <c r="AO16" i="10" s="1"/>
  <c r="AO17" i="10" s="1"/>
  <c r="AO18" i="10" s="1"/>
  <c r="AO19" i="10" s="1"/>
  <c r="AO20" i="10" s="1"/>
  <c r="AO21" i="10" s="1"/>
  <c r="AO22" i="10" s="1"/>
  <c r="AO23" i="10" s="1"/>
  <c r="AO24" i="10" s="1"/>
  <c r="AO25" i="10" s="1"/>
  <c r="AO26" i="10" s="1"/>
  <c r="AO27" i="10" s="1"/>
  <c r="AO28" i="10" s="1"/>
  <c r="AO29" i="10" s="1"/>
  <c r="AO30" i="10" s="1"/>
  <c r="AO31" i="10" s="1"/>
  <c r="AO32" i="10" s="1"/>
  <c r="AO33" i="10" s="1"/>
  <c r="AO34" i="10" s="1"/>
  <c r="AO35" i="10" s="1"/>
  <c r="AO36" i="10" s="1"/>
  <c r="AO37" i="10" s="1"/>
  <c r="AO38" i="10" s="1"/>
  <c r="AO39" i="10" s="1"/>
  <c r="AD9" i="10"/>
  <c r="AD8" i="10"/>
  <c r="AD24" i="10"/>
  <c r="AD29" i="10" s="1"/>
  <c r="AD34" i="10" s="1"/>
  <c r="AD23" i="10"/>
  <c r="AD28" i="10" s="1"/>
  <c r="AD33" i="10" s="1"/>
  <c r="AD22" i="10"/>
  <c r="AD27" i="10" s="1"/>
  <c r="AD32" i="10" s="1"/>
  <c r="AD21" i="10"/>
  <c r="AK14" i="10"/>
  <c r="AK55" i="10" s="1"/>
  <c r="AJ14" i="10"/>
  <c r="AJ55" i="10" s="1"/>
  <c r="AI14" i="10"/>
  <c r="AI55" i="10" s="1"/>
  <c r="AH14" i="10"/>
  <c r="AH55" i="10" s="1"/>
  <c r="AG14" i="10"/>
  <c r="AG55" i="10" s="1"/>
  <c r="AF14" i="10"/>
  <c r="AF55" i="10" s="1"/>
  <c r="AE14" i="10"/>
  <c r="AE55" i="10" s="1"/>
  <c r="AG7" i="10"/>
  <c r="AD7" i="10"/>
  <c r="AH78" i="10" s="1"/>
  <c r="AG6" i="10"/>
  <c r="AD6" i="10"/>
  <c r="AG5" i="10"/>
  <c r="AD5" i="10"/>
  <c r="AG4" i="10"/>
  <c r="AD4" i="10"/>
  <c r="AI22" i="10" s="1"/>
  <c r="AG3" i="10"/>
  <c r="AD3" i="10"/>
  <c r="AH58" i="10" s="1"/>
  <c r="D12" i="6"/>
  <c r="D11" i="4"/>
  <c r="C12" i="6"/>
  <c r="C11" i="6"/>
  <c r="D11" i="6" s="1"/>
  <c r="C10" i="6"/>
  <c r="D10" i="6" s="1"/>
  <c r="C9" i="6"/>
  <c r="D9" i="6" s="1"/>
  <c r="F8" i="6"/>
  <c r="E8" i="6"/>
  <c r="C10" i="4"/>
  <c r="D10" i="4" s="1"/>
  <c r="C11" i="4"/>
  <c r="C12" i="4"/>
  <c r="D12" i="4" s="1"/>
  <c r="E12" i="4" s="1"/>
  <c r="F12" i="4" s="1"/>
  <c r="C9" i="4"/>
  <c r="D9" i="4" s="1"/>
  <c r="F8" i="4"/>
  <c r="E8" i="4"/>
  <c r="D11" i="3"/>
  <c r="D4" i="3"/>
  <c r="D5" i="3"/>
  <c r="D6" i="3"/>
  <c r="D7" i="3"/>
  <c r="D8" i="3"/>
  <c r="D9" i="3"/>
  <c r="D10" i="3"/>
  <c r="D3" i="3"/>
  <c r="AT107" i="16" a="1"/>
  <c r="AW80" i="16" a="1"/>
  <c r="AW62" i="16" a="1"/>
  <c r="BM199" i="17" a="1"/>
  <c r="BM131" i="17" a="1"/>
  <c r="AW87" i="16" a="1"/>
  <c r="AW53" i="16" a="1"/>
  <c r="BJ177" i="17" a="1"/>
  <c r="AT53" i="16" a="1"/>
  <c r="BM221" i="17" a="1"/>
  <c r="BM177" i="17" a="1"/>
  <c r="AT54" i="16" a="1"/>
  <c r="BM132" i="17" a="1"/>
  <c r="AT87" i="16" a="1"/>
  <c r="AW130" i="16" a="1"/>
  <c r="AT77" i="16" a="1"/>
  <c r="AT78" i="16" a="1"/>
  <c r="AT62" i="16" a="1"/>
  <c r="AW137" i="16" a="1"/>
  <c r="AW107" i="16" a="1"/>
  <c r="AT129" i="16" a="1"/>
  <c r="AW46" i="16" a="1"/>
  <c r="AW129" i="16" a="1"/>
  <c r="BM133" i="17" a="1"/>
  <c r="AT46" i="16" a="1"/>
  <c r="AW54" i="16" a="1"/>
  <c r="AT137" i="16" a="1"/>
  <c r="AT80" i="16" a="1"/>
  <c r="AW77" i="16" a="1"/>
  <c r="E11" i="4" l="1"/>
  <c r="F11" i="4" s="1"/>
  <c r="AF21" i="10"/>
  <c r="AF60" i="10"/>
  <c r="AQ25" i="10"/>
  <c r="AQ60" i="10" s="1"/>
  <c r="AQ95" i="10" s="1"/>
  <c r="AQ130" i="10" s="1"/>
  <c r="AQ165" i="10" s="1"/>
  <c r="AQ200" i="10" s="1"/>
  <c r="AQ235" i="10" s="1"/>
  <c r="AF18" i="10"/>
  <c r="AH63" i="10"/>
  <c r="AQ21" i="10"/>
  <c r="AQ28" i="10" s="1"/>
  <c r="AQ63" i="10" s="1"/>
  <c r="AQ98" i="10" s="1"/>
  <c r="AQ133" i="10" s="1"/>
  <c r="AQ168" i="10" s="1"/>
  <c r="AQ203" i="10" s="1"/>
  <c r="AQ238" i="10" s="1"/>
  <c r="E10" i="4"/>
  <c r="F10" i="4" s="1"/>
  <c r="BM131" i="17"/>
  <c r="BM132" i="17"/>
  <c r="BM177" i="17"/>
  <c r="BM133" i="17"/>
  <c r="BJ177" i="17"/>
  <c r="BM221" i="17"/>
  <c r="BM199" i="17"/>
  <c r="BH147" i="17"/>
  <c r="BH145" i="17"/>
  <c r="BH169" i="17"/>
  <c r="BH191" i="17"/>
  <c r="BH235" i="17"/>
  <c r="BH213" i="17"/>
  <c r="BH146" i="17"/>
  <c r="AW77" i="16"/>
  <c r="AW62" i="16"/>
  <c r="AW54" i="16"/>
  <c r="AW130" i="16"/>
  <c r="AW129" i="16"/>
  <c r="AW87" i="16"/>
  <c r="AT107" i="16"/>
  <c r="AT53" i="16"/>
  <c r="AT129" i="16"/>
  <c r="AT80" i="16"/>
  <c r="AW46" i="16"/>
  <c r="AT62" i="16"/>
  <c r="AT137" i="16"/>
  <c r="AW107" i="16"/>
  <c r="AT78" i="16"/>
  <c r="AT46" i="16"/>
  <c r="AT54" i="16"/>
  <c r="AT87" i="16"/>
  <c r="AW137" i="16"/>
  <c r="AW53" i="16"/>
  <c r="AW80" i="16"/>
  <c r="AT77" i="16"/>
  <c r="AR76" i="16"/>
  <c r="AS184" i="16"/>
  <c r="AV149" i="16"/>
  <c r="AR151" i="16"/>
  <c r="AR158" i="16" s="1"/>
  <c r="AR165" i="16" s="1"/>
  <c r="AR92" i="16"/>
  <c r="AV224" i="16"/>
  <c r="AV88" i="16"/>
  <c r="AS123" i="16"/>
  <c r="AS150" i="16"/>
  <c r="AV115" i="16"/>
  <c r="Q25" i="16"/>
  <c r="V25" i="16" s="1" a="1"/>
  <c r="V25" i="16" s="1"/>
  <c r="R24" i="16" a="1"/>
  <c r="R24" i="16" s="1"/>
  <c r="AV217" i="16"/>
  <c r="AV234" i="16"/>
  <c r="AR91" i="16"/>
  <c r="AV156" i="16"/>
  <c r="AS191" i="16"/>
  <c r="AR135" i="16"/>
  <c r="AS218" i="16"/>
  <c r="AV183" i="16"/>
  <c r="AR143" i="16"/>
  <c r="AS116" i="16"/>
  <c r="AV81" i="16"/>
  <c r="AV200" i="16"/>
  <c r="AS235" i="16"/>
  <c r="AR68" i="16"/>
  <c r="AV122" i="16"/>
  <c r="AS157" i="16"/>
  <c r="AS225" i="16"/>
  <c r="AV190" i="16"/>
  <c r="Q18" i="10"/>
  <c r="R17" i="10" a="1"/>
  <c r="R17" i="10" s="1"/>
  <c r="AS7" i="10"/>
  <c r="AV7" i="10" s="1"/>
  <c r="AV6" i="10"/>
  <c r="AE19" i="10"/>
  <c r="AH23" i="10"/>
  <c r="AH57" i="10"/>
  <c r="AE64" i="10"/>
  <c r="AK73" i="10"/>
  <c r="AI16" i="10"/>
  <c r="AH17" i="10"/>
  <c r="AK24" i="10"/>
  <c r="AE59" i="10"/>
  <c r="AG73" i="10"/>
  <c r="AS89" i="10"/>
  <c r="AV89" i="10" s="1"/>
  <c r="AQ26" i="10"/>
  <c r="AQ61" i="10" s="1"/>
  <c r="AQ96" i="10" s="1"/>
  <c r="AQ131" i="10" s="1"/>
  <c r="AQ166" i="10" s="1"/>
  <c r="AQ201" i="10" s="1"/>
  <c r="AQ236" i="10" s="1"/>
  <c r="AJ65" i="10"/>
  <c r="AJ19" i="10"/>
  <c r="AF24" i="10"/>
  <c r="AE62" i="10"/>
  <c r="AQ22" i="10"/>
  <c r="AQ57" i="10" s="1"/>
  <c r="AQ92" i="10" s="1"/>
  <c r="AQ127" i="10" s="1"/>
  <c r="AQ162" i="10" s="1"/>
  <c r="AQ197" i="10" s="1"/>
  <c r="AQ232" i="10" s="1"/>
  <c r="AQ56" i="10"/>
  <c r="AQ91" i="10" s="1"/>
  <c r="AQ126" i="10" s="1"/>
  <c r="AQ161" i="10" s="1"/>
  <c r="AQ196" i="10" s="1"/>
  <c r="AQ231" i="10" s="1"/>
  <c r="AS41" i="10"/>
  <c r="AV41" i="10" s="1"/>
  <c r="AR15" i="10"/>
  <c r="AR14" i="10"/>
  <c r="AR18" i="10"/>
  <c r="AR13" i="10"/>
  <c r="AR17" i="10"/>
  <c r="AR16" i="10"/>
  <c r="AR12" i="10"/>
  <c r="AR19" i="10" s="1"/>
  <c r="AG32" i="10"/>
  <c r="AH32" i="10"/>
  <c r="AD79" i="10"/>
  <c r="AE79" i="10" s="1"/>
  <c r="AK74" i="10"/>
  <c r="AH74" i="10"/>
  <c r="AF33" i="10"/>
  <c r="AJ33" i="10"/>
  <c r="AE33" i="10"/>
  <c r="AD77" i="10"/>
  <c r="AH77" i="10" s="1"/>
  <c r="AG72" i="10"/>
  <c r="AE72" i="10"/>
  <c r="AD80" i="10"/>
  <c r="AF80" i="10" s="1"/>
  <c r="AI75" i="10"/>
  <c r="AJ34" i="10"/>
  <c r="AE34" i="10"/>
  <c r="AI34" i="10"/>
  <c r="AL26" i="10"/>
  <c r="AL67" i="10" s="1"/>
  <c r="AL28" i="10"/>
  <c r="AL69" i="10" s="1"/>
  <c r="AL27" i="10"/>
  <c r="AL68" i="10" s="1"/>
  <c r="AL30" i="10"/>
  <c r="AL71" i="10" s="1"/>
  <c r="AL29" i="10"/>
  <c r="AL70" i="10" s="1"/>
  <c r="AC67" i="10"/>
  <c r="AL47" i="10"/>
  <c r="AL88" i="10" s="1"/>
  <c r="AL48" i="10"/>
  <c r="AL89" i="10" s="1"/>
  <c r="AL46" i="10"/>
  <c r="AL87" i="10" s="1"/>
  <c r="AL50" i="10"/>
  <c r="AL91" i="10" s="1"/>
  <c r="AL49" i="10"/>
  <c r="AL90" i="10" s="1"/>
  <c r="AC87" i="10"/>
  <c r="AQ23" i="10"/>
  <c r="AQ58" i="10" s="1"/>
  <c r="AQ93" i="10" s="1"/>
  <c r="AQ128" i="10" s="1"/>
  <c r="AQ163" i="10" s="1"/>
  <c r="AQ198" i="10" s="1"/>
  <c r="AQ233" i="10" s="1"/>
  <c r="AQ51" i="10"/>
  <c r="AQ86" i="10" s="1"/>
  <c r="AQ121" i="10" s="1"/>
  <c r="AQ156" i="10" s="1"/>
  <c r="AQ191" i="10" s="1"/>
  <c r="AQ226" i="10" s="1"/>
  <c r="AP6" i="10"/>
  <c r="AP41" i="10" s="1"/>
  <c r="AP76" i="10" s="1"/>
  <c r="AP111" i="10" s="1"/>
  <c r="AP146" i="10" s="1"/>
  <c r="AP181" i="10" s="1"/>
  <c r="AP216" i="10" s="1"/>
  <c r="AP40" i="10"/>
  <c r="AP75" i="10" s="1"/>
  <c r="AP110" i="10" s="1"/>
  <c r="AP145" i="10" s="1"/>
  <c r="AP180" i="10" s="1"/>
  <c r="AP215" i="10" s="1"/>
  <c r="AS76" i="10"/>
  <c r="AV76" i="10" s="1"/>
  <c r="AF68" i="10"/>
  <c r="AJ68" i="10"/>
  <c r="AG69" i="10"/>
  <c r="AK69" i="10"/>
  <c r="AH70" i="10"/>
  <c r="AF67" i="10"/>
  <c r="AJ67" i="10"/>
  <c r="AE68" i="10"/>
  <c r="AI68" i="10"/>
  <c r="AF69" i="10"/>
  <c r="AJ69" i="10"/>
  <c r="AG70" i="10"/>
  <c r="AK70" i="10"/>
  <c r="AI67" i="10"/>
  <c r="AF27" i="10"/>
  <c r="AJ27" i="10"/>
  <c r="AG28" i="10"/>
  <c r="AK28" i="10"/>
  <c r="AH29" i="10"/>
  <c r="AL44" i="10"/>
  <c r="AL85" i="10" s="1"/>
  <c r="AL42" i="10"/>
  <c r="AL83" i="10" s="1"/>
  <c r="AL41" i="10"/>
  <c r="AL82" i="10" s="1"/>
  <c r="AL45" i="10"/>
  <c r="AL86" i="10" s="1"/>
  <c r="AL43" i="10"/>
  <c r="AL84" i="10" s="1"/>
  <c r="AS14" i="10"/>
  <c r="AV14" i="10" s="1"/>
  <c r="AL20" i="10"/>
  <c r="AL61" i="10" s="1"/>
  <c r="AL19" i="10"/>
  <c r="AL60" i="10" s="1"/>
  <c r="AL18" i="10"/>
  <c r="AL59" i="10" s="1"/>
  <c r="AL17" i="10"/>
  <c r="AL58" i="10" s="1"/>
  <c r="AL16" i="10"/>
  <c r="AL57" i="10" s="1"/>
  <c r="AC57" i="10"/>
  <c r="AL40" i="10"/>
  <c r="AL81" i="10" s="1"/>
  <c r="AL39" i="10"/>
  <c r="AL80" i="10" s="1"/>
  <c r="AL38" i="10"/>
  <c r="AL79" i="10" s="1"/>
  <c r="AL37" i="10"/>
  <c r="AL78" i="10" s="1"/>
  <c r="AL36" i="10"/>
  <c r="AL77" i="10" s="1"/>
  <c r="AS8" i="10"/>
  <c r="AV8" i="10" s="1"/>
  <c r="AS42" i="10"/>
  <c r="AV42" i="10" s="1"/>
  <c r="AS138" i="10"/>
  <c r="AV138" i="10" s="1"/>
  <c r="AS82" i="10"/>
  <c r="AV82" i="10" s="1"/>
  <c r="AE21" i="10"/>
  <c r="AG29" i="10"/>
  <c r="AK27" i="10"/>
  <c r="AE27" i="10"/>
  <c r="AI64" i="10"/>
  <c r="AH67" i="10"/>
  <c r="AF70" i="10"/>
  <c r="AF19" i="10"/>
  <c r="AI17" i="10"/>
  <c r="AG24" i="10"/>
  <c r="AE22" i="10"/>
  <c r="AI29" i="10"/>
  <c r="AE28" i="10"/>
  <c r="AK57" i="10"/>
  <c r="AH59" i="10"/>
  <c r="AG62" i="10"/>
  <c r="AK63" i="10"/>
  <c r="AI70" i="10"/>
  <c r="AH69" i="10"/>
  <c r="AJ73" i="10"/>
  <c r="AI80" i="10"/>
  <c r="AH79" i="10"/>
  <c r="AG78" i="10"/>
  <c r="AS75" i="10"/>
  <c r="AV75" i="10" s="1"/>
  <c r="AK16" i="10"/>
  <c r="AG16" i="10"/>
  <c r="AG19" i="10"/>
  <c r="AI18" i="10"/>
  <c r="AK17" i="10"/>
  <c r="AE17" i="10"/>
  <c r="AI21" i="10"/>
  <c r="AI24" i="10"/>
  <c r="AJ23" i="10"/>
  <c r="AE23" i="10"/>
  <c r="AG22" i="10"/>
  <c r="AJ29" i="10"/>
  <c r="AE29" i="10"/>
  <c r="AF28" i="10"/>
  <c r="AH27" i="10"/>
  <c r="AF34" i="10"/>
  <c r="AH33" i="10"/>
  <c r="AI32" i="10"/>
  <c r="AK34" i="10"/>
  <c r="AE57" i="10"/>
  <c r="AJ60" i="10"/>
  <c r="AI59" i="10"/>
  <c r="AH62" i="10"/>
  <c r="AF65" i="10"/>
  <c r="AE67" i="10"/>
  <c r="AJ70" i="10"/>
  <c r="AI69" i="10"/>
  <c r="AH68" i="10"/>
  <c r="AH72" i="10"/>
  <c r="AE75" i="10"/>
  <c r="AJ80" i="10"/>
  <c r="AI79" i="10"/>
  <c r="AP61" i="10"/>
  <c r="AP96" i="10" s="1"/>
  <c r="AP131" i="10" s="1"/>
  <c r="AP166" i="10" s="1"/>
  <c r="AP201" i="10" s="1"/>
  <c r="AP236" i="10" s="1"/>
  <c r="AQ27" i="10"/>
  <c r="AQ62" i="10" s="1"/>
  <c r="AQ97" i="10" s="1"/>
  <c r="AQ132" i="10" s="1"/>
  <c r="AQ167" i="10" s="1"/>
  <c r="AQ202" i="10" s="1"/>
  <c r="AQ237" i="10" s="1"/>
  <c r="AQ55" i="10"/>
  <c r="AQ90" i="10" s="1"/>
  <c r="AQ125" i="10" s="1"/>
  <c r="AQ160" i="10" s="1"/>
  <c r="AQ195" i="10" s="1"/>
  <c r="AQ230" i="10" s="1"/>
  <c r="AS124" i="10"/>
  <c r="AV124" i="10" s="1"/>
  <c r="AF58" i="10"/>
  <c r="AJ58" i="10"/>
  <c r="AG59" i="10"/>
  <c r="AK59" i="10"/>
  <c r="AH60" i="10"/>
  <c r="AF57" i="10"/>
  <c r="AJ57" i="10"/>
  <c r="AE58" i="10"/>
  <c r="AI58" i="10"/>
  <c r="AF59" i="10"/>
  <c r="AJ59" i="10"/>
  <c r="AG60" i="10"/>
  <c r="AK60" i="10"/>
  <c r="AI57" i="10"/>
  <c r="AF17" i="10"/>
  <c r="AJ17" i="10"/>
  <c r="AG18" i="10"/>
  <c r="AK18" i="10"/>
  <c r="AH19" i="10"/>
  <c r="AF78" i="10"/>
  <c r="AJ78" i="10"/>
  <c r="AK79" i="10"/>
  <c r="AE78" i="10"/>
  <c r="AI78" i="10"/>
  <c r="AF79" i="10"/>
  <c r="AJ79" i="10"/>
  <c r="AL24" i="10"/>
  <c r="AL65" i="10" s="1"/>
  <c r="AL23" i="10"/>
  <c r="AL64" i="10" s="1"/>
  <c r="AL22" i="10"/>
  <c r="AL63" i="10" s="1"/>
  <c r="AL21" i="10"/>
  <c r="AL62" i="10" s="1"/>
  <c r="AL25" i="10"/>
  <c r="AL66" i="10" s="1"/>
  <c r="AF63" i="10"/>
  <c r="AJ63" i="10"/>
  <c r="AG64" i="10"/>
  <c r="AK64" i="10"/>
  <c r="AH65" i="10"/>
  <c r="AF62" i="10"/>
  <c r="AJ62" i="10"/>
  <c r="AE63" i="10"/>
  <c r="AI63" i="10"/>
  <c r="AF64" i="10"/>
  <c r="AJ64" i="10"/>
  <c r="AG65" i="10"/>
  <c r="AK65" i="10"/>
  <c r="AI62" i="10"/>
  <c r="AF22" i="10"/>
  <c r="AJ22" i="10"/>
  <c r="AG23" i="10"/>
  <c r="AK23" i="10"/>
  <c r="AH24" i="10"/>
  <c r="AG21" i="10"/>
  <c r="AK21" i="10"/>
  <c r="AE73" i="10"/>
  <c r="AI73" i="10"/>
  <c r="AF74" i="10"/>
  <c r="AJ74" i="10"/>
  <c r="AG75" i="10"/>
  <c r="AF72" i="10"/>
  <c r="AJ72" i="10"/>
  <c r="AK75" i="10"/>
  <c r="AH73" i="10"/>
  <c r="AE74" i="10"/>
  <c r="AI74" i="10"/>
  <c r="AF75" i="10"/>
  <c r="AJ75" i="10"/>
  <c r="AI72" i="10"/>
  <c r="AF32" i="10"/>
  <c r="AJ32" i="10"/>
  <c r="AG33" i="10"/>
  <c r="AK33" i="10"/>
  <c r="AH34" i="10"/>
  <c r="AL32" i="10"/>
  <c r="AL73" i="10" s="1"/>
  <c r="AL34" i="10"/>
  <c r="AL75" i="10" s="1"/>
  <c r="AL33" i="10"/>
  <c r="AL74" i="10" s="1"/>
  <c r="AL31" i="10"/>
  <c r="AL72" i="10" s="1"/>
  <c r="AL35" i="10"/>
  <c r="AL76" i="10" s="1"/>
  <c r="AC72" i="10"/>
  <c r="AD26" i="10"/>
  <c r="AD31" i="10" s="1"/>
  <c r="AH31" i="10" s="1"/>
  <c r="AI28" i="10"/>
  <c r="AE69" i="10"/>
  <c r="AJ16" i="10"/>
  <c r="AF16" i="10"/>
  <c r="AH18" i="10"/>
  <c r="AK19" i="10"/>
  <c r="AH21" i="10"/>
  <c r="AI23" i="10"/>
  <c r="AK22" i="10"/>
  <c r="AI26" i="10"/>
  <c r="AJ28" i="10"/>
  <c r="AG27" i="10"/>
  <c r="AI60" i="10"/>
  <c r="AG58" i="10"/>
  <c r="AE65" i="10"/>
  <c r="AK67" i="10"/>
  <c r="AG68" i="10"/>
  <c r="AE16" i="10"/>
  <c r="AH16" i="10"/>
  <c r="AI19" i="10"/>
  <c r="AJ18" i="10"/>
  <c r="AE18" i="10"/>
  <c r="AG17" i="10"/>
  <c r="AJ21" i="10"/>
  <c r="AJ24" i="10"/>
  <c r="AE24" i="10"/>
  <c r="AF23" i="10"/>
  <c r="AH22" i="10"/>
  <c r="AE26" i="10"/>
  <c r="AF29" i="10"/>
  <c r="AH28" i="10"/>
  <c r="AI27" i="10"/>
  <c r="AK29" i="10"/>
  <c r="AG34" i="10"/>
  <c r="AI33" i="10"/>
  <c r="AK32" i="10"/>
  <c r="AE32" i="10"/>
  <c r="AG57" i="10"/>
  <c r="AE60" i="10"/>
  <c r="AK58" i="10"/>
  <c r="AK62" i="10"/>
  <c r="AI65" i="10"/>
  <c r="AH64" i="10"/>
  <c r="AG63" i="10"/>
  <c r="AG67" i="10"/>
  <c r="AE70" i="10"/>
  <c r="AK68" i="10"/>
  <c r="AK72" i="10"/>
  <c r="AH75" i="10"/>
  <c r="AG74" i="10"/>
  <c r="AF73" i="10"/>
  <c r="AK78" i="10"/>
  <c r="AS48" i="10"/>
  <c r="AV48" i="10" s="1"/>
  <c r="AS96" i="10"/>
  <c r="AV96" i="10" s="1"/>
  <c r="AO216" i="10"/>
  <c r="AO217" i="10" s="1"/>
  <c r="AO218" i="10" s="1"/>
  <c r="AO219" i="10" s="1"/>
  <c r="AO220" i="10" s="1"/>
  <c r="AO221" i="10" s="1"/>
  <c r="AO222" i="10" s="1"/>
  <c r="AO223" i="10" s="1"/>
  <c r="AO224" i="10" s="1"/>
  <c r="AO225" i="10" s="1"/>
  <c r="AO226" i="10" s="1"/>
  <c r="AO227" i="10" s="1"/>
  <c r="AO228" i="10" s="1"/>
  <c r="AO229" i="10" s="1"/>
  <c r="AO230" i="10" s="1"/>
  <c r="AO231" i="10" s="1"/>
  <c r="AO232" i="10" s="1"/>
  <c r="AO233" i="10" s="1"/>
  <c r="AO234" i="10" s="1"/>
  <c r="AO235" i="10" s="1"/>
  <c r="AO236" i="10" s="1"/>
  <c r="AO237" i="10" s="1"/>
  <c r="AO238" i="10" s="1"/>
  <c r="AO239" i="10" s="1"/>
  <c r="AO240" i="10" s="1"/>
  <c r="AO241" i="10" s="1"/>
  <c r="AO242" i="10" s="1"/>
  <c r="AO243" i="10" s="1"/>
  <c r="AO244" i="10" s="1"/>
  <c r="AO245" i="10" s="1"/>
  <c r="AO246" i="10" s="1"/>
  <c r="AO247" i="10" s="1"/>
  <c r="AO248" i="10" s="1"/>
  <c r="AO249" i="10" s="1"/>
  <c r="AO76" i="10"/>
  <c r="AO77" i="10" s="1"/>
  <c r="AO78" i="10" s="1"/>
  <c r="AO79" i="10" s="1"/>
  <c r="AO80" i="10" s="1"/>
  <c r="AO81" i="10" s="1"/>
  <c r="AO82" i="10" s="1"/>
  <c r="AO83" i="10" s="1"/>
  <c r="AO84" i="10" s="1"/>
  <c r="AO85" i="10" s="1"/>
  <c r="AO86" i="10" s="1"/>
  <c r="AO87" i="10" s="1"/>
  <c r="AO88" i="10" s="1"/>
  <c r="AO89" i="10" s="1"/>
  <c r="AO90" i="10" s="1"/>
  <c r="AO91" i="10" s="1"/>
  <c r="AO92" i="10" s="1"/>
  <c r="AO93" i="10" s="1"/>
  <c r="AO94" i="10" s="1"/>
  <c r="AO95" i="10" s="1"/>
  <c r="AO96" i="10" s="1"/>
  <c r="AO97" i="10" s="1"/>
  <c r="AO98" i="10" s="1"/>
  <c r="AO99" i="10" s="1"/>
  <c r="AO100" i="10" s="1"/>
  <c r="AO101" i="10" s="1"/>
  <c r="AO102" i="10" s="1"/>
  <c r="AO103" i="10" s="1"/>
  <c r="AO104" i="10" s="1"/>
  <c r="AO105" i="10" s="1"/>
  <c r="AO106" i="10" s="1"/>
  <c r="AO107" i="10" s="1"/>
  <c r="AO108" i="10" s="1"/>
  <c r="AO109" i="10" s="1"/>
  <c r="AO111" i="10" s="1"/>
  <c r="AO112" i="10" s="1"/>
  <c r="AO113" i="10" s="1"/>
  <c r="AO114" i="10" s="1"/>
  <c r="AO115" i="10" s="1"/>
  <c r="AO116" i="10" s="1"/>
  <c r="AO117" i="10" s="1"/>
  <c r="AO118" i="10" s="1"/>
  <c r="AO119" i="10" s="1"/>
  <c r="AO120" i="10" s="1"/>
  <c r="AO121" i="10" s="1"/>
  <c r="AO122" i="10" s="1"/>
  <c r="AO123" i="10" s="1"/>
  <c r="AO124" i="10" s="1"/>
  <c r="AO125" i="10" s="1"/>
  <c r="AO126" i="10" s="1"/>
  <c r="AO127" i="10" s="1"/>
  <c r="AO128" i="10" s="1"/>
  <c r="AO129" i="10" s="1"/>
  <c r="AO130" i="10" s="1"/>
  <c r="AO131" i="10" s="1"/>
  <c r="AO132" i="10" s="1"/>
  <c r="AO133" i="10" s="1"/>
  <c r="AO134" i="10" s="1"/>
  <c r="AO135" i="10" s="1"/>
  <c r="AO136" i="10" s="1"/>
  <c r="AO137" i="10" s="1"/>
  <c r="AO138" i="10" s="1"/>
  <c r="AO139" i="10" s="1"/>
  <c r="AO140" i="10" s="1"/>
  <c r="AO141" i="10" s="1"/>
  <c r="AO142" i="10" s="1"/>
  <c r="AO143" i="10" s="1"/>
  <c r="AO144" i="10" s="1"/>
  <c r="AO146" i="10"/>
  <c r="AO147" i="10" s="1"/>
  <c r="AO148" i="10" s="1"/>
  <c r="AO149" i="10" s="1"/>
  <c r="AO150" i="10" s="1"/>
  <c r="AO151" i="10" s="1"/>
  <c r="AO152" i="10" s="1"/>
  <c r="AO153" i="10" s="1"/>
  <c r="AO154" i="10" s="1"/>
  <c r="AO155" i="10" s="1"/>
  <c r="AO156" i="10" s="1"/>
  <c r="AO157" i="10" s="1"/>
  <c r="AO158" i="10" s="1"/>
  <c r="AO159" i="10" s="1"/>
  <c r="AO160" i="10" s="1"/>
  <c r="AO161" i="10" s="1"/>
  <c r="AO162" i="10" s="1"/>
  <c r="AO163" i="10" s="1"/>
  <c r="AO164" i="10" s="1"/>
  <c r="AO165" i="10" s="1"/>
  <c r="AO166" i="10" s="1"/>
  <c r="AO167" i="10" s="1"/>
  <c r="AO168" i="10" s="1"/>
  <c r="AO169" i="10" s="1"/>
  <c r="AO170" i="10" s="1"/>
  <c r="AO171" i="10" s="1"/>
  <c r="AO172" i="10" s="1"/>
  <c r="AO173" i="10" s="1"/>
  <c r="AO174" i="10" s="1"/>
  <c r="AO175" i="10" s="1"/>
  <c r="AO176" i="10" s="1"/>
  <c r="AO177" i="10" s="1"/>
  <c r="AO178" i="10" s="1"/>
  <c r="AO179" i="10" s="1"/>
  <c r="AQ35" i="10"/>
  <c r="AQ70" i="10" s="1"/>
  <c r="AQ105" i="10" s="1"/>
  <c r="AQ140" i="10" s="1"/>
  <c r="AQ175" i="10" s="1"/>
  <c r="AQ210" i="10" s="1"/>
  <c r="AQ245" i="10" s="1"/>
  <c r="AQ24" i="10"/>
  <c r="AQ59" i="10" s="1"/>
  <c r="AQ94" i="10" s="1"/>
  <c r="AQ129" i="10" s="1"/>
  <c r="AQ164" i="10" s="1"/>
  <c r="AQ199" i="10" s="1"/>
  <c r="AQ234" i="10" s="1"/>
  <c r="AQ32" i="10"/>
  <c r="AQ29" i="10"/>
  <c r="AQ64" i="10" s="1"/>
  <c r="AQ99" i="10" s="1"/>
  <c r="AQ134" i="10" s="1"/>
  <c r="AQ169" i="10" s="1"/>
  <c r="AQ204" i="10" s="1"/>
  <c r="AQ239" i="10" s="1"/>
  <c r="AP28" i="10"/>
  <c r="AP63" i="10" s="1"/>
  <c r="AP98" i="10" s="1"/>
  <c r="AP133" i="10" s="1"/>
  <c r="AP168" i="10" s="1"/>
  <c r="AP203" i="10" s="1"/>
  <c r="AP238" i="10" s="1"/>
  <c r="AP20" i="10"/>
  <c r="AP55" i="10" s="1"/>
  <c r="AP90" i="10" s="1"/>
  <c r="AP125" i="10" s="1"/>
  <c r="AP160" i="10" s="1"/>
  <c r="AP195" i="10" s="1"/>
  <c r="AP230" i="10" s="1"/>
  <c r="AP14" i="10"/>
  <c r="AP49" i="10" s="1"/>
  <c r="AP84" i="10" s="1"/>
  <c r="AP119" i="10" s="1"/>
  <c r="AP154" i="10" s="1"/>
  <c r="AP189" i="10" s="1"/>
  <c r="AP224" i="10" s="1"/>
  <c r="AD85" i="10"/>
  <c r="AI85" i="10" s="1"/>
  <c r="AD84" i="10"/>
  <c r="AE84" i="10" s="1"/>
  <c r="AD83" i="10"/>
  <c r="AH83" i="10" s="1"/>
  <c r="AD37" i="10"/>
  <c r="AD38" i="10"/>
  <c r="AI38" i="10" s="1"/>
  <c r="AD39" i="10"/>
  <c r="AK39" i="10" s="1"/>
  <c r="E12" i="6"/>
  <c r="F12" i="6" s="1"/>
  <c r="E9" i="6"/>
  <c r="F9" i="6" s="1"/>
  <c r="E10" i="6"/>
  <c r="F10" i="6" s="1"/>
  <c r="E11" i="6"/>
  <c r="F11" i="6" s="1"/>
  <c r="E9" i="4"/>
  <c r="F9" i="4" s="1"/>
  <c r="AW6" i="10" a="1"/>
  <c r="AW81" i="16" a="1"/>
  <c r="AW8" i="10" a="1"/>
  <c r="AT84" i="16" a="1"/>
  <c r="AW69" i="16" a="1"/>
  <c r="AT88" i="16" a="1"/>
  <c r="AT12" i="10" a="1"/>
  <c r="AW7" i="10" a="1"/>
  <c r="AT6" i="10" a="1"/>
  <c r="BM138" i="17" a="1"/>
  <c r="AT121" i="16" a="1"/>
  <c r="AT14" i="10" a="1"/>
  <c r="AW61" i="16" a="1"/>
  <c r="AT144" i="16" a="1"/>
  <c r="AW115" i="16" a="1"/>
  <c r="AW19" i="10" a="1"/>
  <c r="AT61" i="16" a="1"/>
  <c r="AT128" i="16" a="1"/>
  <c r="AW84" i="16" a="1"/>
  <c r="BJ140" i="17" a="1"/>
  <c r="AT81" i="16" a="1"/>
  <c r="AT122" i="16" a="1"/>
  <c r="AW114" i="16" a="1"/>
  <c r="AW85" i="16" a="1"/>
  <c r="BM184" i="17" a="1"/>
  <c r="AT136" i="16" a="1"/>
  <c r="AW5" i="10" a="1"/>
  <c r="AT115" i="16" a="1"/>
  <c r="BM140" i="17" a="1"/>
  <c r="AT114" i="16" a="1"/>
  <c r="AW144" i="16" a="1"/>
  <c r="AT5" i="10" a="1"/>
  <c r="AW128" i="16" a="1"/>
  <c r="BJ139" i="17" a="1"/>
  <c r="AW136" i="16" a="1"/>
  <c r="AW12" i="10" a="1"/>
  <c r="AW122" i="16" a="1"/>
  <c r="BM228" i="17" a="1"/>
  <c r="BM139" i="17" a="1"/>
  <c r="BJ138" i="17" a="1"/>
  <c r="AT8" i="10" a="1"/>
  <c r="AT69" i="16" a="1"/>
  <c r="AT7" i="10" a="1"/>
  <c r="AW121" i="16" a="1"/>
  <c r="AT13" i="10" a="1"/>
  <c r="BM206" i="17" a="1"/>
  <c r="AW88" i="16" a="1"/>
  <c r="AW13" i="10" a="1"/>
  <c r="AW14" i="10" a="1"/>
  <c r="AT85" i="16" a="1"/>
  <c r="AT19" i="10" a="1"/>
  <c r="Q19" i="10" l="1"/>
  <c r="R19" i="10" s="1" a="1"/>
  <c r="R19" i="10" s="1"/>
  <c r="V18" i="10" a="1"/>
  <c r="V18" i="10" s="1"/>
  <c r="AK38" i="10"/>
  <c r="BM228" i="17"/>
  <c r="BM140" i="17"/>
  <c r="BM139" i="17"/>
  <c r="BJ138" i="17"/>
  <c r="BJ139" i="17"/>
  <c r="BM184" i="17"/>
  <c r="BM206" i="17"/>
  <c r="BM138" i="17"/>
  <c r="BJ140" i="17"/>
  <c r="BH153" i="17"/>
  <c r="BH176" i="17"/>
  <c r="BH242" i="17"/>
  <c r="BH154" i="17"/>
  <c r="BH220" i="17"/>
  <c r="BH152" i="17"/>
  <c r="BH198" i="17"/>
  <c r="AW61" i="16"/>
  <c r="AW88" i="16"/>
  <c r="AT85" i="16"/>
  <c r="AW69" i="16"/>
  <c r="AW114" i="16"/>
  <c r="AW122" i="16"/>
  <c r="AT81" i="16"/>
  <c r="AW128" i="16"/>
  <c r="AT114" i="16"/>
  <c r="AW115" i="16"/>
  <c r="AW85" i="16"/>
  <c r="AT144" i="16"/>
  <c r="AT122" i="16"/>
  <c r="AW81" i="16"/>
  <c r="AT136" i="16"/>
  <c r="AW121" i="16"/>
  <c r="AT84" i="16"/>
  <c r="AT88" i="16"/>
  <c r="AW144" i="16"/>
  <c r="AT128" i="16"/>
  <c r="AT121" i="16"/>
  <c r="AT61" i="16"/>
  <c r="AW136" i="16"/>
  <c r="AW84" i="16"/>
  <c r="AT115" i="16"/>
  <c r="AT69" i="16"/>
  <c r="AV116" i="16"/>
  <c r="AS151" i="16"/>
  <c r="AR172" i="16"/>
  <c r="AV225" i="16"/>
  <c r="AV235" i="16"/>
  <c r="AR150" i="16"/>
  <c r="AR157" i="16" s="1"/>
  <c r="AR164" i="16" s="1"/>
  <c r="AR98" i="16"/>
  <c r="AS158" i="16"/>
  <c r="AV123" i="16"/>
  <c r="AV184" i="16"/>
  <c r="AS219" i="16"/>
  <c r="AR75" i="16"/>
  <c r="AV218" i="16"/>
  <c r="AS226" i="16"/>
  <c r="AV191" i="16"/>
  <c r="Q26" i="16"/>
  <c r="V26" i="16" s="1" a="1"/>
  <c r="V26" i="16" s="1"/>
  <c r="R25" i="16" a="1"/>
  <c r="R25" i="16" s="1"/>
  <c r="AR83" i="16"/>
  <c r="AS185" i="16"/>
  <c r="AV150" i="16"/>
  <c r="AS192" i="16"/>
  <c r="AV157" i="16"/>
  <c r="AR142" i="16"/>
  <c r="AR99" i="16"/>
  <c r="R18" i="10" a="1"/>
  <c r="R18" i="10" s="1"/>
  <c r="AW5" i="10"/>
  <c r="AW8" i="10"/>
  <c r="AF31" i="10"/>
  <c r="AG26" i="10"/>
  <c r="AH26" i="10"/>
  <c r="AF83" i="10"/>
  <c r="AG83" i="10"/>
  <c r="AG77" i="10"/>
  <c r="AI77" i="10"/>
  <c r="AG79" i="10"/>
  <c r="AJ26" i="10"/>
  <c r="AI39" i="10"/>
  <c r="AG31" i="10"/>
  <c r="AD36" i="10"/>
  <c r="AE36" i="10" s="1"/>
  <c r="AD82" i="10"/>
  <c r="AQ30" i="10"/>
  <c r="AQ65" i="10" s="1"/>
  <c r="AQ100" i="10" s="1"/>
  <c r="AQ135" i="10" s="1"/>
  <c r="AQ170" i="10" s="1"/>
  <c r="AQ205" i="10" s="1"/>
  <c r="AQ240" i="10" s="1"/>
  <c r="AF26" i="10"/>
  <c r="AK31" i="10"/>
  <c r="AH39" i="10"/>
  <c r="AF77" i="10"/>
  <c r="AI83" i="10"/>
  <c r="AQ33" i="10"/>
  <c r="AQ68" i="10" s="1"/>
  <c r="AQ103" i="10" s="1"/>
  <c r="AQ138" i="10" s="1"/>
  <c r="AQ173" i="10" s="1"/>
  <c r="AQ208" i="10" s="1"/>
  <c r="AQ243" i="10" s="1"/>
  <c r="AJ77" i="10"/>
  <c r="AJ83" i="10"/>
  <c r="AK77" i="10"/>
  <c r="AW6" i="10"/>
  <c r="AW19" i="10"/>
  <c r="AW7" i="10"/>
  <c r="AW12" i="10"/>
  <c r="AW13" i="10"/>
  <c r="AW14" i="10"/>
  <c r="AR22" i="10"/>
  <c r="AR25" i="10"/>
  <c r="AR20" i="10"/>
  <c r="AR24" i="10"/>
  <c r="AR23" i="10"/>
  <c r="AR21" i="10"/>
  <c r="AT12" i="10"/>
  <c r="AT6" i="10"/>
  <c r="AT14" i="10"/>
  <c r="AT19" i="10"/>
  <c r="AT7" i="10"/>
  <c r="AT5" i="10"/>
  <c r="AT13" i="10"/>
  <c r="AT8" i="10"/>
  <c r="AD42" i="10"/>
  <c r="AH37" i="10"/>
  <c r="AS83" i="10"/>
  <c r="AV83" i="10" s="1"/>
  <c r="AS117" i="10"/>
  <c r="AV117" i="10" s="1"/>
  <c r="AS15" i="10"/>
  <c r="AV15" i="10" s="1"/>
  <c r="AS49" i="10"/>
  <c r="AV49" i="10" s="1"/>
  <c r="AR26" i="10"/>
  <c r="AI31" i="10"/>
  <c r="AJ31" i="10"/>
  <c r="AS159" i="10"/>
  <c r="AV159" i="10" s="1"/>
  <c r="AS173" i="10"/>
  <c r="AV173" i="10" s="1"/>
  <c r="AF37" i="10"/>
  <c r="AF84" i="10"/>
  <c r="AE37" i="10"/>
  <c r="AJ85" i="10"/>
  <c r="AJ38" i="10"/>
  <c r="AH84" i="10"/>
  <c r="AE80" i="10"/>
  <c r="AE38" i="10"/>
  <c r="AG38" i="10"/>
  <c r="AK80" i="10"/>
  <c r="AH80" i="10"/>
  <c r="AG85" i="10"/>
  <c r="AE83" i="10"/>
  <c r="AK84" i="10"/>
  <c r="AF85" i="10"/>
  <c r="AE77" i="10"/>
  <c r="AE31" i="10"/>
  <c r="AK26" i="10"/>
  <c r="AD43" i="10"/>
  <c r="AF38" i="10"/>
  <c r="AQ39" i="10"/>
  <c r="AQ74" i="10" s="1"/>
  <c r="AQ109" i="10" s="1"/>
  <c r="AQ144" i="10" s="1"/>
  <c r="AQ179" i="10" s="1"/>
  <c r="AQ214" i="10" s="1"/>
  <c r="AQ249" i="10" s="1"/>
  <c r="AQ67" i="10"/>
  <c r="AQ102" i="10" s="1"/>
  <c r="AQ137" i="10" s="1"/>
  <c r="AQ172" i="10" s="1"/>
  <c r="AQ207" i="10" s="1"/>
  <c r="AQ242" i="10" s="1"/>
  <c r="AS9" i="10"/>
  <c r="AV9" i="10" s="1"/>
  <c r="AS43" i="10"/>
  <c r="AV43" i="10" s="1"/>
  <c r="AJ39" i="10"/>
  <c r="AE39" i="10"/>
  <c r="AD44" i="10"/>
  <c r="AS110" i="10"/>
  <c r="AV110" i="10" s="1"/>
  <c r="AS77" i="10"/>
  <c r="AV77" i="10" s="1"/>
  <c r="AS111" i="10"/>
  <c r="AV111" i="10" s="1"/>
  <c r="AG37" i="10"/>
  <c r="AK85" i="10"/>
  <c r="AH85" i="10"/>
  <c r="AK37" i="10"/>
  <c r="AH38" i="10"/>
  <c r="AE85" i="10"/>
  <c r="AP7" i="10"/>
  <c r="AP42" i="10" s="1"/>
  <c r="AP77" i="10" s="1"/>
  <c r="AP112" i="10" s="1"/>
  <c r="AP147" i="10" s="1"/>
  <c r="AP182" i="10" s="1"/>
  <c r="AP217" i="10" s="1"/>
  <c r="AQ34" i="10"/>
  <c r="AQ69" i="10" s="1"/>
  <c r="AQ104" i="10" s="1"/>
  <c r="AQ139" i="10" s="1"/>
  <c r="AQ174" i="10" s="1"/>
  <c r="AQ209" i="10" s="1"/>
  <c r="AQ244" i="10" s="1"/>
  <c r="AI37" i="10"/>
  <c r="AI84" i="10"/>
  <c r="AJ37" i="10"/>
  <c r="AG80" i="10"/>
  <c r="AJ84" i="10"/>
  <c r="AG84" i="10"/>
  <c r="AG39" i="10"/>
  <c r="AK83" i="10"/>
  <c r="AF39" i="10"/>
  <c r="AS131" i="10"/>
  <c r="AV131" i="10" s="1"/>
  <c r="AQ36" i="10"/>
  <c r="AQ71" i="10" s="1"/>
  <c r="AQ106" i="10" s="1"/>
  <c r="AQ141" i="10" s="1"/>
  <c r="AQ176" i="10" s="1"/>
  <c r="AQ211" i="10" s="1"/>
  <c r="AQ246" i="10" s="1"/>
  <c r="AQ31" i="10"/>
  <c r="AQ66" i="10" s="1"/>
  <c r="AQ101" i="10" s="1"/>
  <c r="AQ136" i="10" s="1"/>
  <c r="AQ171" i="10" s="1"/>
  <c r="AQ206" i="10" s="1"/>
  <c r="AQ241" i="10" s="1"/>
  <c r="AQ37" i="10"/>
  <c r="AQ72" i="10" s="1"/>
  <c r="AQ107" i="10" s="1"/>
  <c r="AQ142" i="10" s="1"/>
  <c r="AQ177" i="10" s="1"/>
  <c r="AQ212" i="10" s="1"/>
  <c r="AQ247" i="10" s="1"/>
  <c r="AP29" i="10"/>
  <c r="AP64" i="10" s="1"/>
  <c r="AP99" i="10" s="1"/>
  <c r="AP134" i="10" s="1"/>
  <c r="AP169" i="10" s="1"/>
  <c r="AP204" i="10" s="1"/>
  <c r="AP239" i="10" s="1"/>
  <c r="AP21" i="10"/>
  <c r="AP56" i="10" s="1"/>
  <c r="AP91" i="10" s="1"/>
  <c r="AP126" i="10" s="1"/>
  <c r="AP161" i="10" s="1"/>
  <c r="AP196" i="10" s="1"/>
  <c r="AP231" i="10" s="1"/>
  <c r="AP15" i="10"/>
  <c r="AP50" i="10" s="1"/>
  <c r="AP85" i="10" s="1"/>
  <c r="AP120" i="10" s="1"/>
  <c r="AP155" i="10" s="1"/>
  <c r="AP190" i="10" s="1"/>
  <c r="AP225" i="10" s="1"/>
  <c r="AD88" i="10"/>
  <c r="AD89" i="10"/>
  <c r="AD90" i="10"/>
  <c r="AT9" i="10" a="1"/>
  <c r="AT91" i="16" a="1"/>
  <c r="BJ213" i="17" a="1"/>
  <c r="AW15" i="10" a="1"/>
  <c r="AT68" i="16" a="1"/>
  <c r="AW135" i="16" a="1"/>
  <c r="AW157" i="16" a="1"/>
  <c r="AT165" i="16" a="1"/>
  <c r="AT116" i="16" a="1"/>
  <c r="BM191" i="17" a="1"/>
  <c r="AW91" i="16" a="1"/>
  <c r="AW76" i="16" a="1"/>
  <c r="AT143" i="16" a="1"/>
  <c r="AW68" i="16" a="1"/>
  <c r="BM213" i="17" a="1"/>
  <c r="AT135" i="16" a="1"/>
  <c r="AT26" i="10" a="1"/>
  <c r="BM147" i="17" a="1"/>
  <c r="AT76" i="16" a="1"/>
  <c r="AT123" i="16" a="1"/>
  <c r="AW92" i="16" a="1"/>
  <c r="AW165" i="16" a="1"/>
  <c r="AW150" i="16" a="1"/>
  <c r="AW116" i="16" a="1"/>
  <c r="AW9" i="10" a="1"/>
  <c r="AW26" i="10" a="1"/>
  <c r="BM145" i="17" a="1"/>
  <c r="AT150" i="16" a="1"/>
  <c r="AT92" i="16" a="1"/>
  <c r="BM235" i="17" a="1"/>
  <c r="AW123" i="16" a="1"/>
  <c r="BM146" i="17" a="1"/>
  <c r="AW143" i="16" a="1"/>
  <c r="Q20" i="10" l="1"/>
  <c r="V19" i="10" a="1"/>
  <c r="V19" i="10" s="1"/>
  <c r="BM213" i="17"/>
  <c r="BM191" i="17"/>
  <c r="BM235" i="17"/>
  <c r="BM146" i="17"/>
  <c r="BM147" i="17"/>
  <c r="BM145" i="17"/>
  <c r="BJ213" i="17"/>
  <c r="BH159" i="17"/>
  <c r="BH227" i="17"/>
  <c r="BH160" i="17"/>
  <c r="BH205" i="17"/>
  <c r="BH249" i="17"/>
  <c r="BH183" i="17"/>
  <c r="BH161" i="17"/>
  <c r="AW165" i="16"/>
  <c r="AT135" i="16"/>
  <c r="AW76" i="16"/>
  <c r="AT68" i="16"/>
  <c r="AT143" i="16"/>
  <c r="AT116" i="16"/>
  <c r="AW135" i="16"/>
  <c r="AW157" i="16"/>
  <c r="AT150" i="16"/>
  <c r="AW68" i="16"/>
  <c r="AT123" i="16"/>
  <c r="AW143" i="16"/>
  <c r="AT165" i="16"/>
  <c r="AW116" i="16"/>
  <c r="AW92" i="16"/>
  <c r="AW91" i="16"/>
  <c r="AT92" i="16"/>
  <c r="AW150" i="16"/>
  <c r="AT76" i="16"/>
  <c r="AW123" i="16"/>
  <c r="AT91" i="16"/>
  <c r="AV192" i="16"/>
  <c r="AS227" i="16"/>
  <c r="AR179" i="16"/>
  <c r="AR106" i="16"/>
  <c r="AS220" i="16"/>
  <c r="AV185" i="16"/>
  <c r="AR90" i="16"/>
  <c r="AV219" i="16"/>
  <c r="AS193" i="16"/>
  <c r="AV158" i="16"/>
  <c r="AR105" i="16"/>
  <c r="AV226" i="16"/>
  <c r="AR149" i="16"/>
  <c r="Q27" i="16"/>
  <c r="V27" i="16" s="1" a="1"/>
  <c r="V27" i="16" s="1"/>
  <c r="R26" i="16" a="1"/>
  <c r="R26" i="16" s="1"/>
  <c r="AR82" i="16"/>
  <c r="AR171" i="16"/>
  <c r="AS186" i="16"/>
  <c r="AV151" i="16"/>
  <c r="AW15" i="10"/>
  <c r="AW9" i="10"/>
  <c r="AG36" i="10"/>
  <c r="AF36" i="10"/>
  <c r="AI36" i="10"/>
  <c r="AH36" i="10"/>
  <c r="AG82" i="10"/>
  <c r="AI82" i="10"/>
  <c r="AK82" i="10"/>
  <c r="AJ82" i="10"/>
  <c r="AE82" i="10"/>
  <c r="AH82" i="10"/>
  <c r="AF82" i="10"/>
  <c r="AK36" i="10"/>
  <c r="AD41" i="10"/>
  <c r="AJ41" i="10" s="1"/>
  <c r="AD87" i="10"/>
  <c r="AK87" i="10" s="1"/>
  <c r="AJ36" i="10"/>
  <c r="AW26" i="10"/>
  <c r="AR31" i="10"/>
  <c r="AR30" i="10"/>
  <c r="AR29" i="10"/>
  <c r="AR28" i="10"/>
  <c r="AR32" i="10"/>
  <c r="AR27" i="10"/>
  <c r="AT26" i="10"/>
  <c r="AT9" i="10"/>
  <c r="AE88" i="10"/>
  <c r="AH88" i="10"/>
  <c r="AF88" i="10"/>
  <c r="AI88" i="10"/>
  <c r="AK88" i="10"/>
  <c r="AG88" i="10"/>
  <c r="AJ88" i="10"/>
  <c r="AS78" i="10"/>
  <c r="AV78" i="10" s="1"/>
  <c r="AR33" i="10"/>
  <c r="AS118" i="10"/>
  <c r="AV118" i="10" s="1"/>
  <c r="AS112" i="10"/>
  <c r="AV112" i="10" s="1"/>
  <c r="AS194" i="10"/>
  <c r="AV194" i="10" s="1"/>
  <c r="AI41" i="10"/>
  <c r="AF41" i="10"/>
  <c r="AS152" i="10"/>
  <c r="AV152" i="10" s="1"/>
  <c r="AG90" i="10"/>
  <c r="AJ90" i="10"/>
  <c r="AF90" i="10"/>
  <c r="AH90" i="10"/>
  <c r="AK90" i="10"/>
  <c r="AE90" i="10"/>
  <c r="AI90" i="10"/>
  <c r="AS146" i="10"/>
  <c r="AV146" i="10" s="1"/>
  <c r="AS208" i="10"/>
  <c r="AV208" i="10" s="1"/>
  <c r="AS16" i="10"/>
  <c r="AV16" i="10" s="1"/>
  <c r="AS50" i="10"/>
  <c r="AV50" i="10" s="1"/>
  <c r="AD47" i="10"/>
  <c r="AI42" i="10"/>
  <c r="AG42" i="10"/>
  <c r="AF42" i="10"/>
  <c r="AE42" i="10"/>
  <c r="AJ42" i="10"/>
  <c r="AK42" i="10"/>
  <c r="AH42" i="10"/>
  <c r="AE87" i="10"/>
  <c r="AF87" i="10"/>
  <c r="AI87" i="10"/>
  <c r="AH87" i="10"/>
  <c r="AJ87" i="10"/>
  <c r="AG87" i="10"/>
  <c r="AD49" i="10"/>
  <c r="AH44" i="10"/>
  <c r="AJ44" i="10"/>
  <c r="AF44" i="10"/>
  <c r="AK44" i="10"/>
  <c r="AG44" i="10"/>
  <c r="AI44" i="10"/>
  <c r="AE44" i="10"/>
  <c r="AS10" i="10"/>
  <c r="AV10" i="10" s="1"/>
  <c r="AS44" i="10"/>
  <c r="AV44" i="10" s="1"/>
  <c r="AD48" i="10"/>
  <c r="AE43" i="10"/>
  <c r="AK43" i="10"/>
  <c r="AI43" i="10"/>
  <c r="AJ43" i="10"/>
  <c r="AG43" i="10"/>
  <c r="AH43" i="10"/>
  <c r="AF43" i="10"/>
  <c r="AS84" i="10"/>
  <c r="AV84" i="10" s="1"/>
  <c r="AP8" i="10"/>
  <c r="AP43" i="10" s="1"/>
  <c r="AP78" i="10" s="1"/>
  <c r="AP113" i="10" s="1"/>
  <c r="AP148" i="10" s="1"/>
  <c r="AP183" i="10" s="1"/>
  <c r="AP218" i="10" s="1"/>
  <c r="AS145" i="10"/>
  <c r="AV145" i="10" s="1"/>
  <c r="AI89" i="10"/>
  <c r="AK89" i="10"/>
  <c r="AG89" i="10"/>
  <c r="AJ89" i="10"/>
  <c r="AH89" i="10"/>
  <c r="AF89" i="10"/>
  <c r="AE89" i="10"/>
  <c r="AS166" i="10"/>
  <c r="AV166" i="10" s="1"/>
  <c r="AQ38" i="10"/>
  <c r="AQ73" i="10" s="1"/>
  <c r="AQ108" i="10" s="1"/>
  <c r="AQ143" i="10" s="1"/>
  <c r="AQ178" i="10" s="1"/>
  <c r="AQ213" i="10" s="1"/>
  <c r="AQ248" i="10" s="1"/>
  <c r="AP30" i="10"/>
  <c r="AP65" i="10" s="1"/>
  <c r="AP100" i="10" s="1"/>
  <c r="AP135" i="10" s="1"/>
  <c r="AP170" i="10" s="1"/>
  <c r="AP205" i="10" s="1"/>
  <c r="AP240" i="10" s="1"/>
  <c r="AP22" i="10"/>
  <c r="AP57" i="10" s="1"/>
  <c r="AP92" i="10" s="1"/>
  <c r="AP127" i="10" s="1"/>
  <c r="AP162" i="10" s="1"/>
  <c r="AP197" i="10" s="1"/>
  <c r="AP232" i="10" s="1"/>
  <c r="AP16" i="10"/>
  <c r="AP51" i="10" s="1"/>
  <c r="AP86" i="10" s="1"/>
  <c r="AP121" i="10" s="1"/>
  <c r="AP156" i="10" s="1"/>
  <c r="AP191" i="10" s="1"/>
  <c r="AP226" i="10" s="1"/>
  <c r="AP9" i="10"/>
  <c r="AP44" i="10" s="1"/>
  <c r="AP79" i="10" s="1"/>
  <c r="AP114" i="10" s="1"/>
  <c r="AP149" i="10" s="1"/>
  <c r="AP184" i="10" s="1"/>
  <c r="AP219" i="10" s="1"/>
  <c r="AW164" i="16" a="1"/>
  <c r="BM176" i="17" a="1"/>
  <c r="AT83" i="16" a="1"/>
  <c r="BM242" i="17" a="1"/>
  <c r="AT15" i="10" a="1"/>
  <c r="AT164" i="16" a="1"/>
  <c r="AW99" i="16" a="1"/>
  <c r="AW142" i="16" a="1"/>
  <c r="AW172" i="16" a="1"/>
  <c r="AT151" i="16" a="1"/>
  <c r="AT16" i="10" a="1"/>
  <c r="AT75" i="16" a="1"/>
  <c r="AT142" i="16" a="1"/>
  <c r="AT98" i="16" a="1"/>
  <c r="AW16" i="10" a="1"/>
  <c r="AT158" i="16" a="1"/>
  <c r="AW33" i="10" a="1"/>
  <c r="AT10" i="10" a="1"/>
  <c r="AW10" i="10" a="1"/>
  <c r="AT33" i="10" a="1"/>
  <c r="AW98" i="16" a="1"/>
  <c r="BJ176" i="17" a="1"/>
  <c r="BM152" i="17" a="1"/>
  <c r="BM154" i="17" a="1"/>
  <c r="AW158" i="16" a="1"/>
  <c r="BM153" i="17" a="1"/>
  <c r="BM198" i="17" a="1"/>
  <c r="BM220" i="17" a="1"/>
  <c r="AT172" i="16" a="1"/>
  <c r="AW151" i="16" a="1"/>
  <c r="AT157" i="16" a="1"/>
  <c r="AW75" i="16" a="1"/>
  <c r="AW83" i="16" a="1"/>
  <c r="AT99" i="16" a="1"/>
  <c r="V20" i="10" l="1" a="1"/>
  <c r="V20" i="10" s="1"/>
  <c r="R20" i="10" s="1" a="1"/>
  <c r="R20" i="10" s="1"/>
  <c r="Q21" i="10"/>
  <c r="AT15" i="10"/>
  <c r="AG41" i="10"/>
  <c r="AD46" i="10"/>
  <c r="BM154" i="17"/>
  <c r="BJ176" i="17"/>
  <c r="BM153" i="17"/>
  <c r="BM242" i="17"/>
  <c r="BM152" i="17"/>
  <c r="BM198" i="17"/>
  <c r="BM176" i="17"/>
  <c r="BM220" i="17"/>
  <c r="BH168" i="17"/>
  <c r="BH167" i="17"/>
  <c r="BH190" i="17"/>
  <c r="BH166" i="17"/>
  <c r="BH234" i="17"/>
  <c r="BH212" i="17"/>
  <c r="AT151" i="16"/>
  <c r="AT164" i="16"/>
  <c r="AW142" i="16"/>
  <c r="AW158" i="16"/>
  <c r="AT99" i="16"/>
  <c r="AW164" i="16"/>
  <c r="AT75" i="16"/>
  <c r="AW99" i="16"/>
  <c r="AT172" i="16"/>
  <c r="AW75" i="16"/>
  <c r="AT98" i="16"/>
  <c r="AT158" i="16"/>
  <c r="AT83" i="16"/>
  <c r="AW172" i="16"/>
  <c r="AW151" i="16"/>
  <c r="AT142" i="16"/>
  <c r="AT157" i="16"/>
  <c r="AW98" i="16"/>
  <c r="AW83" i="16"/>
  <c r="AR89" i="16"/>
  <c r="AR186" i="16"/>
  <c r="AR193" i="16" s="1"/>
  <c r="AR200" i="16" s="1"/>
  <c r="R27" i="16" a="1"/>
  <c r="R27" i="16" s="1"/>
  <c r="AR112" i="16"/>
  <c r="AR97" i="16"/>
  <c r="AS221" i="16"/>
  <c r="AV186" i="16"/>
  <c r="AR156" i="16"/>
  <c r="AV220" i="16"/>
  <c r="AR178" i="16"/>
  <c r="AS228" i="16"/>
  <c r="AV193" i="16"/>
  <c r="AR113" i="16"/>
  <c r="AV227" i="16"/>
  <c r="AW16" i="10"/>
  <c r="AW10" i="10"/>
  <c r="AH41" i="10"/>
  <c r="AE41" i="10"/>
  <c r="AK41" i="10"/>
  <c r="AW33" i="10"/>
  <c r="AR34" i="10"/>
  <c r="AR37" i="10"/>
  <c r="AR36" i="10"/>
  <c r="AR35" i="10"/>
  <c r="AR39" i="10"/>
  <c r="AR38" i="10"/>
  <c r="AT16" i="10"/>
  <c r="AT10" i="10"/>
  <c r="AT33" i="10"/>
  <c r="AS119" i="10"/>
  <c r="AV119" i="10" s="1"/>
  <c r="AS243" i="10"/>
  <c r="AV243" i="10" s="1"/>
  <c r="AS153" i="10"/>
  <c r="AV153" i="10" s="1"/>
  <c r="AS17" i="10"/>
  <c r="AV17" i="10" s="1"/>
  <c r="AS51" i="10"/>
  <c r="AV51" i="10" s="1"/>
  <c r="AS147" i="10"/>
  <c r="AV147" i="10" s="1"/>
  <c r="AS180" i="10"/>
  <c r="AV180" i="10" s="1"/>
  <c r="AS11" i="10"/>
  <c r="AV11" i="10" s="1"/>
  <c r="AS45" i="10"/>
  <c r="AV45" i="10" s="1"/>
  <c r="AJ49" i="10"/>
  <c r="AG49" i="10"/>
  <c r="AF49" i="10"/>
  <c r="AI49" i="10"/>
  <c r="AH49" i="10"/>
  <c r="AK49" i="10"/>
  <c r="AE49" i="10"/>
  <c r="AS85" i="10"/>
  <c r="AV85" i="10" s="1"/>
  <c r="AS229" i="10"/>
  <c r="AV229" i="10" s="1"/>
  <c r="AS113" i="10"/>
  <c r="AV113" i="10" s="1"/>
  <c r="AS79" i="10"/>
  <c r="AV79" i="10" s="1"/>
  <c r="AG47" i="10"/>
  <c r="AH47" i="10"/>
  <c r="AI47" i="10"/>
  <c r="AF47" i="10"/>
  <c r="AE47" i="10"/>
  <c r="AK47" i="10"/>
  <c r="AJ47" i="10"/>
  <c r="AS181" i="10"/>
  <c r="AV181" i="10" s="1"/>
  <c r="AS187" i="10"/>
  <c r="AV187" i="10" s="1"/>
  <c r="AG46" i="10"/>
  <c r="AH46" i="10"/>
  <c r="AJ46" i="10"/>
  <c r="AK46" i="10"/>
  <c r="AF46" i="10"/>
  <c r="AI46" i="10"/>
  <c r="AE46" i="10"/>
  <c r="AR40" i="10"/>
  <c r="AG48" i="10"/>
  <c r="AE48" i="10"/>
  <c r="AI48" i="10"/>
  <c r="AF48" i="10"/>
  <c r="AH48" i="10"/>
  <c r="AK48" i="10"/>
  <c r="AJ48" i="10"/>
  <c r="AS201" i="10"/>
  <c r="AV201" i="10" s="1"/>
  <c r="AP31" i="10"/>
  <c r="AP66" i="10" s="1"/>
  <c r="AP101" i="10" s="1"/>
  <c r="AP136" i="10" s="1"/>
  <c r="AP171" i="10" s="1"/>
  <c r="AP206" i="10" s="1"/>
  <c r="AP241" i="10" s="1"/>
  <c r="AP23" i="10"/>
  <c r="AP58" i="10" s="1"/>
  <c r="AP93" i="10" s="1"/>
  <c r="AP128" i="10" s="1"/>
  <c r="AP163" i="10" s="1"/>
  <c r="AP198" i="10" s="1"/>
  <c r="AP233" i="10" s="1"/>
  <c r="AP17" i="10"/>
  <c r="AP52" i="10" s="1"/>
  <c r="AP87" i="10" s="1"/>
  <c r="AP122" i="10" s="1"/>
  <c r="AP157" i="10" s="1"/>
  <c r="AP192" i="10" s="1"/>
  <c r="AP227" i="10" s="1"/>
  <c r="AP10" i="10"/>
  <c r="AP45" i="10" s="1"/>
  <c r="AP80" i="10" s="1"/>
  <c r="AP115" i="10" s="1"/>
  <c r="AP150" i="10" s="1"/>
  <c r="AP185" i="10" s="1"/>
  <c r="AP220" i="10" s="1"/>
  <c r="BM227" i="17" a="1"/>
  <c r="AW106" i="16" a="1"/>
  <c r="AT171" i="16" a="1"/>
  <c r="AW149" i="16" a="1"/>
  <c r="AT149" i="16" a="1"/>
  <c r="AT106" i="16" a="1"/>
  <c r="AW105" i="16" a="1"/>
  <c r="AT40" i="10" a="1"/>
  <c r="AW82" i="16" a="1"/>
  <c r="AT17" i="10" a="1"/>
  <c r="AW186" i="16" a="1"/>
  <c r="AT90" i="16" a="1"/>
  <c r="AT82" i="16" a="1"/>
  <c r="BM249" i="17" a="1"/>
  <c r="AT179" i="16" a="1"/>
  <c r="AW193" i="16" a="1"/>
  <c r="BJ249" i="17" a="1"/>
  <c r="AT186" i="16" a="1"/>
  <c r="AW90" i="16" a="1"/>
  <c r="AT105" i="16" a="1"/>
  <c r="AW11" i="10" a="1"/>
  <c r="AW17" i="10" a="1"/>
  <c r="BM160" i="17" a="1"/>
  <c r="AW179" i="16" a="1"/>
  <c r="AT11" i="10" a="1"/>
  <c r="AW171" i="16" a="1"/>
  <c r="BM159" i="17" a="1"/>
  <c r="AW40" i="10" a="1"/>
  <c r="AT193" i="16" a="1"/>
  <c r="BM205" i="17" a="1"/>
  <c r="BM161" i="17" a="1"/>
  <c r="V21" i="10" l="1" a="1"/>
  <c r="V21" i="10" s="1"/>
  <c r="Q22" i="10"/>
  <c r="R21" i="10" a="1"/>
  <c r="R21" i="10" s="1"/>
  <c r="BM161" i="17"/>
  <c r="BM205" i="17"/>
  <c r="BM227" i="17"/>
  <c r="BM249" i="17"/>
  <c r="BM159" i="17"/>
  <c r="BJ249" i="17"/>
  <c r="BM160" i="17"/>
  <c r="BH241" i="17"/>
  <c r="BH173" i="17"/>
  <c r="BH174" i="17"/>
  <c r="BH175" i="17"/>
  <c r="BH197" i="17"/>
  <c r="BH219" i="17"/>
  <c r="AW106" i="16"/>
  <c r="AW193" i="16"/>
  <c r="AW90" i="16"/>
  <c r="AT105" i="16"/>
  <c r="AW179" i="16"/>
  <c r="AT82" i="16"/>
  <c r="AT193" i="16"/>
  <c r="AT171" i="16"/>
  <c r="AT149" i="16"/>
  <c r="AT186" i="16"/>
  <c r="AW105" i="16"/>
  <c r="AW82" i="16"/>
  <c r="AW171" i="16"/>
  <c r="AW149" i="16"/>
  <c r="AT106" i="16"/>
  <c r="AW186" i="16"/>
  <c r="AT90" i="16"/>
  <c r="AT179" i="16"/>
  <c r="AR185" i="16"/>
  <c r="AR163" i="16"/>
  <c r="AR120" i="16"/>
  <c r="AV221" i="16"/>
  <c r="AR104" i="16"/>
  <c r="AR207" i="16"/>
  <c r="AV228" i="16"/>
  <c r="AR119" i="16"/>
  <c r="AR96" i="16"/>
  <c r="AW11" i="10"/>
  <c r="AW17" i="10"/>
  <c r="AW40" i="10"/>
  <c r="AR43" i="10"/>
  <c r="AR42" i="10"/>
  <c r="AR46" i="10"/>
  <c r="AR41" i="10"/>
  <c r="AR45" i="10"/>
  <c r="AR44" i="10"/>
  <c r="AT11" i="10"/>
  <c r="AT17" i="10"/>
  <c r="AT40" i="10"/>
  <c r="AS216" i="10"/>
  <c r="AV216" i="10" s="1"/>
  <c r="AS114" i="10"/>
  <c r="AV114" i="10" s="1"/>
  <c r="AS46" i="10"/>
  <c r="AV46" i="10" s="1"/>
  <c r="AS18" i="10"/>
  <c r="AV18" i="10" s="1"/>
  <c r="AS52" i="10"/>
  <c r="AV52" i="10" s="1"/>
  <c r="AR47" i="10"/>
  <c r="AS222" i="10"/>
  <c r="AV222" i="10" s="1"/>
  <c r="AS120" i="10"/>
  <c r="AV120" i="10" s="1"/>
  <c r="AS80" i="10"/>
  <c r="AV80" i="10" s="1"/>
  <c r="AS86" i="10"/>
  <c r="AV86" i="10" s="1"/>
  <c r="AS154" i="10"/>
  <c r="AV154" i="10" s="1"/>
  <c r="AS182" i="10"/>
  <c r="AV182" i="10" s="1"/>
  <c r="AS148" i="10"/>
  <c r="AV148" i="10" s="1"/>
  <c r="AS215" i="10"/>
  <c r="AV215" i="10" s="1"/>
  <c r="AS188" i="10"/>
  <c r="AV188" i="10" s="1"/>
  <c r="AS236" i="10"/>
  <c r="AV236" i="10" s="1"/>
  <c r="AP32" i="10"/>
  <c r="AP67" i="10" s="1"/>
  <c r="AP102" i="10" s="1"/>
  <c r="AP137" i="10" s="1"/>
  <c r="AP172" i="10" s="1"/>
  <c r="AP207" i="10" s="1"/>
  <c r="AP242" i="10" s="1"/>
  <c r="AP24" i="10"/>
  <c r="AP59" i="10" s="1"/>
  <c r="AP94" i="10" s="1"/>
  <c r="AP129" i="10" s="1"/>
  <c r="AP164" i="10" s="1"/>
  <c r="AP199" i="10" s="1"/>
  <c r="AP234" i="10" s="1"/>
  <c r="AP18" i="10"/>
  <c r="AP53" i="10" s="1"/>
  <c r="AP88" i="10" s="1"/>
  <c r="AP123" i="10" s="1"/>
  <c r="AP158" i="10" s="1"/>
  <c r="AP193" i="10" s="1"/>
  <c r="AP228" i="10" s="1"/>
  <c r="AP11" i="10"/>
  <c r="AP46" i="10" s="1"/>
  <c r="AP81" i="10" s="1"/>
  <c r="AP116" i="10" s="1"/>
  <c r="AP151" i="10" s="1"/>
  <c r="AP186" i="10" s="1"/>
  <c r="AP221" i="10" s="1"/>
  <c r="AT42" i="10" a="1"/>
  <c r="AT45" i="10" a="1"/>
  <c r="AW46" i="10" a="1"/>
  <c r="AW113" i="16" a="1"/>
  <c r="AT47" i="10" a="1"/>
  <c r="AW43" i="10" a="1"/>
  <c r="AT18" i="10" a="1"/>
  <c r="AW18" i="10" a="1"/>
  <c r="AT156" i="16" a="1"/>
  <c r="AW178" i="16" a="1"/>
  <c r="AW89" i="16" a="1"/>
  <c r="AW97" i="16" a="1"/>
  <c r="BM212" i="17" a="1"/>
  <c r="AT112" i="16" a="1"/>
  <c r="AT46" i="10" a="1"/>
  <c r="AW112" i="16" a="1"/>
  <c r="BM234" i="17" a="1"/>
  <c r="AW200" i="16" a="1"/>
  <c r="AT44" i="10" a="1"/>
  <c r="AW41" i="10" a="1"/>
  <c r="AT200" i="16" a="1"/>
  <c r="AW44" i="10" a="1"/>
  <c r="AW45" i="10" a="1"/>
  <c r="AT89" i="16" a="1"/>
  <c r="AT113" i="16" a="1"/>
  <c r="AT97" i="16" a="1"/>
  <c r="BM166" i="17" a="1"/>
  <c r="AT41" i="10" a="1"/>
  <c r="AT178" i="16" a="1"/>
  <c r="AW156" i="16" a="1"/>
  <c r="BJ212" i="17" a="1"/>
  <c r="BM167" i="17" a="1"/>
  <c r="AW42" i="10" a="1"/>
  <c r="BM168" i="17" a="1"/>
  <c r="AW47" i="10" a="1"/>
  <c r="AT43" i="10" a="1"/>
  <c r="V22" i="10" l="1" a="1"/>
  <c r="V22" i="10" s="1"/>
  <c r="R22" i="10" a="1"/>
  <c r="R22" i="10" s="1"/>
  <c r="Q23" i="10"/>
  <c r="BM212" i="17"/>
  <c r="BM234" i="17"/>
  <c r="BM168" i="17"/>
  <c r="BJ212" i="17"/>
  <c r="BM167" i="17"/>
  <c r="BM166" i="17"/>
  <c r="BH181" i="17"/>
  <c r="BH226" i="17"/>
  <c r="BH180" i="17"/>
  <c r="BH204" i="17"/>
  <c r="BH248" i="17"/>
  <c r="BH182" i="17"/>
  <c r="AT89" i="16"/>
  <c r="AT112" i="16"/>
  <c r="AW178" i="16"/>
  <c r="AW112" i="16"/>
  <c r="AT200" i="16"/>
  <c r="AT113" i="16"/>
  <c r="AW200" i="16"/>
  <c r="AT97" i="16"/>
  <c r="AW113" i="16"/>
  <c r="AT156" i="16"/>
  <c r="AW89" i="16"/>
  <c r="AW97" i="16"/>
  <c r="AW156" i="16"/>
  <c r="AT178" i="16"/>
  <c r="AR214" i="16"/>
  <c r="AR127" i="16"/>
  <c r="AR111" i="16"/>
  <c r="AR170" i="16"/>
  <c r="AR103" i="16"/>
  <c r="AR192" i="16"/>
  <c r="AR126" i="16"/>
  <c r="AW18" i="10"/>
  <c r="AW47" i="10"/>
  <c r="AW46" i="10"/>
  <c r="AW41" i="10"/>
  <c r="AT41" i="10"/>
  <c r="AW45" i="10"/>
  <c r="AT45" i="10"/>
  <c r="AW43" i="10"/>
  <c r="AT43" i="10"/>
  <c r="AW44" i="10"/>
  <c r="AT44" i="10"/>
  <c r="AW42" i="10"/>
  <c r="AT42" i="10"/>
  <c r="AR53" i="10"/>
  <c r="AR48" i="10"/>
  <c r="AR52" i="10"/>
  <c r="AR50" i="10"/>
  <c r="AR51" i="10"/>
  <c r="AR49" i="10"/>
  <c r="AT47" i="10"/>
  <c r="AT46" i="10"/>
  <c r="AT18" i="10"/>
  <c r="AS121" i="10"/>
  <c r="AV121" i="10" s="1"/>
  <c r="AR54" i="10"/>
  <c r="AS149" i="10"/>
  <c r="AV149" i="10" s="1"/>
  <c r="AS223" i="10"/>
  <c r="AV223" i="10" s="1"/>
  <c r="AS189" i="10"/>
  <c r="AV189" i="10" s="1"/>
  <c r="AS81" i="10"/>
  <c r="AV81" i="10" s="1"/>
  <c r="AS217" i="10"/>
  <c r="AV217" i="10" s="1"/>
  <c r="AS155" i="10"/>
  <c r="AV155" i="10" s="1"/>
  <c r="AS20" i="10"/>
  <c r="AV20" i="10" s="1"/>
  <c r="AS53" i="10"/>
  <c r="AV53" i="10" s="1"/>
  <c r="AS183" i="10"/>
  <c r="AV183" i="10" s="1"/>
  <c r="AS115" i="10"/>
  <c r="AV115" i="10" s="1"/>
  <c r="AS87" i="10"/>
  <c r="AV87" i="10" s="1"/>
  <c r="AS34" i="10"/>
  <c r="AV34" i="10" s="1"/>
  <c r="AP34" i="10"/>
  <c r="AP69" i="10" s="1"/>
  <c r="AP104" i="10" s="1"/>
  <c r="AP139" i="10" s="1"/>
  <c r="AP174" i="10" s="1"/>
  <c r="AP209" i="10" s="1"/>
  <c r="AP244" i="10" s="1"/>
  <c r="AP25" i="10"/>
  <c r="AP60" i="10" s="1"/>
  <c r="AP95" i="10" s="1"/>
  <c r="AP130" i="10" s="1"/>
  <c r="AP165" i="10" s="1"/>
  <c r="AP200" i="10" s="1"/>
  <c r="AP235" i="10" s="1"/>
  <c r="AW49" i="10" a="1"/>
  <c r="AW48" i="10" a="1"/>
  <c r="AT52" i="10" a="1"/>
  <c r="AT51" i="10" a="1"/>
  <c r="AT96" i="16" a="1"/>
  <c r="AW120" i="16" a="1"/>
  <c r="AW34" i="10" a="1"/>
  <c r="AT34" i="10" a="1"/>
  <c r="AT20" i="10" a="1"/>
  <c r="AW52" i="10" a="1"/>
  <c r="BJ173" i="17" a="1"/>
  <c r="AT120" i="16" a="1"/>
  <c r="AW54" i="10" a="1"/>
  <c r="BJ174" i="17" a="1"/>
  <c r="AW119" i="16" a="1"/>
  <c r="AT163" i="16" a="1"/>
  <c r="BM173" i="17" a="1"/>
  <c r="AW20" i="10" a="1"/>
  <c r="AT50" i="10" a="1"/>
  <c r="AT119" i="16" a="1"/>
  <c r="AT48" i="10" a="1"/>
  <c r="AT53" i="10" a="1"/>
  <c r="BM175" i="17" a="1"/>
  <c r="BM241" i="17" a="1"/>
  <c r="AW51" i="10" a="1"/>
  <c r="AW207" i="16" a="1"/>
  <c r="AW50" i="10" a="1"/>
  <c r="AW185" i="16" a="1"/>
  <c r="AW53" i="10" a="1"/>
  <c r="AT54" i="10" a="1"/>
  <c r="AT104" i="16" a="1"/>
  <c r="BM174" i="17" a="1"/>
  <c r="AT49" i="10" a="1"/>
  <c r="AW96" i="16" a="1"/>
  <c r="AW104" i="16" a="1"/>
  <c r="AT207" i="16" a="1"/>
  <c r="AW163" i="16" a="1"/>
  <c r="BJ175" i="17" a="1"/>
  <c r="BM219" i="17" a="1"/>
  <c r="AT185" i="16" a="1"/>
  <c r="V23" i="10" l="1" a="1"/>
  <c r="V23" i="10" s="1"/>
  <c r="R23" i="10" a="1"/>
  <c r="R23" i="10" s="1"/>
  <c r="Q24" i="10"/>
  <c r="BJ175" i="17"/>
  <c r="BM175" i="17"/>
  <c r="BM219" i="17"/>
  <c r="BM241" i="17"/>
  <c r="BM174" i="17"/>
  <c r="BM173" i="17"/>
  <c r="BJ174" i="17"/>
  <c r="BJ173" i="17"/>
  <c r="BH188" i="17"/>
  <c r="BH187" i="17"/>
  <c r="BH211" i="17"/>
  <c r="BH189" i="17"/>
  <c r="BH233" i="17"/>
  <c r="AW119" i="16"/>
  <c r="AW96" i="16"/>
  <c r="AT163" i="16"/>
  <c r="AW207" i="16"/>
  <c r="AW163" i="16"/>
  <c r="AT104" i="16"/>
  <c r="AT119" i="16"/>
  <c r="AT185" i="16"/>
  <c r="AW104" i="16"/>
  <c r="AT120" i="16"/>
  <c r="AW185" i="16"/>
  <c r="AT96" i="16"/>
  <c r="AW120" i="16"/>
  <c r="AT207" i="16"/>
  <c r="AR118" i="16"/>
  <c r="AR133" i="16"/>
  <c r="AR199" i="16"/>
  <c r="AR134" i="16"/>
  <c r="AR110" i="16"/>
  <c r="AR221" i="16"/>
  <c r="AR177" i="16"/>
  <c r="AW20" i="10"/>
  <c r="AW34" i="10"/>
  <c r="AW54" i="10"/>
  <c r="AW49" i="10"/>
  <c r="AT49" i="10"/>
  <c r="AW48" i="10"/>
  <c r="AT48" i="10"/>
  <c r="AW52" i="10"/>
  <c r="AT52" i="10"/>
  <c r="AW50" i="10"/>
  <c r="AT50" i="10"/>
  <c r="AW51" i="10"/>
  <c r="AT51" i="10"/>
  <c r="AW53" i="10"/>
  <c r="AR56" i="10"/>
  <c r="AR55" i="10"/>
  <c r="AR59" i="10"/>
  <c r="AR57" i="10"/>
  <c r="AR58" i="10"/>
  <c r="AR60" i="10"/>
  <c r="AT34" i="10"/>
  <c r="AT20" i="10"/>
  <c r="AT53" i="10"/>
  <c r="AT54" i="10"/>
  <c r="AS35" i="10"/>
  <c r="AV35" i="10" s="1"/>
  <c r="AS69" i="10"/>
  <c r="AV69" i="10" s="1"/>
  <c r="AS122" i="10"/>
  <c r="AV122" i="10" s="1"/>
  <c r="AS21" i="10"/>
  <c r="AV21" i="10" s="1"/>
  <c r="AS55" i="10"/>
  <c r="AV55" i="10" s="1"/>
  <c r="AS224" i="10"/>
  <c r="AV224" i="10" s="1"/>
  <c r="AS156" i="10"/>
  <c r="AV156" i="10" s="1"/>
  <c r="AS88" i="10"/>
  <c r="AV88" i="10" s="1"/>
  <c r="AS116" i="10"/>
  <c r="AV116" i="10" s="1"/>
  <c r="AR61" i="10"/>
  <c r="AS218" i="10"/>
  <c r="AV218" i="10" s="1"/>
  <c r="AS184" i="10"/>
  <c r="AV184" i="10" s="1"/>
  <c r="AS150" i="10"/>
  <c r="AV150" i="10" s="1"/>
  <c r="AS190" i="10"/>
  <c r="AV190" i="10" s="1"/>
  <c r="AP35" i="10"/>
  <c r="AP70" i="10" s="1"/>
  <c r="AP105" i="10" s="1"/>
  <c r="AP140" i="10" s="1"/>
  <c r="AP175" i="10" s="1"/>
  <c r="AP210" i="10" s="1"/>
  <c r="AP245" i="10" s="1"/>
  <c r="AW126" i="16" a="1"/>
  <c r="BM226" i="17" a="1"/>
  <c r="AW61" i="10" a="1"/>
  <c r="AT192" i="16" a="1"/>
  <c r="AT35" i="10" a="1"/>
  <c r="AT61" i="10" a="1"/>
  <c r="AT214" i="16" a="1"/>
  <c r="AW192" i="16" a="1"/>
  <c r="AT127" i="16" a="1"/>
  <c r="AT111" i="16" a="1"/>
  <c r="AT21" i="10" a="1"/>
  <c r="AT55" i="10" a="1"/>
  <c r="AW111" i="16" a="1"/>
  <c r="BM181" i="17" a="1"/>
  <c r="AT170" i="16" a="1"/>
  <c r="AW103" i="16" a="1"/>
  <c r="BM182" i="17" a="1"/>
  <c r="AW214" i="16" a="1"/>
  <c r="BM248" i="17" a="1"/>
  <c r="BJ248" i="17" a="1"/>
  <c r="AW35" i="10" a="1"/>
  <c r="AT103" i="16" a="1"/>
  <c r="AW170" i="16" a="1"/>
  <c r="AT126" i="16" a="1"/>
  <c r="BM180" i="17" a="1"/>
  <c r="AW55" i="10" a="1"/>
  <c r="AW127" i="16" a="1"/>
  <c r="AW21" i="10" a="1"/>
  <c r="V24" i="10" l="1" a="1"/>
  <c r="V24" i="10" s="1"/>
  <c r="R24" i="10" a="1"/>
  <c r="R24" i="10" s="1"/>
  <c r="Q25" i="10"/>
  <c r="BM248" i="17"/>
  <c r="BM226" i="17"/>
  <c r="BM181" i="17"/>
  <c r="BJ248" i="17"/>
  <c r="BM182" i="17"/>
  <c r="BM180" i="17"/>
  <c r="BH218" i="17"/>
  <c r="BH194" i="17"/>
  <c r="BH240" i="17"/>
  <c r="BH195" i="17"/>
  <c r="BH196" i="17"/>
  <c r="AT103" i="16"/>
  <c r="AW103" i="16"/>
  <c r="AT127" i="16"/>
  <c r="AW111" i="16"/>
  <c r="AT170" i="16"/>
  <c r="AW127" i="16"/>
  <c r="AT192" i="16"/>
  <c r="AW170" i="16"/>
  <c r="AT214" i="16"/>
  <c r="AW192" i="16"/>
  <c r="AT126" i="16"/>
  <c r="AW214" i="16"/>
  <c r="AW126" i="16"/>
  <c r="AT111" i="16"/>
  <c r="AR141" i="16"/>
  <c r="AR184" i="16"/>
  <c r="AR206" i="16"/>
  <c r="AR228" i="16"/>
  <c r="AR140" i="16"/>
  <c r="AR117" i="16"/>
  <c r="AR125" i="16"/>
  <c r="AW21" i="10"/>
  <c r="AW35" i="10"/>
  <c r="AW61" i="10"/>
  <c r="AW55" i="10"/>
  <c r="AR67" i="10"/>
  <c r="AR62" i="10"/>
  <c r="AR66" i="10"/>
  <c r="AR64" i="10"/>
  <c r="AR65" i="10"/>
  <c r="AR63" i="10"/>
  <c r="AT21" i="10"/>
  <c r="AT55" i="10"/>
  <c r="AT35" i="10"/>
  <c r="AT61" i="10"/>
  <c r="AS219" i="10"/>
  <c r="AV219" i="10" s="1"/>
  <c r="AS123" i="10"/>
  <c r="AV123" i="10" s="1"/>
  <c r="AS22" i="10"/>
  <c r="AV22" i="10" s="1"/>
  <c r="AS56" i="10"/>
  <c r="AV56" i="10" s="1"/>
  <c r="AS185" i="10"/>
  <c r="AV185" i="10" s="1"/>
  <c r="AS151" i="10"/>
  <c r="AV151" i="10" s="1"/>
  <c r="AS90" i="10"/>
  <c r="AV90" i="10" s="1"/>
  <c r="AS36" i="10"/>
  <c r="AV36" i="10" s="1"/>
  <c r="AS70" i="10"/>
  <c r="AV70" i="10" s="1"/>
  <c r="AS225" i="10"/>
  <c r="AV225" i="10" s="1"/>
  <c r="AR68" i="10"/>
  <c r="AS104" i="10"/>
  <c r="AV104" i="10" s="1"/>
  <c r="AS191" i="10"/>
  <c r="AV191" i="10" s="1"/>
  <c r="AS157" i="10"/>
  <c r="AV157" i="10" s="1"/>
  <c r="AP36" i="10"/>
  <c r="AP71" i="10" s="1"/>
  <c r="AP106" i="10" s="1"/>
  <c r="AP141" i="10" s="1"/>
  <c r="AP176" i="10" s="1"/>
  <c r="AP211" i="10" s="1"/>
  <c r="AP246" i="10" s="1"/>
  <c r="AW133" i="16" a="1"/>
  <c r="AW134" i="16" a="1"/>
  <c r="AT134" i="16" a="1"/>
  <c r="AT36" i="10" a="1"/>
  <c r="AW36" i="10" a="1"/>
  <c r="AT133" i="16" a="1"/>
  <c r="BM211" i="17" a="1"/>
  <c r="AT110" i="16" a="1"/>
  <c r="AW56" i="10" a="1"/>
  <c r="BJ211" i="17" a="1"/>
  <c r="AT199" i="16" a="1"/>
  <c r="BM189" i="17" a="1"/>
  <c r="BM233" i="17" a="1"/>
  <c r="AT177" i="16" a="1"/>
  <c r="AW68" i="10" a="1"/>
  <c r="AW118" i="16" a="1"/>
  <c r="BM187" i="17" a="1"/>
  <c r="AT22" i="10" a="1"/>
  <c r="AT118" i="16" a="1"/>
  <c r="AW110" i="16" a="1"/>
  <c r="AW221" i="16" a="1"/>
  <c r="AW22" i="10" a="1"/>
  <c r="BM188" i="17" a="1"/>
  <c r="AW177" i="16" a="1"/>
  <c r="AW199" i="16" a="1"/>
  <c r="AT221" i="16" a="1"/>
  <c r="AT56" i="10" a="1"/>
  <c r="AT68" i="10" a="1"/>
  <c r="V25" i="10" l="1" a="1"/>
  <c r="V25" i="10" s="1"/>
  <c r="R25" i="10" a="1"/>
  <c r="R25" i="10" s="1"/>
  <c r="Q26" i="10"/>
  <c r="BM187" i="17"/>
  <c r="BJ211" i="17"/>
  <c r="BM189" i="17"/>
  <c r="BM211" i="17"/>
  <c r="BM233" i="17"/>
  <c r="BM188" i="17"/>
  <c r="BH203" i="17"/>
  <c r="BH247" i="17"/>
  <c r="BH225" i="17"/>
  <c r="BH202" i="17"/>
  <c r="BH201" i="17"/>
  <c r="AW110" i="16"/>
  <c r="AW133" i="16"/>
  <c r="AT221" i="16"/>
  <c r="AW134" i="16"/>
  <c r="AT118" i="16"/>
  <c r="AW221" i="16"/>
  <c r="AT199" i="16"/>
  <c r="AW118" i="16"/>
  <c r="AT110" i="16"/>
  <c r="AW199" i="16"/>
  <c r="AT177" i="16"/>
  <c r="AT133" i="16"/>
  <c r="AW177" i="16"/>
  <c r="AT134" i="16"/>
  <c r="AR132" i="16"/>
  <c r="AR213" i="16"/>
  <c r="AR124" i="16"/>
  <c r="AR191" i="16"/>
  <c r="AR147" i="16"/>
  <c r="AR148" i="16"/>
  <c r="AR235" i="16"/>
  <c r="AW22" i="10"/>
  <c r="AW36" i="10"/>
  <c r="AW56" i="10"/>
  <c r="AW68" i="10"/>
  <c r="AR73" i="10"/>
  <c r="AR71" i="10"/>
  <c r="AR72" i="10"/>
  <c r="AR74" i="10"/>
  <c r="AR70" i="10"/>
  <c r="AR69" i="10"/>
  <c r="AT68" i="10"/>
  <c r="AT22" i="10"/>
  <c r="AT36" i="10"/>
  <c r="AT56" i="10"/>
  <c r="AS192" i="10"/>
  <c r="AV192" i="10" s="1"/>
  <c r="AS186" i="10"/>
  <c r="AV186" i="10" s="1"/>
  <c r="AS158" i="10"/>
  <c r="AV158" i="10" s="1"/>
  <c r="AR75" i="10"/>
  <c r="AS125" i="10"/>
  <c r="AV125" i="10" s="1"/>
  <c r="AS23" i="10"/>
  <c r="AV23" i="10" s="1"/>
  <c r="AS57" i="10"/>
  <c r="AV57" i="10" s="1"/>
  <c r="AS139" i="10"/>
  <c r="AV139" i="10" s="1"/>
  <c r="AS37" i="10"/>
  <c r="AV37" i="10" s="1"/>
  <c r="AS71" i="10"/>
  <c r="AV71" i="10" s="1"/>
  <c r="AS91" i="10"/>
  <c r="AV91" i="10" s="1"/>
  <c r="AS226" i="10"/>
  <c r="AV226" i="10" s="1"/>
  <c r="AS105" i="10"/>
  <c r="AV105" i="10" s="1"/>
  <c r="AS220" i="10"/>
  <c r="AV220" i="10" s="1"/>
  <c r="AP37" i="10"/>
  <c r="AP72" i="10" s="1"/>
  <c r="AP107" i="10" s="1"/>
  <c r="AP142" i="10" s="1"/>
  <c r="AP177" i="10" s="1"/>
  <c r="AP212" i="10" s="1"/>
  <c r="AP247" i="10" s="1"/>
  <c r="AW206" i="16" a="1"/>
  <c r="AT117" i="16" a="1"/>
  <c r="AW75" i="10" a="1"/>
  <c r="AW23" i="10" a="1"/>
  <c r="AW37" i="10" a="1"/>
  <c r="AT57" i="10" a="1"/>
  <c r="AT23" i="10" a="1"/>
  <c r="AT75" i="10" a="1"/>
  <c r="BM196" i="17" a="1"/>
  <c r="AT206" i="16" a="1"/>
  <c r="BM195" i="17" a="1"/>
  <c r="AW70" i="10" a="1"/>
  <c r="AT71" i="10" a="1"/>
  <c r="AW141" i="16" a="1"/>
  <c r="AW71" i="10" a="1"/>
  <c r="AW184" i="16" a="1"/>
  <c r="AW228" i="16" a="1"/>
  <c r="BM194" i="17" a="1"/>
  <c r="AT228" i="16" a="1"/>
  <c r="AT140" i="16" a="1"/>
  <c r="AT125" i="16" a="1"/>
  <c r="AW125" i="16" a="1"/>
  <c r="AT37" i="10" a="1"/>
  <c r="AW57" i="10" a="1"/>
  <c r="AT141" i="16" a="1"/>
  <c r="AT69" i="10" a="1"/>
  <c r="BM240" i="17" a="1"/>
  <c r="AW117" i="16" a="1"/>
  <c r="AT184" i="16" a="1"/>
  <c r="AW140" i="16" a="1"/>
  <c r="AT70" i="10" a="1"/>
  <c r="AW69" i="10" a="1"/>
  <c r="V26" i="10" l="1" a="1"/>
  <c r="V26" i="10" s="1"/>
  <c r="R26" i="10" a="1"/>
  <c r="R26" i="10" s="1"/>
  <c r="Q27" i="10"/>
  <c r="BM194" i="17"/>
  <c r="BM196" i="17"/>
  <c r="BM195" i="17"/>
  <c r="BM240" i="17"/>
  <c r="BH208" i="17"/>
  <c r="BH210" i="17"/>
  <c r="BH232" i="17"/>
  <c r="BH209" i="17"/>
  <c r="AW141" i="16"/>
  <c r="AT140" i="16"/>
  <c r="AW206" i="16"/>
  <c r="AW140" i="16"/>
  <c r="AT184" i="16"/>
  <c r="AW125" i="16"/>
  <c r="AT228" i="16"/>
  <c r="AW184" i="16"/>
  <c r="AT117" i="16"/>
  <c r="AW228" i="16"/>
  <c r="AT141" i="16"/>
  <c r="AW117" i="16"/>
  <c r="AT206" i="16"/>
  <c r="AT125" i="16"/>
  <c r="AR198" i="16"/>
  <c r="AR242" i="16"/>
  <c r="AR131" i="16"/>
  <c r="AR155" i="16"/>
  <c r="AR220" i="16"/>
  <c r="AR154" i="16"/>
  <c r="AR139" i="16"/>
  <c r="AW23" i="10"/>
  <c r="AW57" i="10"/>
  <c r="AW37" i="10"/>
  <c r="AW75" i="10"/>
  <c r="AW70" i="10"/>
  <c r="AT70" i="10"/>
  <c r="AW69" i="10"/>
  <c r="AT69" i="10"/>
  <c r="AW71" i="10"/>
  <c r="AR79" i="10"/>
  <c r="AR81" i="10"/>
  <c r="AR77" i="10"/>
  <c r="AR80" i="10"/>
  <c r="AR76" i="10"/>
  <c r="AR78" i="10"/>
  <c r="AT71" i="10"/>
  <c r="AT23" i="10"/>
  <c r="AT57" i="10"/>
  <c r="AT75" i="10"/>
  <c r="AT37" i="10"/>
  <c r="AS106" i="10"/>
  <c r="AV106" i="10" s="1"/>
  <c r="AS24" i="10"/>
  <c r="AV24" i="10" s="1"/>
  <c r="AS58" i="10"/>
  <c r="AV58" i="10" s="1"/>
  <c r="AS221" i="10"/>
  <c r="AV221" i="10" s="1"/>
  <c r="AS126" i="10"/>
  <c r="AV126" i="10" s="1"/>
  <c r="AS92" i="10"/>
  <c r="AV92" i="10" s="1"/>
  <c r="AS193" i="10"/>
  <c r="AV193" i="10" s="1"/>
  <c r="AS174" i="10"/>
  <c r="AV174" i="10" s="1"/>
  <c r="AR82" i="10"/>
  <c r="AS140" i="10"/>
  <c r="AV140" i="10" s="1"/>
  <c r="AS38" i="10"/>
  <c r="AV38" i="10" s="1"/>
  <c r="AS72" i="10"/>
  <c r="AV72" i="10" s="1"/>
  <c r="AS160" i="10"/>
  <c r="AV160" i="10" s="1"/>
  <c r="AS227" i="10"/>
  <c r="AV227" i="10" s="1"/>
  <c r="AP38" i="10"/>
  <c r="AW78" i="10" a="1"/>
  <c r="AW82" i="10" a="1"/>
  <c r="AW58" i="10" a="1"/>
  <c r="AT191" i="16" a="1"/>
  <c r="AT38" i="10" a="1"/>
  <c r="AW132" i="16" a="1"/>
  <c r="AW191" i="16" a="1"/>
  <c r="AT235" i="16" a="1"/>
  <c r="AW124" i="16" a="1"/>
  <c r="AT148" i="16" a="1"/>
  <c r="AW81" i="10" a="1"/>
  <c r="AW213" i="16" a="1"/>
  <c r="AT82" i="10" a="1"/>
  <c r="AT77" i="10" a="1"/>
  <c r="AW24" i="10" a="1"/>
  <c r="AT147" i="16" a="1"/>
  <c r="AW80" i="10" a="1"/>
  <c r="AT78" i="10" a="1"/>
  <c r="AT24" i="10" a="1"/>
  <c r="AW235" i="16" a="1"/>
  <c r="AT72" i="10" a="1"/>
  <c r="AW77" i="10" a="1"/>
  <c r="AW148" i="16" a="1"/>
  <c r="AW147" i="16" a="1"/>
  <c r="BM202" i="17" a="1"/>
  <c r="AT124" i="16" a="1"/>
  <c r="BM247" i="17" a="1"/>
  <c r="AW38" i="10" a="1"/>
  <c r="AT80" i="10" a="1"/>
  <c r="BJ247" i="17" a="1"/>
  <c r="AT76" i="10" a="1"/>
  <c r="AT58" i="10" a="1"/>
  <c r="BM203" i="17" a="1"/>
  <c r="AT132" i="16" a="1"/>
  <c r="AW72" i="10" a="1"/>
  <c r="AW76" i="10" a="1"/>
  <c r="AT79" i="10" a="1"/>
  <c r="AW79" i="10" a="1"/>
  <c r="AT213" i="16" a="1"/>
  <c r="BM201" i="17" a="1"/>
  <c r="AT81" i="10" a="1"/>
  <c r="V27" i="10" l="1" a="1"/>
  <c r="V27" i="10" s="1"/>
  <c r="R27" i="10" a="1"/>
  <c r="R27" i="10" s="1"/>
  <c r="BM203" i="17"/>
  <c r="BM201" i="17"/>
  <c r="BJ247" i="17"/>
  <c r="BM202" i="17"/>
  <c r="BM247" i="17"/>
  <c r="BH239" i="17"/>
  <c r="BH215" i="17"/>
  <c r="BH216" i="17"/>
  <c r="BH217" i="17"/>
  <c r="AW147" i="16"/>
  <c r="AT213" i="16"/>
  <c r="AW235" i="16"/>
  <c r="AW213" i="16"/>
  <c r="AT148" i="16"/>
  <c r="AW191" i="16"/>
  <c r="AT132" i="16"/>
  <c r="AW148" i="16"/>
  <c r="AT124" i="16"/>
  <c r="AW132" i="16"/>
  <c r="AT147" i="16"/>
  <c r="AW124" i="16"/>
  <c r="AT235" i="16"/>
  <c r="AT191" i="16"/>
  <c r="AR162" i="16"/>
  <c r="AR146" i="16"/>
  <c r="AR138" i="16"/>
  <c r="AR161" i="16"/>
  <c r="AR249" i="16"/>
  <c r="AR227" i="16"/>
  <c r="AR205" i="16"/>
  <c r="AW38" i="10"/>
  <c r="AW58" i="10"/>
  <c r="AW72" i="10"/>
  <c r="AW24" i="10"/>
  <c r="AW82" i="10"/>
  <c r="AW76" i="10"/>
  <c r="AT76" i="10"/>
  <c r="AW79" i="10"/>
  <c r="AT79" i="10"/>
  <c r="AW78" i="10"/>
  <c r="AT78" i="10"/>
  <c r="AW81" i="10"/>
  <c r="AT81" i="10"/>
  <c r="AW77" i="10"/>
  <c r="AT77" i="10"/>
  <c r="AW80" i="10"/>
  <c r="AT80" i="10"/>
  <c r="AR83" i="10"/>
  <c r="AR86" i="10"/>
  <c r="AR85" i="10"/>
  <c r="AR88" i="10"/>
  <c r="AR84" i="10"/>
  <c r="AR87" i="10"/>
  <c r="AT24" i="10"/>
  <c r="AT38" i="10"/>
  <c r="AT58" i="10"/>
  <c r="AT72" i="10"/>
  <c r="AT82" i="10"/>
  <c r="AS175" i="10"/>
  <c r="AV175" i="10" s="1"/>
  <c r="AS127" i="10"/>
  <c r="AV127" i="10" s="1"/>
  <c r="AS27" i="10"/>
  <c r="AV27" i="10" s="1"/>
  <c r="AS25" i="10"/>
  <c r="AV25" i="10" s="1"/>
  <c r="AS59" i="10"/>
  <c r="AV59" i="10" s="1"/>
  <c r="AP39" i="10"/>
  <c r="AP74" i="10" s="1"/>
  <c r="AP109" i="10" s="1"/>
  <c r="AP144" i="10" s="1"/>
  <c r="AP179" i="10" s="1"/>
  <c r="AP214" i="10" s="1"/>
  <c r="AP249" i="10" s="1"/>
  <c r="AP73" i="10"/>
  <c r="AP108" i="10" s="1"/>
  <c r="AP143" i="10" s="1"/>
  <c r="AP178" i="10" s="1"/>
  <c r="AP213" i="10" s="1"/>
  <c r="AP248" i="10" s="1"/>
  <c r="AS39" i="10"/>
  <c r="AV39" i="10" s="1"/>
  <c r="AS73" i="10"/>
  <c r="AV73" i="10" s="1"/>
  <c r="AS228" i="10"/>
  <c r="AV228" i="10" s="1"/>
  <c r="AS93" i="10"/>
  <c r="AV93" i="10" s="1"/>
  <c r="AS107" i="10"/>
  <c r="AV107" i="10" s="1"/>
  <c r="AS209" i="10"/>
  <c r="AV209" i="10" s="1"/>
  <c r="AS195" i="10"/>
  <c r="AV195" i="10" s="1"/>
  <c r="AR89" i="10"/>
  <c r="AS161" i="10"/>
  <c r="AV161" i="10" s="1"/>
  <c r="AS141" i="10"/>
  <c r="AV141" i="10" s="1"/>
  <c r="AT88" i="10" a="1"/>
  <c r="AT83" i="10" a="1"/>
  <c r="AW89" i="10" a="1"/>
  <c r="AW27" i="10" a="1"/>
  <c r="AW198" i="16" a="1"/>
  <c r="AW85" i="10" a="1"/>
  <c r="AT139" i="16" a="1"/>
  <c r="AW59" i="10" a="1"/>
  <c r="AT86" i="10" a="1"/>
  <c r="AW87" i="10" a="1"/>
  <c r="AT131" i="16" a="1"/>
  <c r="AW220" i="16" a="1"/>
  <c r="BM210" i="17" a="1"/>
  <c r="AW83" i="10" a="1"/>
  <c r="AT242" i="16" a="1"/>
  <c r="AW131" i="16" a="1"/>
  <c r="AW155" i="16" a="1"/>
  <c r="AW25" i="10" a="1"/>
  <c r="AT85" i="10" a="1"/>
  <c r="BJ210" i="17" a="1"/>
  <c r="AW73" i="10" a="1"/>
  <c r="AW86" i="10" a="1"/>
  <c r="AT89" i="10" a="1"/>
  <c r="AW84" i="10" a="1"/>
  <c r="AW139" i="16" a="1"/>
  <c r="BM208" i="17" a="1"/>
  <c r="AT39" i="10" a="1"/>
  <c r="AW88" i="10" a="1"/>
  <c r="AT198" i="16" a="1"/>
  <c r="AT59" i="10" a="1"/>
  <c r="AT154" i="16" a="1"/>
  <c r="AT87" i="10" a="1"/>
  <c r="AT73" i="10" a="1"/>
  <c r="AW154" i="16" a="1"/>
  <c r="AW242" i="16" a="1"/>
  <c r="AT155" i="16" a="1"/>
  <c r="AT84" i="10" a="1"/>
  <c r="BJ209" i="17" a="1"/>
  <c r="AT25" i="10" a="1"/>
  <c r="BJ208" i="17" a="1"/>
  <c r="AT27" i="10" a="1"/>
  <c r="AW39" i="10" a="1"/>
  <c r="AT220" i="16" a="1"/>
  <c r="BM209" i="17" a="1"/>
  <c r="BJ210" i="17" l="1"/>
  <c r="BM210" i="17"/>
  <c r="BJ209" i="17"/>
  <c r="BM209" i="17"/>
  <c r="BJ208" i="17"/>
  <c r="BM208" i="17"/>
  <c r="BH223" i="17"/>
  <c r="BH222" i="17"/>
  <c r="BH246" i="17"/>
  <c r="BH224" i="17"/>
  <c r="AW220" i="16"/>
  <c r="AT242" i="16"/>
  <c r="AW139" i="16"/>
  <c r="AW242" i="16"/>
  <c r="AT154" i="16"/>
  <c r="AW155" i="16"/>
  <c r="AT198" i="16"/>
  <c r="AW154" i="16"/>
  <c r="AT131" i="16"/>
  <c r="AW198" i="16"/>
  <c r="AT220" i="16"/>
  <c r="AW131" i="16"/>
  <c r="AT139" i="16"/>
  <c r="AT155" i="16"/>
  <c r="AR168" i="16"/>
  <c r="AR212" i="16"/>
  <c r="AR145" i="16"/>
  <c r="AR234" i="16"/>
  <c r="AR153" i="16"/>
  <c r="AR169" i="16"/>
  <c r="AW27" i="10"/>
  <c r="AW39" i="10"/>
  <c r="AW25" i="10"/>
  <c r="AW73" i="10"/>
  <c r="AW59" i="10"/>
  <c r="AW89" i="10"/>
  <c r="AW85" i="10"/>
  <c r="AT85" i="10"/>
  <c r="AW88" i="10"/>
  <c r="AT88" i="10"/>
  <c r="AW84" i="10"/>
  <c r="AT84" i="10"/>
  <c r="AW83" i="10"/>
  <c r="AT83" i="10"/>
  <c r="AW87" i="10"/>
  <c r="AT87" i="10"/>
  <c r="AW86" i="10"/>
  <c r="AT86" i="10"/>
  <c r="AR92" i="10"/>
  <c r="AR95" i="10"/>
  <c r="AR91" i="10"/>
  <c r="AR90" i="10"/>
  <c r="AR94" i="10"/>
  <c r="AR93" i="10"/>
  <c r="AT89" i="10"/>
  <c r="AT27" i="10"/>
  <c r="AT39" i="10"/>
  <c r="AT25" i="10"/>
  <c r="AT73" i="10"/>
  <c r="AT59" i="10"/>
  <c r="AS230" i="10"/>
  <c r="AV230" i="10" s="1"/>
  <c r="AS162" i="10"/>
  <c r="AV162" i="10" s="1"/>
  <c r="AR96" i="10"/>
  <c r="AS128" i="10"/>
  <c r="AV128" i="10" s="1"/>
  <c r="AS28" i="10"/>
  <c r="AV28" i="10" s="1"/>
  <c r="AS62" i="10"/>
  <c r="AV62" i="10" s="1"/>
  <c r="AS196" i="10"/>
  <c r="AV196" i="10" s="1"/>
  <c r="AS142" i="10"/>
  <c r="AV142" i="10" s="1"/>
  <c r="AS74" i="10"/>
  <c r="AV74" i="10" s="1"/>
  <c r="AS60" i="10"/>
  <c r="AV60" i="10" s="1"/>
  <c r="AS176" i="10"/>
  <c r="AV176" i="10" s="1"/>
  <c r="AS244" i="10"/>
  <c r="AV244" i="10" s="1"/>
  <c r="AS108" i="10"/>
  <c r="AV108" i="10" s="1"/>
  <c r="AS94" i="10"/>
  <c r="AV94" i="10" s="1"/>
  <c r="AS210" i="10"/>
  <c r="AV210" i="10" s="1"/>
  <c r="AW138" i="16" a="1"/>
  <c r="AW249" i="16" a="1"/>
  <c r="AW62" i="10" a="1"/>
  <c r="AW74" i="10" a="1"/>
  <c r="AW96" i="10" a="1"/>
  <c r="AT138" i="16" a="1"/>
  <c r="AT161" i="16" a="1"/>
  <c r="AT205" i="16" a="1"/>
  <c r="AT92" i="10" a="1"/>
  <c r="AW205" i="16" a="1"/>
  <c r="AW28" i="10" a="1"/>
  <c r="AT146" i="16" a="1"/>
  <c r="AT62" i="10" a="1"/>
  <c r="AT91" i="10" a="1"/>
  <c r="BM217" i="17" a="1"/>
  <c r="AW93" i="10" a="1"/>
  <c r="AW146" i="16" a="1"/>
  <c r="AT93" i="10" a="1"/>
  <c r="AW90" i="10" a="1"/>
  <c r="AW162" i="16" a="1"/>
  <c r="AW92" i="10" a="1"/>
  <c r="AW227" i="16" a="1"/>
  <c r="AW94" i="10" a="1"/>
  <c r="AT28" i="10" a="1"/>
  <c r="AW91" i="10" a="1"/>
  <c r="BM215" i="17" a="1"/>
  <c r="AT227" i="16" a="1"/>
  <c r="AT90" i="10" a="1"/>
  <c r="BM216" i="17" a="1"/>
  <c r="AT162" i="16" a="1"/>
  <c r="AT94" i="10" a="1"/>
  <c r="AT249" i="16" a="1"/>
  <c r="AT60" i="10" a="1"/>
  <c r="AT96" i="10" a="1"/>
  <c r="AW60" i="10" a="1"/>
  <c r="AW161" i="16" a="1"/>
  <c r="BM215" i="17" l="1"/>
  <c r="BM216" i="17"/>
  <c r="BM217" i="17"/>
  <c r="BH231" i="17"/>
  <c r="BH230" i="17"/>
  <c r="BH229" i="17"/>
  <c r="AT146" i="16"/>
  <c r="AW205" i="16"/>
  <c r="AT162" i="16"/>
  <c r="AW146" i="16"/>
  <c r="AT227" i="16"/>
  <c r="AW161" i="16"/>
  <c r="AW162" i="16"/>
  <c r="AT249" i="16"/>
  <c r="AW227" i="16"/>
  <c r="AT138" i="16"/>
  <c r="AW249" i="16"/>
  <c r="AW138" i="16"/>
  <c r="AT205" i="16"/>
  <c r="AT161" i="16"/>
  <c r="AR176" i="16"/>
  <c r="AR241" i="16"/>
  <c r="AR152" i="16"/>
  <c r="AR219" i="16"/>
  <c r="AR160" i="16"/>
  <c r="AR175" i="16"/>
  <c r="AW74" i="10"/>
  <c r="AW28" i="10"/>
  <c r="AW60" i="10"/>
  <c r="AW62" i="10"/>
  <c r="AW96" i="10"/>
  <c r="AW91" i="10"/>
  <c r="AT91" i="10"/>
  <c r="AW90" i="10"/>
  <c r="AT90" i="10"/>
  <c r="AW94" i="10"/>
  <c r="AW92" i="10"/>
  <c r="AT92" i="10"/>
  <c r="AW93" i="10"/>
  <c r="AT93" i="10"/>
  <c r="AR98" i="10"/>
  <c r="AR97" i="10"/>
  <c r="AR101" i="10"/>
  <c r="AR99" i="10"/>
  <c r="AR100" i="10"/>
  <c r="AR102" i="10"/>
  <c r="AT28" i="10"/>
  <c r="AT94" i="10"/>
  <c r="AT60" i="10"/>
  <c r="AT62" i="10"/>
  <c r="AT96" i="10"/>
  <c r="AS143" i="10"/>
  <c r="AV143" i="10" s="1"/>
  <c r="AS109" i="10"/>
  <c r="AV109" i="10" s="1"/>
  <c r="AS29" i="10"/>
  <c r="AV29" i="10" s="1"/>
  <c r="AS63" i="10"/>
  <c r="AV63" i="10" s="1"/>
  <c r="AS129" i="10"/>
  <c r="AV129" i="10" s="1"/>
  <c r="AS95" i="10"/>
  <c r="AV95" i="10" s="1"/>
  <c r="AS97" i="10"/>
  <c r="AV97" i="10" s="1"/>
  <c r="AS197" i="10"/>
  <c r="AV197" i="10" s="1"/>
  <c r="AS245" i="10"/>
  <c r="AV245" i="10" s="1"/>
  <c r="AS211" i="10"/>
  <c r="AV211" i="10" s="1"/>
  <c r="AS231" i="10"/>
  <c r="AV231" i="10" s="1"/>
  <c r="AR103" i="10"/>
  <c r="AS177" i="10"/>
  <c r="AV177" i="10" s="1"/>
  <c r="AS163" i="10"/>
  <c r="AV163" i="10" s="1"/>
  <c r="AW97" i="10" a="1"/>
  <c r="AT169" i="16" a="1"/>
  <c r="AW168" i="16" a="1"/>
  <c r="AW145" i="16" a="1"/>
  <c r="BM222" i="17" a="1"/>
  <c r="AW153" i="16" a="1"/>
  <c r="AT97" i="10" a="1"/>
  <c r="AT212" i="16" a="1"/>
  <c r="AT29" i="10" a="1"/>
  <c r="AT103" i="10" a="1"/>
  <c r="AT63" i="10" a="1"/>
  <c r="AW234" i="16" a="1"/>
  <c r="AW103" i="10" a="1"/>
  <c r="AW95" i="10" a="1"/>
  <c r="AW29" i="10" a="1"/>
  <c r="AT153" i="16" a="1"/>
  <c r="BJ246" i="17" a="1"/>
  <c r="AW63" i="10" a="1"/>
  <c r="AT74" i="10" a="1"/>
  <c r="AT168" i="16" a="1"/>
  <c r="BM224" i="17" a="1"/>
  <c r="BM223" i="17" a="1"/>
  <c r="AW212" i="16" a="1"/>
  <c r="AT95" i="10" a="1"/>
  <c r="AT234" i="16" a="1"/>
  <c r="BM246" i="17" a="1"/>
  <c r="AT145" i="16" a="1"/>
  <c r="AW169" i="16" a="1"/>
  <c r="AT74" i="10" l="1"/>
  <c r="BM246" i="17"/>
  <c r="BM222" i="17"/>
  <c r="BM224" i="17"/>
  <c r="BM223" i="17"/>
  <c r="BJ246" i="17"/>
  <c r="BH236" i="17"/>
  <c r="BH238" i="17"/>
  <c r="BH237" i="17"/>
  <c r="AW168" i="16"/>
  <c r="AT153" i="16"/>
  <c r="AW234" i="16"/>
  <c r="AW153" i="16"/>
  <c r="AT212" i="16"/>
  <c r="AW169" i="16"/>
  <c r="AW212" i="16"/>
  <c r="AT145" i="16"/>
  <c r="AT168" i="16"/>
  <c r="AW145" i="16"/>
  <c r="AT234" i="16"/>
  <c r="AT169" i="16"/>
  <c r="AR226" i="16"/>
  <c r="AR159" i="16"/>
  <c r="AR182" i="16"/>
  <c r="AR248" i="16"/>
  <c r="AR167" i="16"/>
  <c r="AR183" i="16"/>
  <c r="AW29" i="10"/>
  <c r="AW63" i="10"/>
  <c r="AW95" i="10"/>
  <c r="AW103" i="10"/>
  <c r="AW97" i="10"/>
  <c r="AR107" i="10"/>
  <c r="AR105" i="10"/>
  <c r="AR109" i="10"/>
  <c r="AR104" i="10"/>
  <c r="AR108" i="10"/>
  <c r="AR106" i="10"/>
  <c r="AT95" i="10"/>
  <c r="AT97" i="10"/>
  <c r="AT29" i="10"/>
  <c r="AT103" i="10"/>
  <c r="AT63" i="10"/>
  <c r="AS212" i="10"/>
  <c r="AV212" i="10" s="1"/>
  <c r="AS164" i="10"/>
  <c r="AV164" i="10" s="1"/>
  <c r="AS178" i="10"/>
  <c r="AV178" i="10" s="1"/>
  <c r="AS198" i="10"/>
  <c r="AV198" i="10" s="1"/>
  <c r="AS246" i="10"/>
  <c r="AV246" i="10" s="1"/>
  <c r="AS130" i="10"/>
  <c r="AV130" i="10" s="1"/>
  <c r="AS144" i="10"/>
  <c r="AV144" i="10" s="1"/>
  <c r="AS132" i="10"/>
  <c r="AV132" i="10" s="1"/>
  <c r="AS64" i="10"/>
  <c r="AV64" i="10" s="1"/>
  <c r="AS30" i="10"/>
  <c r="AV30" i="10" s="1"/>
  <c r="AR110" i="10"/>
  <c r="AS232" i="10"/>
  <c r="AV232" i="10" s="1"/>
  <c r="AS98" i="10"/>
  <c r="AV98" i="10" s="1"/>
  <c r="AW241" i="16" a="1"/>
  <c r="AW104" i="10" a="1"/>
  <c r="BM231" i="17" a="1"/>
  <c r="AT105" i="10" a="1"/>
  <c r="AW176" i="16" a="1"/>
  <c r="AW219" i="16" a="1"/>
  <c r="AW175" i="16" a="1"/>
  <c r="AT160" i="16" a="1"/>
  <c r="AT241" i="16" a="1"/>
  <c r="AW107" i="10" a="1"/>
  <c r="AT219" i="16" a="1"/>
  <c r="AT152" i="16" a="1"/>
  <c r="AT110" i="10" a="1"/>
  <c r="AW152" i="16" a="1"/>
  <c r="AT176" i="16" a="1"/>
  <c r="AT104" i="10" a="1"/>
  <c r="AT30" i="10" a="1"/>
  <c r="AW160" i="16" a="1"/>
  <c r="BM230" i="17" a="1"/>
  <c r="AT108" i="10" a="1"/>
  <c r="AT107" i="10" a="1"/>
  <c r="BM229" i="17" a="1"/>
  <c r="AW98" i="10" a="1"/>
  <c r="AT109" i="10" a="1"/>
  <c r="AW109" i="10" a="1"/>
  <c r="AT106" i="10" a="1"/>
  <c r="AW30" i="10" a="1"/>
  <c r="AW110" i="10" a="1"/>
  <c r="AW105" i="10" a="1"/>
  <c r="AW106" i="10" a="1"/>
  <c r="AW108" i="10" a="1"/>
  <c r="AW64" i="10" a="1"/>
  <c r="AT175" i="16" a="1"/>
  <c r="BM230" i="17" l="1"/>
  <c r="BM231" i="17"/>
  <c r="BM229" i="17"/>
  <c r="BH243" i="17"/>
  <c r="BH244" i="17"/>
  <c r="BH245" i="17"/>
  <c r="AT176" i="16"/>
  <c r="AW175" i="16"/>
  <c r="AT152" i="16"/>
  <c r="AW176" i="16"/>
  <c r="AT160" i="16"/>
  <c r="AW152" i="16"/>
  <c r="AT219" i="16"/>
  <c r="AW160" i="16"/>
  <c r="AT241" i="16"/>
  <c r="AW219" i="16"/>
  <c r="AW241" i="16"/>
  <c r="AT175" i="16"/>
  <c r="AR174" i="16"/>
  <c r="AR233" i="16"/>
  <c r="AR189" i="16"/>
  <c r="AR190" i="16"/>
  <c r="AR166" i="16"/>
  <c r="AW64" i="10"/>
  <c r="AW98" i="10"/>
  <c r="AW30" i="10"/>
  <c r="AW110" i="10"/>
  <c r="AW108" i="10"/>
  <c r="AT108" i="10"/>
  <c r="AW107" i="10"/>
  <c r="AT107" i="10"/>
  <c r="AW106" i="10"/>
  <c r="AT106" i="10"/>
  <c r="AW105" i="10"/>
  <c r="AT105" i="10"/>
  <c r="AW109" i="10"/>
  <c r="AT109" i="10"/>
  <c r="AW104" i="10"/>
  <c r="AT104" i="10"/>
  <c r="AR115" i="10"/>
  <c r="AR114" i="10"/>
  <c r="AR113" i="10"/>
  <c r="AR112" i="10"/>
  <c r="AR116" i="10"/>
  <c r="AR111" i="10"/>
  <c r="AT30" i="10"/>
  <c r="AT110" i="10"/>
  <c r="AS31" i="10"/>
  <c r="AV31" i="10" s="1"/>
  <c r="AS65" i="10"/>
  <c r="AV65" i="10" s="1"/>
  <c r="AS165" i="10"/>
  <c r="AV165" i="10" s="1"/>
  <c r="AS199" i="10"/>
  <c r="AV199" i="10" s="1"/>
  <c r="AR117" i="10"/>
  <c r="AS179" i="10"/>
  <c r="AV179" i="10" s="1"/>
  <c r="AS213" i="10"/>
  <c r="AV213" i="10" s="1"/>
  <c r="AS167" i="10"/>
  <c r="AV167" i="10" s="1"/>
  <c r="AS233" i="10"/>
  <c r="AV233" i="10" s="1"/>
  <c r="AS133" i="10"/>
  <c r="AV133" i="10" s="1"/>
  <c r="AS99" i="10"/>
  <c r="AV99" i="10" s="1"/>
  <c r="AS247" i="10"/>
  <c r="AV247" i="10" s="1"/>
  <c r="AW183" i="16" a="1"/>
  <c r="AT167" i="16" a="1"/>
  <c r="AT113" i="10" a="1"/>
  <c r="AW114" i="10" a="1"/>
  <c r="AT226" i="16" a="1"/>
  <c r="AT116" i="10" a="1"/>
  <c r="AW112" i="10" a="1"/>
  <c r="AW116" i="10" a="1"/>
  <c r="AT114" i="10" a="1"/>
  <c r="BM238" i="17" a="1"/>
  <c r="AW31" i="10" a="1"/>
  <c r="AT182" i="16" a="1"/>
  <c r="AW226" i="16" a="1"/>
  <c r="AW167" i="16" a="1"/>
  <c r="AT98" i="10" a="1"/>
  <c r="AT115" i="10" a="1"/>
  <c r="AT248" i="16" a="1"/>
  <c r="AW115" i="10" a="1"/>
  <c r="AW117" i="10" a="1"/>
  <c r="AT183" i="16" a="1"/>
  <c r="AT159" i="16" a="1"/>
  <c r="AT31" i="10" a="1"/>
  <c r="BM236" i="17" a="1"/>
  <c r="AW113" i="10" a="1"/>
  <c r="AT65" i="10" a="1"/>
  <c r="BM237" i="17" a="1"/>
  <c r="AW248" i="16" a="1"/>
  <c r="AW99" i="10" a="1"/>
  <c r="AT112" i="10" a="1"/>
  <c r="AT117" i="10" a="1"/>
  <c r="AW111" i="10" a="1"/>
  <c r="AW159" i="16" a="1"/>
  <c r="AT99" i="10" a="1"/>
  <c r="AW182" i="16" a="1"/>
  <c r="AT64" i="10" a="1"/>
  <c r="AT111" i="10" a="1"/>
  <c r="AW65" i="10" a="1"/>
  <c r="AT64" i="10" l="1"/>
  <c r="AT98" i="10"/>
  <c r="BM236" i="17"/>
  <c r="BM238" i="17"/>
  <c r="BM237" i="17"/>
  <c r="AT159" i="16"/>
  <c r="AW159" i="16"/>
  <c r="AT183" i="16"/>
  <c r="AT226" i="16"/>
  <c r="AW183" i="16"/>
  <c r="AT182" i="16"/>
  <c r="AW226" i="16"/>
  <c r="AT167" i="16"/>
  <c r="AW182" i="16"/>
  <c r="AT248" i="16"/>
  <c r="AW167" i="16"/>
  <c r="AW248" i="16"/>
  <c r="AR197" i="16"/>
  <c r="AR196" i="16"/>
  <c r="AR181" i="16"/>
  <c r="AR173" i="16"/>
  <c r="AR240" i="16"/>
  <c r="AW31" i="10"/>
  <c r="AW99" i="10"/>
  <c r="AW65" i="10"/>
  <c r="AW117" i="10"/>
  <c r="AW113" i="10"/>
  <c r="AT113" i="10"/>
  <c r="AW112" i="10"/>
  <c r="AT112" i="10"/>
  <c r="AW116" i="10"/>
  <c r="AT116" i="10"/>
  <c r="AW115" i="10"/>
  <c r="AT115" i="10"/>
  <c r="AW111" i="10"/>
  <c r="AT111" i="10"/>
  <c r="AW114" i="10"/>
  <c r="AT114" i="10"/>
  <c r="AR120" i="10"/>
  <c r="AR119" i="10"/>
  <c r="AR123" i="10"/>
  <c r="AR122" i="10"/>
  <c r="AR118" i="10"/>
  <c r="AR121" i="10"/>
  <c r="AT117" i="10"/>
  <c r="AT31" i="10"/>
  <c r="AT65" i="10"/>
  <c r="AT99" i="10"/>
  <c r="AS202" i="10"/>
  <c r="AV202" i="10" s="1"/>
  <c r="AS234" i="10"/>
  <c r="AV234" i="10" s="1"/>
  <c r="AR124" i="10"/>
  <c r="AS66" i="10"/>
  <c r="AV66" i="10" s="1"/>
  <c r="AS32" i="10"/>
  <c r="AV32" i="10" s="1"/>
  <c r="AS168" i="10"/>
  <c r="AV168" i="10" s="1"/>
  <c r="AS214" i="10"/>
  <c r="AV214" i="10" s="1"/>
  <c r="AS100" i="10"/>
  <c r="AV100" i="10" s="1"/>
  <c r="AS134" i="10"/>
  <c r="AV134" i="10" s="1"/>
  <c r="AS248" i="10"/>
  <c r="AV248" i="10" s="1"/>
  <c r="AS200" i="10"/>
  <c r="AV200" i="10" s="1"/>
  <c r="BM245" i="17" a="1"/>
  <c r="AT124" i="10" a="1"/>
  <c r="AT32" i="10" a="1"/>
  <c r="AW174" i="16" a="1"/>
  <c r="AW121" i="10" a="1"/>
  <c r="BJ244" i="17" a="1"/>
  <c r="AT166" i="16" a="1"/>
  <c r="BJ243" i="17" a="1"/>
  <c r="AW100" i="10" a="1"/>
  <c r="AT123" i="10" a="1"/>
  <c r="BM244" i="17" a="1"/>
  <c r="AT120" i="10" a="1"/>
  <c r="AT119" i="10" a="1"/>
  <c r="AT233" i="16" a="1"/>
  <c r="AT189" i="16" a="1"/>
  <c r="AT118" i="10" a="1"/>
  <c r="AW66" i="10" a="1"/>
  <c r="AT190" i="16" a="1"/>
  <c r="AW233" i="16" a="1"/>
  <c r="AW124" i="10" a="1"/>
  <c r="BM243" i="17" a="1"/>
  <c r="AT174" i="16" a="1"/>
  <c r="AW120" i="10" a="1"/>
  <c r="AW190" i="16" a="1"/>
  <c r="AW123" i="10" a="1"/>
  <c r="AW122" i="10" a="1"/>
  <c r="AW32" i="10" a="1"/>
  <c r="BJ245" i="17" a="1"/>
  <c r="AT100" i="10" a="1"/>
  <c r="AW119" i="10" a="1"/>
  <c r="AT121" i="10" a="1"/>
  <c r="AW166" i="16" a="1"/>
  <c r="AW189" i="16" a="1"/>
  <c r="AT122" i="10" a="1"/>
  <c r="AT66" i="10" a="1"/>
  <c r="AW118" i="10" a="1"/>
  <c r="BM243" i="17" l="1"/>
  <c r="BJ245" i="17"/>
  <c r="BJ244" i="17"/>
  <c r="BJ243" i="17"/>
  <c r="BM245" i="17"/>
  <c r="BM244" i="17"/>
  <c r="AT174" i="16"/>
  <c r="AW174" i="16"/>
  <c r="AT189" i="16"/>
  <c r="AT233" i="16"/>
  <c r="AW189" i="16"/>
  <c r="AT190" i="16"/>
  <c r="AW233" i="16"/>
  <c r="AT166" i="16"/>
  <c r="AW190" i="16"/>
  <c r="AW166" i="16"/>
  <c r="AR203" i="16"/>
  <c r="AR247" i="16"/>
  <c r="AR204" i="16"/>
  <c r="AR180" i="16"/>
  <c r="AR188" i="16"/>
  <c r="AW66" i="10"/>
  <c r="AW32" i="10"/>
  <c r="AW100" i="10"/>
  <c r="AW124" i="10"/>
  <c r="AW123" i="10"/>
  <c r="AT123" i="10"/>
  <c r="AW122" i="10"/>
  <c r="AT122" i="10"/>
  <c r="AW118" i="10"/>
  <c r="AT118" i="10"/>
  <c r="AW120" i="10"/>
  <c r="AT120" i="10"/>
  <c r="AW121" i="10"/>
  <c r="AT121" i="10"/>
  <c r="AW119" i="10"/>
  <c r="AT119" i="10"/>
  <c r="AR130" i="10"/>
  <c r="AR129" i="10"/>
  <c r="AR125" i="10"/>
  <c r="AR127" i="10"/>
  <c r="AR128" i="10"/>
  <c r="AR126" i="10"/>
  <c r="AT32" i="10"/>
  <c r="AT124" i="10"/>
  <c r="AT100" i="10"/>
  <c r="AT66" i="10"/>
  <c r="AS169" i="10"/>
  <c r="AV169" i="10" s="1"/>
  <c r="AS67" i="10"/>
  <c r="AV67" i="10" s="1"/>
  <c r="AS235" i="10"/>
  <c r="AV235" i="10" s="1"/>
  <c r="AR131" i="10"/>
  <c r="AS237" i="10"/>
  <c r="AV237" i="10" s="1"/>
  <c r="AS203" i="10"/>
  <c r="AV203" i="10" s="1"/>
  <c r="AS249" i="10"/>
  <c r="AV249" i="10" s="1"/>
  <c r="AS135" i="10"/>
  <c r="AV135" i="10" s="1"/>
  <c r="AS101" i="10"/>
  <c r="AV101" i="10" s="1"/>
  <c r="AW131" i="10" a="1"/>
  <c r="AT128" i="10" a="1"/>
  <c r="AW101" i="10" a="1"/>
  <c r="AW173" i="16" a="1"/>
  <c r="AT126" i="10" a="1"/>
  <c r="AW240" i="16" a="1"/>
  <c r="AW125" i="10" a="1"/>
  <c r="AT196" i="16" a="1"/>
  <c r="AW196" i="16" a="1"/>
  <c r="AT125" i="10" a="1"/>
  <c r="AT67" i="10" a="1"/>
  <c r="AT127" i="10" a="1"/>
  <c r="AW181" i="16" a="1"/>
  <c r="AT131" i="10" a="1"/>
  <c r="AT197" i="16" a="1"/>
  <c r="AT101" i="10" a="1"/>
  <c r="AW126" i="10" a="1"/>
  <c r="AW67" i="10" a="1"/>
  <c r="AW127" i="10" a="1"/>
  <c r="AW197" i="16" a="1"/>
  <c r="AT173" i="16" a="1"/>
  <c r="AT240" i="16" a="1"/>
  <c r="AT129" i="10" a="1"/>
  <c r="AT181" i="16" a="1"/>
  <c r="AW128" i="10" a="1"/>
  <c r="AW129" i="10" a="1"/>
  <c r="AW130" i="10" a="1"/>
  <c r="AT130" i="10" a="1"/>
  <c r="AT181" i="16" l="1"/>
  <c r="AW240" i="16"/>
  <c r="AT196" i="16"/>
  <c r="AW181" i="16"/>
  <c r="AT173" i="16"/>
  <c r="AW196" i="16"/>
  <c r="AW173" i="16"/>
  <c r="AT197" i="16"/>
  <c r="AW197" i="16"/>
  <c r="AT240" i="16"/>
  <c r="AR187" i="16"/>
  <c r="AR211" i="16"/>
  <c r="AR195" i="16"/>
  <c r="AR210" i="16"/>
  <c r="AW101" i="10"/>
  <c r="AW67" i="10"/>
  <c r="AW131" i="10"/>
  <c r="AW125" i="10"/>
  <c r="AT125" i="10"/>
  <c r="AW127" i="10"/>
  <c r="AT127" i="10"/>
  <c r="AW128" i="10"/>
  <c r="AT128" i="10"/>
  <c r="AW130" i="10"/>
  <c r="AT130" i="10"/>
  <c r="AW126" i="10"/>
  <c r="AT126" i="10"/>
  <c r="AW129" i="10"/>
  <c r="AT129" i="10"/>
  <c r="AR132" i="10"/>
  <c r="AR134" i="10"/>
  <c r="AR135" i="10"/>
  <c r="AR137" i="10"/>
  <c r="AR133" i="10"/>
  <c r="AR136" i="10"/>
  <c r="AT131" i="10"/>
  <c r="AT67" i="10"/>
  <c r="AT101" i="10"/>
  <c r="AS238" i="10"/>
  <c r="AV238" i="10" s="1"/>
  <c r="AR138" i="10"/>
  <c r="AS102" i="10"/>
  <c r="AV102" i="10" s="1"/>
  <c r="AS170" i="10"/>
  <c r="AV170" i="10" s="1"/>
  <c r="AS136" i="10"/>
  <c r="AV136" i="10" s="1"/>
  <c r="AS204" i="10"/>
  <c r="AV204" i="10" s="1"/>
  <c r="AW138" i="10" a="1"/>
  <c r="AT132" i="10" a="1"/>
  <c r="AW203" i="16" a="1"/>
  <c r="AT102" i="10" a="1"/>
  <c r="AT134" i="10" a="1"/>
  <c r="AT188" i="16" a="1"/>
  <c r="AT204" i="16" a="1"/>
  <c r="AW204" i="16" a="1"/>
  <c r="AT133" i="10" a="1"/>
  <c r="AW133" i="10" a="1"/>
  <c r="AW247" i="16" a="1"/>
  <c r="AW102" i="10" a="1"/>
  <c r="AT138" i="10" a="1"/>
  <c r="AW132" i="10" a="1"/>
  <c r="AT180" i="16" a="1"/>
  <c r="AW188" i="16" a="1"/>
  <c r="AT247" i="16" a="1"/>
  <c r="AW134" i="10" a="1"/>
  <c r="AW180" i="16" a="1"/>
  <c r="AT136" i="10" a="1"/>
  <c r="AW135" i="10" a="1"/>
  <c r="AW136" i="10" a="1"/>
  <c r="AT135" i="10" a="1"/>
  <c r="AT203" i="16" a="1"/>
  <c r="AW203" i="16" l="1"/>
  <c r="AT188" i="16"/>
  <c r="AW204" i="16"/>
  <c r="AT180" i="16"/>
  <c r="AW188" i="16"/>
  <c r="AT247" i="16"/>
  <c r="AW180" i="16"/>
  <c r="AW247" i="16"/>
  <c r="AT203" i="16"/>
  <c r="AT204" i="16"/>
  <c r="AR217" i="16"/>
  <c r="AR218" i="16"/>
  <c r="AR202" i="16"/>
  <c r="AR194" i="16"/>
  <c r="AW102" i="10"/>
  <c r="AW138" i="10"/>
  <c r="AW133" i="10"/>
  <c r="AT133" i="10"/>
  <c r="AW132" i="10"/>
  <c r="AT132" i="10"/>
  <c r="AW136" i="10"/>
  <c r="AW134" i="10"/>
  <c r="AT134" i="10"/>
  <c r="AW135" i="10"/>
  <c r="AT135" i="10"/>
  <c r="AR144" i="10"/>
  <c r="AR140" i="10"/>
  <c r="AR139" i="10"/>
  <c r="AR143" i="10"/>
  <c r="AR141" i="10"/>
  <c r="AR142" i="10"/>
  <c r="AT136" i="10"/>
  <c r="AT138" i="10"/>
  <c r="AT102" i="10"/>
  <c r="AS171" i="10"/>
  <c r="AV171" i="10" s="1"/>
  <c r="AS205" i="10"/>
  <c r="AV205" i="10" s="1"/>
  <c r="AS239" i="10"/>
  <c r="AV239" i="10" s="1"/>
  <c r="AR145" i="10"/>
  <c r="AS137" i="10"/>
  <c r="AV137" i="10" s="1"/>
  <c r="AT145" i="10" a="1"/>
  <c r="AT142" i="10" a="1"/>
  <c r="AW142" i="10" a="1"/>
  <c r="AT143" i="10" a="1"/>
  <c r="AW187" i="16" a="1"/>
  <c r="AW143" i="10" a="1"/>
  <c r="AT139" i="10" a="1"/>
  <c r="AW140" i="10" a="1"/>
  <c r="AT140" i="10" a="1"/>
  <c r="AW139" i="10" a="1"/>
  <c r="AW141" i="10" a="1"/>
  <c r="AW137" i="10" a="1"/>
  <c r="AW211" i="16" a="1"/>
  <c r="AT141" i="10" a="1"/>
  <c r="AW144" i="10" a="1"/>
  <c r="AW195" i="16" a="1"/>
  <c r="AT211" i="16" a="1"/>
  <c r="AT144" i="10" a="1"/>
  <c r="AW145" i="10" a="1"/>
  <c r="AT187" i="16" a="1"/>
  <c r="AT210" i="16" a="1"/>
  <c r="AT195" i="16" a="1"/>
  <c r="AW210" i="16" a="1"/>
  <c r="AT210" i="16" l="1"/>
  <c r="AT187" i="16"/>
  <c r="AW210" i="16"/>
  <c r="AW187" i="16"/>
  <c r="AT195" i="16"/>
  <c r="AW195" i="16"/>
  <c r="AT211" i="16"/>
  <c r="AW211" i="16"/>
  <c r="AR201" i="16"/>
  <c r="AR209" i="16"/>
  <c r="AR225" i="16"/>
  <c r="AR224" i="16"/>
  <c r="AW137" i="10"/>
  <c r="AW145" i="10"/>
  <c r="AW142" i="10"/>
  <c r="AT142" i="10"/>
  <c r="AW140" i="10"/>
  <c r="AT140" i="10"/>
  <c r="AW139" i="10"/>
  <c r="AT139" i="10"/>
  <c r="AW143" i="10"/>
  <c r="AT143" i="10"/>
  <c r="AW141" i="10"/>
  <c r="AT141" i="10"/>
  <c r="AW144" i="10"/>
  <c r="AT144" i="10"/>
  <c r="AR149" i="10"/>
  <c r="AR147" i="10"/>
  <c r="AR146" i="10"/>
  <c r="AR150" i="10"/>
  <c r="AR148" i="10"/>
  <c r="AR151" i="10"/>
  <c r="AT145" i="10"/>
  <c r="AR152" i="10"/>
  <c r="AS172" i="10"/>
  <c r="AV172" i="10" s="1"/>
  <c r="AS206" i="10"/>
  <c r="AV206" i="10" s="1"/>
  <c r="AS240" i="10"/>
  <c r="AV240" i="10" s="1"/>
  <c r="AW147" i="10" a="1"/>
  <c r="AW217" i="16" a="1"/>
  <c r="AW202" i="16" a="1"/>
  <c r="AW151" i="10" a="1"/>
  <c r="AT151" i="10" a="1"/>
  <c r="AT149" i="10" a="1"/>
  <c r="AT152" i="10" a="1"/>
  <c r="AT146" i="10" a="1"/>
  <c r="AT202" i="16" a="1"/>
  <c r="AW150" i="10" a="1"/>
  <c r="AT218" i="16" a="1"/>
  <c r="AT217" i="16" a="1"/>
  <c r="AT194" i="16" a="1"/>
  <c r="AW149" i="10" a="1"/>
  <c r="AT147" i="10" a="1"/>
  <c r="AW218" i="16" a="1"/>
  <c r="AW146" i="10" a="1"/>
  <c r="AW194" i="16" a="1"/>
  <c r="AW152" i="10" a="1"/>
  <c r="AT137" i="10" a="1"/>
  <c r="AT148" i="10" a="1"/>
  <c r="AT150" i="10" a="1"/>
  <c r="AW148" i="10" a="1"/>
  <c r="AT137" i="10" l="1"/>
  <c r="AW217" i="16"/>
  <c r="AT218" i="16"/>
  <c r="AW218" i="16"/>
  <c r="AT202" i="16"/>
  <c r="AW202" i="16"/>
  <c r="AT194" i="16"/>
  <c r="AT217" i="16"/>
  <c r="AW194" i="16"/>
  <c r="AR216" i="16"/>
  <c r="AR208" i="16"/>
  <c r="AR231" i="16"/>
  <c r="AR232" i="16"/>
  <c r="AW152" i="10"/>
  <c r="AW150" i="10"/>
  <c r="AT150" i="10"/>
  <c r="AW148" i="10"/>
  <c r="AT148" i="10"/>
  <c r="AW149" i="10"/>
  <c r="AT149" i="10"/>
  <c r="AW151" i="10"/>
  <c r="AT151" i="10"/>
  <c r="AW147" i="10"/>
  <c r="AT147" i="10"/>
  <c r="AW146" i="10"/>
  <c r="AT146" i="10"/>
  <c r="AR157" i="10"/>
  <c r="AR155" i="10"/>
  <c r="AR156" i="10"/>
  <c r="AR158" i="10"/>
  <c r="AR154" i="10"/>
  <c r="AR153" i="10"/>
  <c r="AT152" i="10"/>
  <c r="AR159" i="10"/>
  <c r="AS207" i="10"/>
  <c r="AV207" i="10" s="1"/>
  <c r="AS241" i="10"/>
  <c r="AV241" i="10" s="1"/>
  <c r="AW157" i="10" a="1"/>
  <c r="AW153" i="10" a="1"/>
  <c r="AW155" i="10" a="1"/>
  <c r="AT157" i="10" a="1"/>
  <c r="AT154" i="10" a="1"/>
  <c r="AW209" i="16" a="1"/>
  <c r="AW158" i="10" a="1"/>
  <c r="AT158" i="10" a="1"/>
  <c r="AT156" i="10" a="1"/>
  <c r="AW201" i="16" a="1"/>
  <c r="AT224" i="16" a="1"/>
  <c r="AW159" i="10" a="1"/>
  <c r="AT155" i="10" a="1"/>
  <c r="AT153" i="10" a="1"/>
  <c r="AT201" i="16" a="1"/>
  <c r="AT209" i="16" a="1"/>
  <c r="AT159" i="10" a="1"/>
  <c r="AW154" i="10" a="1"/>
  <c r="AW225" i="16" a="1"/>
  <c r="AW156" i="10" a="1"/>
  <c r="AW224" i="16" a="1"/>
  <c r="AT225" i="16" a="1"/>
  <c r="AW225" i="16" l="1"/>
  <c r="AT224" i="16"/>
  <c r="AW224" i="16"/>
  <c r="AT201" i="16"/>
  <c r="AW201" i="16"/>
  <c r="AT209" i="16"/>
  <c r="AT225" i="16"/>
  <c r="AW209" i="16"/>
  <c r="AR215" i="16"/>
  <c r="AR223" i="16"/>
  <c r="AR239" i="16"/>
  <c r="AR238" i="16"/>
  <c r="AW158" i="10"/>
  <c r="AT158" i="10"/>
  <c r="AW154" i="10"/>
  <c r="AT154" i="10"/>
  <c r="AW157" i="10"/>
  <c r="AT157" i="10"/>
  <c r="AW153" i="10"/>
  <c r="AT153" i="10"/>
  <c r="AW155" i="10"/>
  <c r="AT155" i="10"/>
  <c r="AW159" i="10"/>
  <c r="AW156" i="10"/>
  <c r="AT156" i="10"/>
  <c r="AR165" i="10"/>
  <c r="AR161" i="10"/>
  <c r="AR164" i="10"/>
  <c r="AR160" i="10"/>
  <c r="AR162" i="10"/>
  <c r="AR163" i="10"/>
  <c r="AT159" i="10"/>
  <c r="AR166" i="10"/>
  <c r="AS242" i="10"/>
  <c r="AV242" i="10" s="1"/>
  <c r="AW163" i="10" a="1"/>
  <c r="AW165" i="10" a="1"/>
  <c r="AW161" i="10" a="1"/>
  <c r="AW160" i="10" a="1"/>
  <c r="AW216" i="16" a="1"/>
  <c r="AT208" i="16" a="1"/>
  <c r="AT162" i="10" a="1"/>
  <c r="AW162" i="10" a="1"/>
  <c r="AT216" i="16" a="1"/>
  <c r="AT231" i="16" a="1"/>
  <c r="AT160" i="10" a="1"/>
  <c r="AT161" i="10" a="1"/>
  <c r="AW166" i="10" a="1"/>
  <c r="AW231" i="16" a="1"/>
  <c r="AT163" i="10" a="1"/>
  <c r="AT164" i="10" a="1"/>
  <c r="AT165" i="10" a="1"/>
  <c r="AT232" i="16" a="1"/>
  <c r="AT166" i="10" a="1"/>
  <c r="AW232" i="16" a="1"/>
  <c r="AW164" i="10" a="1"/>
  <c r="AW208" i="16" a="1"/>
  <c r="AT232" i="16" l="1"/>
  <c r="AW232" i="16"/>
  <c r="AT216" i="16"/>
  <c r="AW216" i="16"/>
  <c r="AT208" i="16"/>
  <c r="AT231" i="16"/>
  <c r="AW208" i="16"/>
  <c r="AW231" i="16"/>
  <c r="AR230" i="16"/>
  <c r="AR222" i="16"/>
  <c r="AR245" i="16"/>
  <c r="AR246" i="16"/>
  <c r="AW166" i="10"/>
  <c r="AW160" i="10"/>
  <c r="AT160" i="10"/>
  <c r="AW162" i="10"/>
  <c r="AT162" i="10"/>
  <c r="AW165" i="10"/>
  <c r="AT165" i="10"/>
  <c r="AW163" i="10"/>
  <c r="AT163" i="10"/>
  <c r="AW161" i="10"/>
  <c r="AT161" i="10"/>
  <c r="AW164" i="10"/>
  <c r="AT164" i="10"/>
  <c r="AR167" i="10"/>
  <c r="AR169" i="10"/>
  <c r="AR172" i="10"/>
  <c r="AR170" i="10"/>
  <c r="AR168" i="10"/>
  <c r="AR171" i="10"/>
  <c r="AT166" i="10"/>
  <c r="AR173" i="10"/>
  <c r="AW238" i="16" a="1"/>
  <c r="AW170" i="10" a="1"/>
  <c r="AW172" i="10" a="1"/>
  <c r="AT167" i="10" a="1"/>
  <c r="AW168" i="10" a="1"/>
  <c r="AW173" i="10" a="1"/>
  <c r="AW171" i="10" a="1"/>
  <c r="AW239" i="16" a="1"/>
  <c r="AW167" i="10" a="1"/>
  <c r="AW223" i="16" a="1"/>
  <c r="AT168" i="10" a="1"/>
  <c r="AT238" i="16" a="1"/>
  <c r="AT170" i="10" a="1"/>
  <c r="AT239" i="16" a="1"/>
  <c r="AW215" i="16" a="1"/>
  <c r="AW169" i="10" a="1"/>
  <c r="AT171" i="10" a="1"/>
  <c r="AT172" i="10" a="1"/>
  <c r="AT215" i="16" a="1"/>
  <c r="AT169" i="10" a="1"/>
  <c r="AT173" i="10" a="1"/>
  <c r="AT223" i="16" a="1"/>
  <c r="AW239" i="16" l="1"/>
  <c r="AT238" i="16"/>
  <c r="AW238" i="16"/>
  <c r="AT215" i="16"/>
  <c r="AW215" i="16"/>
  <c r="AT223" i="16"/>
  <c r="AT239" i="16"/>
  <c r="AW223" i="16"/>
  <c r="AR229" i="16"/>
  <c r="AR237" i="16"/>
  <c r="AW173" i="10"/>
  <c r="AW170" i="10"/>
  <c r="AT170" i="10"/>
  <c r="AW168" i="10"/>
  <c r="AT168" i="10"/>
  <c r="AW167" i="10"/>
  <c r="AT167" i="10"/>
  <c r="AW171" i="10"/>
  <c r="AT171" i="10"/>
  <c r="AW169" i="10"/>
  <c r="AT169" i="10"/>
  <c r="AW172" i="10"/>
  <c r="AT172" i="10"/>
  <c r="AR177" i="10"/>
  <c r="AR175" i="10"/>
  <c r="AR174" i="10"/>
  <c r="AR178" i="10"/>
  <c r="AR176" i="10"/>
  <c r="AR179" i="10"/>
  <c r="AT173" i="10"/>
  <c r="AR180" i="10"/>
  <c r="AW245" i="16" a="1"/>
  <c r="AT245" i="16" a="1"/>
  <c r="AT176" i="10" a="1"/>
  <c r="AT178" i="10" a="1"/>
  <c r="AT179" i="10" a="1"/>
  <c r="AT180" i="10" a="1"/>
  <c r="AT246" i="16" a="1"/>
  <c r="AW180" i="10" a="1"/>
  <c r="AW230" i="16" a="1"/>
  <c r="AW174" i="10" a="1"/>
  <c r="AT230" i="16" a="1"/>
  <c r="AW178" i="10" a="1"/>
  <c r="AT174" i="10" a="1"/>
  <c r="AW222" i="16" a="1"/>
  <c r="AT177" i="10" a="1"/>
  <c r="AW177" i="10" a="1"/>
  <c r="AW179" i="10" a="1"/>
  <c r="AT175" i="10" a="1"/>
  <c r="AT222" i="16" a="1"/>
  <c r="AW246" i="16" a="1"/>
  <c r="AW175" i="10" a="1"/>
  <c r="AW176" i="10" a="1"/>
  <c r="AT230" i="16" l="1"/>
  <c r="AW230" i="16"/>
  <c r="AT246" i="16"/>
  <c r="AW222" i="16"/>
  <c r="AT245" i="16"/>
  <c r="AW245" i="16"/>
  <c r="AT222" i="16"/>
  <c r="AW246" i="16"/>
  <c r="AR236" i="16"/>
  <c r="AR244" i="16"/>
  <c r="AW180" i="10"/>
  <c r="AW178" i="10"/>
  <c r="AT178" i="10"/>
  <c r="AW176" i="10"/>
  <c r="AT176" i="10"/>
  <c r="AW177" i="10"/>
  <c r="AT177" i="10"/>
  <c r="AW179" i="10"/>
  <c r="AT179" i="10"/>
  <c r="AW175" i="10"/>
  <c r="AT175" i="10"/>
  <c r="AW174" i="10"/>
  <c r="AT174" i="10"/>
  <c r="AR185" i="10"/>
  <c r="AR183" i="10"/>
  <c r="AR184" i="10"/>
  <c r="AR186" i="10"/>
  <c r="AR182" i="10"/>
  <c r="AR181" i="10"/>
  <c r="AT180" i="10"/>
  <c r="AR187" i="10"/>
  <c r="AT187" i="10" a="1"/>
  <c r="AT183" i="10" a="1"/>
  <c r="AT181" i="10" a="1"/>
  <c r="AT186" i="10" a="1"/>
  <c r="AW237" i="16" a="1"/>
  <c r="AT182" i="10" a="1"/>
  <c r="AT229" i="16" a="1"/>
  <c r="AT237" i="16" a="1"/>
  <c r="AT185" i="10" a="1"/>
  <c r="AW182" i="10" a="1"/>
  <c r="AW186" i="10" a="1"/>
  <c r="AW183" i="10" a="1"/>
  <c r="AW181" i="10" a="1"/>
  <c r="AW229" i="16" a="1"/>
  <c r="AW187" i="10" a="1"/>
  <c r="AT184" i="10" a="1"/>
  <c r="AW184" i="10" a="1"/>
  <c r="AW185" i="10" a="1"/>
  <c r="AT237" i="16" l="1"/>
  <c r="AT229" i="16"/>
  <c r="AW229" i="16"/>
  <c r="AW237" i="16"/>
  <c r="AR243" i="16"/>
  <c r="AW187" i="10"/>
  <c r="AW182" i="10"/>
  <c r="AT182" i="10"/>
  <c r="AW186" i="10"/>
  <c r="AT186" i="10"/>
  <c r="AW185" i="10"/>
  <c r="AT185" i="10"/>
  <c r="AW181" i="10"/>
  <c r="AT181" i="10"/>
  <c r="AW183" i="10"/>
  <c r="AT183" i="10"/>
  <c r="AW184" i="10"/>
  <c r="AT184" i="10"/>
  <c r="AR189" i="10"/>
  <c r="AR193" i="10"/>
  <c r="AR192" i="10"/>
  <c r="AR188" i="10"/>
  <c r="AR190" i="10"/>
  <c r="AR191" i="10"/>
  <c r="AT187" i="10"/>
  <c r="AR194" i="10"/>
  <c r="AT192" i="10" a="1"/>
  <c r="AW244" i="16" a="1"/>
  <c r="AT244" i="16" a="1"/>
  <c r="AW194" i="10" a="1"/>
  <c r="AT194" i="10" a="1"/>
  <c r="AW189" i="10" a="1"/>
  <c r="AW191" i="10" a="1"/>
  <c r="AW188" i="10" a="1"/>
  <c r="AT188" i="10" a="1"/>
  <c r="AW190" i="10" a="1"/>
  <c r="AW236" i="16" a="1"/>
  <c r="AT190" i="10" a="1"/>
  <c r="AW192" i="10" a="1"/>
  <c r="AT189" i="10" a="1"/>
  <c r="AW193" i="10" a="1"/>
  <c r="AT236" i="16" a="1"/>
  <c r="AT191" i="10" a="1"/>
  <c r="AT193" i="10" a="1"/>
  <c r="AT244" i="16" l="1"/>
  <c r="AW244" i="16"/>
  <c r="AT236" i="16"/>
  <c r="AW236" i="16"/>
  <c r="AW194" i="10"/>
  <c r="AW192" i="10"/>
  <c r="AT192" i="10"/>
  <c r="AW188" i="10"/>
  <c r="AT188" i="10"/>
  <c r="AW190" i="10"/>
  <c r="AT190" i="10"/>
  <c r="AW189" i="10"/>
  <c r="AT189" i="10"/>
  <c r="AW191" i="10"/>
  <c r="AT191" i="10"/>
  <c r="AW193" i="10"/>
  <c r="AT193" i="10"/>
  <c r="AR199" i="10"/>
  <c r="AR195" i="10"/>
  <c r="AR197" i="10"/>
  <c r="AR196" i="10"/>
  <c r="AR198" i="10"/>
  <c r="AR200" i="10"/>
  <c r="AT194" i="10"/>
  <c r="AR201" i="10"/>
  <c r="AW199" i="10" a="1"/>
  <c r="AW198" i="10" a="1"/>
  <c r="AT243" i="16" a="1"/>
  <c r="AW243" i="16" a="1"/>
  <c r="AT200" i="10" a="1"/>
  <c r="AT196" i="10" a="1"/>
  <c r="AW196" i="10" a="1"/>
  <c r="AW195" i="10" a="1"/>
  <c r="AT199" i="10" a="1"/>
  <c r="AW201" i="10" a="1"/>
  <c r="AT198" i="10" a="1"/>
  <c r="AW197" i="10" a="1"/>
  <c r="AW200" i="10" a="1"/>
  <c r="AT197" i="10" a="1"/>
  <c r="AT201" i="10" a="1"/>
  <c r="AT243" i="16" l="1"/>
  <c r="AW243" i="16"/>
  <c r="AW201" i="10"/>
  <c r="AW196" i="10"/>
  <c r="AT196" i="10"/>
  <c r="AW198" i="10"/>
  <c r="AT198" i="10"/>
  <c r="AW199" i="10"/>
  <c r="AT199" i="10"/>
  <c r="AW200" i="10"/>
  <c r="AT200" i="10"/>
  <c r="AW195" i="10"/>
  <c r="AW197" i="10"/>
  <c r="AT197" i="10"/>
  <c r="AR203" i="10"/>
  <c r="AR205" i="10"/>
  <c r="AR206" i="10"/>
  <c r="AR207" i="10"/>
  <c r="AR202" i="10"/>
  <c r="AR204" i="10"/>
  <c r="AT201" i="10"/>
  <c r="AR208" i="10"/>
  <c r="AW202" i="10" a="1"/>
  <c r="AT202" i="10" a="1"/>
  <c r="AT204" i="10" a="1"/>
  <c r="AT208" i="10" a="1"/>
  <c r="AT205" i="10" a="1"/>
  <c r="AT207" i="10" a="1"/>
  <c r="AT203" i="10" a="1"/>
  <c r="AW208" i="10" a="1"/>
  <c r="AW203" i="10" a="1"/>
  <c r="AT195" i="10" a="1"/>
  <c r="AW207" i="10" a="1"/>
  <c r="AT206" i="10" a="1"/>
  <c r="AW205" i="10" a="1"/>
  <c r="AW206" i="10" a="1"/>
  <c r="AW204" i="10" a="1"/>
  <c r="AT195" i="10" l="1"/>
  <c r="AW208" i="10"/>
  <c r="AW207" i="10"/>
  <c r="AT207" i="10"/>
  <c r="AW202" i="10"/>
  <c r="AT202" i="10"/>
  <c r="AW203" i="10"/>
  <c r="AT203" i="10"/>
  <c r="AW204" i="10"/>
  <c r="AT204" i="10"/>
  <c r="AW205" i="10"/>
  <c r="AT205" i="10"/>
  <c r="AW206" i="10"/>
  <c r="AT206" i="10"/>
  <c r="AR214" i="10"/>
  <c r="AR209" i="10"/>
  <c r="AR210" i="10"/>
  <c r="AR211" i="10"/>
  <c r="AR212" i="10"/>
  <c r="AR213" i="10"/>
  <c r="AT208" i="10"/>
  <c r="AR215" i="10"/>
  <c r="AW209" i="10" a="1"/>
  <c r="AT215" i="10" a="1"/>
  <c r="AW214" i="10" a="1"/>
  <c r="AW211" i="10" a="1"/>
  <c r="AT210" i="10" a="1"/>
  <c r="AT212" i="10" a="1"/>
  <c r="AW212" i="10" a="1"/>
  <c r="AT213" i="10" a="1"/>
  <c r="AT214" i="10" a="1"/>
  <c r="AT209" i="10" a="1"/>
  <c r="AW215" i="10" a="1"/>
  <c r="AW213" i="10" a="1"/>
  <c r="AT211" i="10" a="1"/>
  <c r="AW210" i="10" a="1"/>
  <c r="AW215" i="10" l="1"/>
  <c r="AW211" i="10"/>
  <c r="AT211" i="10"/>
  <c r="AW212" i="10"/>
  <c r="AT212" i="10"/>
  <c r="AW214" i="10"/>
  <c r="AT214" i="10"/>
  <c r="AW213" i="10"/>
  <c r="AT213" i="10"/>
  <c r="AW209" i="10"/>
  <c r="AT209" i="10"/>
  <c r="AW210" i="10"/>
  <c r="AT210" i="10"/>
  <c r="AR218" i="10"/>
  <c r="AR219" i="10"/>
  <c r="AR221" i="10"/>
  <c r="AR220" i="10"/>
  <c r="AR216" i="10"/>
  <c r="AR217" i="10"/>
  <c r="AT215" i="10"/>
  <c r="AR222" i="10"/>
  <c r="AT220" i="10" a="1"/>
  <c r="AW216" i="10" a="1"/>
  <c r="AW221" i="10" a="1"/>
  <c r="AT222" i="10" a="1"/>
  <c r="AT221" i="10" a="1"/>
  <c r="AT216" i="10" a="1"/>
  <c r="AW222" i="10" a="1"/>
  <c r="AW217" i="10" a="1"/>
  <c r="AW218" i="10" a="1"/>
  <c r="AT219" i="10" a="1"/>
  <c r="AW220" i="10" a="1"/>
  <c r="AT218" i="10" a="1"/>
  <c r="AW222" i="10" l="1"/>
  <c r="AW220" i="10"/>
  <c r="AT220" i="10"/>
  <c r="AW216" i="10"/>
  <c r="AT216" i="10"/>
  <c r="AW218" i="10"/>
  <c r="AT218" i="10"/>
  <c r="AW217" i="10"/>
  <c r="AT219" i="10"/>
  <c r="AW221" i="10"/>
  <c r="AT221" i="10"/>
  <c r="AR227" i="10"/>
  <c r="AR223" i="10"/>
  <c r="AR225" i="10"/>
  <c r="AR224" i="10"/>
  <c r="AR226" i="10"/>
  <c r="AR228" i="10"/>
  <c r="AT222" i="10"/>
  <c r="AR229" i="10"/>
  <c r="AW226" i="10" a="1"/>
  <c r="AT224" i="10" a="1"/>
  <c r="AW223" i="10" a="1"/>
  <c r="AW224" i="10" a="1"/>
  <c r="AT227" i="10" a="1"/>
  <c r="AT223" i="10" a="1"/>
  <c r="AT226" i="10" a="1"/>
  <c r="AW225" i="10" a="1"/>
  <c r="AW227" i="10" a="1"/>
  <c r="AW219" i="10" a="1"/>
  <c r="AT217" i="10" a="1"/>
  <c r="AT229" i="10" a="1"/>
  <c r="AW228" i="10" a="1"/>
  <c r="AT228" i="10" a="1"/>
  <c r="AW229" i="10" a="1"/>
  <c r="AT225" i="10" a="1"/>
  <c r="AT217" i="10" l="1"/>
  <c r="AW219" i="10"/>
  <c r="AW229" i="10"/>
  <c r="AW226" i="10"/>
  <c r="AT226" i="10"/>
  <c r="AW224" i="10"/>
  <c r="AT224" i="10"/>
  <c r="AW227" i="10"/>
  <c r="AT227" i="10"/>
  <c r="AW228" i="10"/>
  <c r="AT228" i="10"/>
  <c r="AW223" i="10"/>
  <c r="AT223" i="10"/>
  <c r="AW225" i="10"/>
  <c r="AT225" i="10"/>
  <c r="AR233" i="10"/>
  <c r="AR231" i="10"/>
  <c r="AR234" i="10"/>
  <c r="AR235" i="10"/>
  <c r="AR230" i="10"/>
  <c r="AR232" i="10"/>
  <c r="AT229" i="10"/>
  <c r="AR236" i="10"/>
  <c r="AT231" i="10" a="1"/>
  <c r="AT230" i="10" a="1"/>
  <c r="AW236" i="10" a="1"/>
  <c r="AW232" i="10" a="1"/>
  <c r="AT234" i="10" a="1"/>
  <c r="AW230" i="10" a="1"/>
  <c r="AW235" i="10" a="1"/>
  <c r="AW231" i="10" a="1"/>
  <c r="AT236" i="10" a="1"/>
  <c r="AW234" i="10" a="1"/>
  <c r="AW233" i="10" a="1"/>
  <c r="AT233" i="10" a="1"/>
  <c r="AT232" i="10" a="1"/>
  <c r="AT235" i="10" a="1"/>
  <c r="AW236" i="10" l="1"/>
  <c r="AW235" i="10"/>
  <c r="AT235" i="10"/>
  <c r="AW230" i="10"/>
  <c r="AT230" i="10"/>
  <c r="AW233" i="10"/>
  <c r="AT233" i="10"/>
  <c r="AW232" i="10"/>
  <c r="AT232" i="10"/>
  <c r="AW231" i="10"/>
  <c r="AT231" i="10"/>
  <c r="AW234" i="10"/>
  <c r="AT234" i="10"/>
  <c r="AR242" i="10"/>
  <c r="AR237" i="10"/>
  <c r="AR240" i="10"/>
  <c r="AR239" i="10"/>
  <c r="AR238" i="10"/>
  <c r="AR241" i="10"/>
  <c r="AT236" i="10"/>
  <c r="AR243" i="10"/>
  <c r="AW242" i="10" a="1"/>
  <c r="AT240" i="10" a="1"/>
  <c r="AT242" i="10" a="1"/>
  <c r="AT238" i="10" a="1"/>
  <c r="AW237" i="10" a="1"/>
  <c r="AW243" i="10" a="1"/>
  <c r="AW239" i="10" a="1"/>
  <c r="AT237" i="10" a="1"/>
  <c r="AT243" i="10" a="1"/>
  <c r="AW238" i="10" a="1"/>
  <c r="AW240" i="10" a="1"/>
  <c r="AW241" i="10" a="1"/>
  <c r="AT239" i="10" a="1"/>
  <c r="AT241" i="10" a="1"/>
  <c r="AW243" i="10" l="1"/>
  <c r="AW239" i="10"/>
  <c r="AT239" i="10"/>
  <c r="AW238" i="10"/>
  <c r="AT238" i="10"/>
  <c r="AW242" i="10"/>
  <c r="AT242" i="10"/>
  <c r="AW241" i="10"/>
  <c r="AT241" i="10"/>
  <c r="AW237" i="10"/>
  <c r="AT237" i="10"/>
  <c r="AW240" i="10"/>
  <c r="AT240" i="10"/>
  <c r="AR246" i="10"/>
  <c r="AR245" i="10"/>
  <c r="AR249" i="10"/>
  <c r="AR248" i="10"/>
  <c r="AR244" i="10"/>
  <c r="AR247" i="10"/>
  <c r="AT243" i="10"/>
  <c r="AT248" i="10" a="1"/>
  <c r="AT245" i="10" a="1"/>
  <c r="AW249" i="10" a="1"/>
  <c r="AW247" i="10" a="1"/>
  <c r="AW248" i="10" a="1"/>
  <c r="AT244" i="10" a="1"/>
  <c r="AW245" i="10" a="1"/>
  <c r="AT249" i="10" a="1"/>
  <c r="AW246" i="10" a="1"/>
  <c r="AT247" i="10" a="1"/>
  <c r="AT246" i="10" a="1"/>
  <c r="AW246" i="10" l="1"/>
  <c r="AT246" i="10"/>
  <c r="AW247" i="10"/>
  <c r="AT247" i="10"/>
  <c r="AW248" i="10"/>
  <c r="AT248" i="10"/>
  <c r="AT244" i="10"/>
  <c r="AW245" i="10"/>
  <c r="AT245" i="10"/>
  <c r="AW249" i="10"/>
  <c r="AT249" i="10"/>
  <c r="AW244" i="10" a="1"/>
  <c r="AW244" i="10" l="1"/>
  <c r="AX63" i="17" l="1"/>
  <c r="AX62" i="17"/>
  <c r="AX72" i="17"/>
  <c r="AX89" i="17"/>
  <c r="AX88" i="17"/>
  <c r="AX79" i="17"/>
  <c r="AX78" i="17"/>
  <c r="AX59" i="17"/>
  <c r="AX60" i="17"/>
  <c r="AX83" i="17"/>
  <c r="AX69" i="17"/>
  <c r="AX84" i="17"/>
  <c r="AX65" i="17"/>
  <c r="AX87" i="17"/>
  <c r="AX57" i="17"/>
  <c r="AX85" i="17"/>
  <c r="AX75" i="17"/>
  <c r="AX90" i="17"/>
  <c r="AX77" i="17"/>
  <c r="AX58" i="17"/>
  <c r="AX68" i="17"/>
  <c r="AX70" i="17"/>
  <c r="AX73" i="17"/>
  <c r="AX67" i="17"/>
  <c r="AX82" i="17"/>
  <c r="AX64" i="17"/>
  <c r="AX74" i="17"/>
  <c r="AX80" i="17"/>
  <c r="BM78" i="17" a="1"/>
  <c r="BM155" i="17" a="1"/>
  <c r="BM218" i="17" a="1"/>
  <c r="BM169" i="17" a="1"/>
  <c r="BM43" i="17" a="1"/>
  <c r="BM232" i="17" a="1"/>
  <c r="BM148" i="17" a="1"/>
  <c r="BM8" i="17" a="1"/>
  <c r="BM50" i="17" a="1"/>
  <c r="BM197" i="17" a="1"/>
  <c r="BM64" i="17" a="1"/>
  <c r="BM99" i="17" a="1"/>
  <c r="BM15" i="17" a="1"/>
  <c r="BM225" i="17" a="1"/>
  <c r="BM204" i="17" a="1"/>
  <c r="BM22" i="17" a="1"/>
  <c r="BM190" i="17" a="1"/>
  <c r="BM113" i="17" a="1"/>
  <c r="BM127" i="17" a="1"/>
  <c r="BM85" i="17" a="1"/>
  <c r="BM29" i="17" a="1"/>
  <c r="BM134" i="17" a="1"/>
  <c r="BM239" i="17" a="1"/>
  <c r="BM162" i="17" a="1"/>
  <c r="BM183" i="17" a="1"/>
  <c r="BM57" i="17" a="1"/>
  <c r="BM92" i="17" a="1"/>
  <c r="BM120" i="17" a="1"/>
  <c r="BM134" i="17" l="1"/>
  <c r="BM64" i="17"/>
  <c r="BM29" i="17"/>
  <c r="BM183" i="17"/>
  <c r="BM127" i="17"/>
  <c r="BM15" i="17"/>
  <c r="BM204" i="17"/>
  <c r="BM57" i="17"/>
  <c r="BM120" i="17"/>
  <c r="BM99" i="17"/>
  <c r="BM148" i="17"/>
  <c r="BM239" i="17"/>
  <c r="BM8" i="17"/>
  <c r="BM22" i="17"/>
  <c r="BM225" i="17"/>
  <c r="BM85" i="17"/>
  <c r="BM197" i="17"/>
  <c r="BM155" i="17"/>
  <c r="BM232" i="17"/>
  <c r="BM43" i="17"/>
  <c r="BM169" i="17"/>
  <c r="BM78" i="17"/>
  <c r="BM218" i="17"/>
  <c r="BM92" i="17"/>
  <c r="BM190" i="17"/>
  <c r="BM162" i="17"/>
  <c r="BM113" i="17"/>
  <c r="BM50" i="17"/>
  <c r="D36" i="17" l="1"/>
  <c r="H36" i="17"/>
  <c r="G8" i="17"/>
  <c r="D8" i="17"/>
  <c r="E36" i="17"/>
  <c r="I36" i="17"/>
  <c r="H8" i="17"/>
  <c r="E8" i="17"/>
  <c r="F36" i="17"/>
  <c r="J36" i="17"/>
  <c r="I8" i="17"/>
  <c r="F8" i="17"/>
  <c r="G36" i="17"/>
  <c r="C36" i="17"/>
  <c r="J8" i="17"/>
  <c r="C8" i="17"/>
  <c r="AU16" i="17" l="1"/>
  <c r="AU24" i="17"/>
  <c r="AU37" i="17"/>
  <c r="AU38" i="17"/>
  <c r="AU29" i="17"/>
  <c r="AU44" i="17"/>
  <c r="AU43" i="17"/>
  <c r="AU42" i="17"/>
  <c r="AU23" i="17"/>
  <c r="AU31" i="17"/>
  <c r="AU33" i="17"/>
  <c r="AU49" i="17"/>
  <c r="AU19" i="17"/>
  <c r="AU26" i="17"/>
  <c r="AU46" i="17"/>
  <c r="AU48" i="17"/>
  <c r="AU36" i="17"/>
  <c r="AU39" i="17"/>
  <c r="AU18" i="17"/>
  <c r="AU27" i="17"/>
  <c r="AU41" i="17"/>
  <c r="AU22" i="17"/>
  <c r="AU21" i="17"/>
  <c r="AU32" i="17"/>
  <c r="AU34" i="17"/>
  <c r="AU47" i="17"/>
  <c r="AU28" i="17"/>
  <c r="AU17" i="17"/>
  <c r="AX29" i="17"/>
  <c r="AX16" i="17"/>
  <c r="AX49" i="17"/>
  <c r="AX39" i="17"/>
  <c r="AX18" i="17"/>
  <c r="AX42" i="17"/>
  <c r="AX23" i="17"/>
  <c r="AX37" i="17"/>
  <c r="AX22" i="17"/>
  <c r="AX38" i="17"/>
  <c r="AX24" i="17"/>
  <c r="AX19" i="17"/>
  <c r="AX28" i="17"/>
  <c r="AX17" i="17"/>
  <c r="AX27" i="17"/>
  <c r="AX48" i="17"/>
  <c r="AX21" i="17"/>
  <c r="AX44" i="17"/>
  <c r="AX34" i="17"/>
  <c r="AX46" i="17"/>
  <c r="AX26" i="17"/>
  <c r="AX33" i="17"/>
  <c r="AX47" i="17"/>
  <c r="AX43" i="17"/>
  <c r="AX36" i="17"/>
  <c r="AX41" i="17"/>
  <c r="AX32" i="17"/>
  <c r="AX31" i="17"/>
  <c r="AD19" i="17" a="1"/>
  <c r="AD19" i="17" s="1"/>
  <c r="AE19" i="17" s="1"/>
  <c r="AF19" i="17" s="1"/>
  <c r="AD18" i="17" a="1"/>
  <c r="AD18" i="17" s="1"/>
  <c r="AE18" i="17" s="1"/>
  <c r="AF18" i="17" s="1"/>
  <c r="AG18" i="17" s="1"/>
  <c r="AW23" i="17"/>
  <c r="AW34" i="17"/>
  <c r="AW32" i="17"/>
  <c r="AW37" i="17"/>
  <c r="AW36" i="17"/>
  <c r="AW19" i="17"/>
  <c r="AW18" i="17"/>
  <c r="AW44" i="17"/>
  <c r="AW16" i="17"/>
  <c r="AW21" i="17"/>
  <c r="AW33" i="17"/>
  <c r="AW46" i="17"/>
  <c r="AW49" i="17"/>
  <c r="AW17" i="17"/>
  <c r="AW48" i="17"/>
  <c r="AW38" i="17"/>
  <c r="AW39" i="17"/>
  <c r="AW29" i="17"/>
  <c r="AW28" i="17"/>
  <c r="AW27" i="17"/>
  <c r="AW26" i="17"/>
  <c r="AW43" i="17"/>
  <c r="AW42" i="17"/>
  <c r="AW41" i="17"/>
  <c r="AW24" i="17"/>
  <c r="AW22" i="17"/>
  <c r="AW31" i="17"/>
  <c r="AW47" i="17"/>
  <c r="AV47" i="17"/>
  <c r="AV37" i="17"/>
  <c r="AV28" i="17"/>
  <c r="AV27" i="17"/>
  <c r="AV29" i="17"/>
  <c r="AV42" i="17"/>
  <c r="AV41" i="17"/>
  <c r="AV44" i="17"/>
  <c r="AV43" i="17"/>
  <c r="AV16" i="17"/>
  <c r="AV23" i="17"/>
  <c r="AV22" i="17"/>
  <c r="AV21" i="17"/>
  <c r="AV33" i="17"/>
  <c r="AV31" i="17"/>
  <c r="AV46" i="17"/>
  <c r="AV48" i="17"/>
  <c r="AV38" i="17"/>
  <c r="AV17" i="17"/>
  <c r="AV24" i="17"/>
  <c r="AV36" i="17"/>
  <c r="AV39" i="17"/>
  <c r="AV18" i="17"/>
  <c r="AV32" i="17"/>
  <c r="AV34" i="17"/>
  <c r="AV49" i="17"/>
  <c r="AV19" i="17"/>
  <c r="AV26" i="17"/>
  <c r="AZ23" i="17"/>
  <c r="AZ22" i="17"/>
  <c r="AZ21" i="17"/>
  <c r="AZ33" i="17"/>
  <c r="AZ46" i="17"/>
  <c r="AZ16" i="17"/>
  <c r="AZ24" i="17"/>
  <c r="AZ31" i="17"/>
  <c r="AZ49" i="17"/>
  <c r="AZ36" i="17"/>
  <c r="AZ39" i="17"/>
  <c r="AZ18" i="17"/>
  <c r="AZ17" i="17"/>
  <c r="AZ32" i="17"/>
  <c r="AZ48" i="17"/>
  <c r="AZ19" i="17"/>
  <c r="AZ29" i="17"/>
  <c r="AZ26" i="17"/>
  <c r="AZ34" i="17"/>
  <c r="AZ47" i="17"/>
  <c r="AZ37" i="17"/>
  <c r="AZ38" i="17"/>
  <c r="AZ28" i="17"/>
  <c r="AZ27" i="17"/>
  <c r="AZ42" i="17"/>
  <c r="AZ41" i="17"/>
  <c r="AZ44" i="17"/>
  <c r="AZ43" i="17"/>
  <c r="AY31" i="17"/>
  <c r="AY49" i="17"/>
  <c r="AY48" i="17"/>
  <c r="AY19" i="17"/>
  <c r="AY26" i="17"/>
  <c r="AY17" i="17"/>
  <c r="AY46" i="17"/>
  <c r="AY36" i="17"/>
  <c r="AY39" i="17"/>
  <c r="AY18" i="17"/>
  <c r="AY27" i="17"/>
  <c r="AY28" i="17"/>
  <c r="AY23" i="17"/>
  <c r="AY22" i="17"/>
  <c r="AY21" i="17"/>
  <c r="AY32" i="17"/>
  <c r="AY34" i="17"/>
  <c r="AY33" i="17"/>
  <c r="AY47" i="17"/>
  <c r="AY37" i="17"/>
  <c r="AY29" i="17"/>
  <c r="AY16" i="17"/>
  <c r="AY24" i="17"/>
  <c r="AY38" i="17"/>
  <c r="AY44" i="17"/>
  <c r="AY41" i="17"/>
  <c r="AY43" i="17"/>
  <c r="AY42" i="17"/>
  <c r="BA16" i="17"/>
  <c r="BA17" i="17"/>
  <c r="BA21" i="17"/>
  <c r="BA33" i="17"/>
  <c r="BA32" i="17"/>
  <c r="BA49" i="17"/>
  <c r="BA39" i="17"/>
  <c r="BA27" i="17"/>
  <c r="BA44" i="17"/>
  <c r="BA26" i="17"/>
  <c r="BA43" i="17"/>
  <c r="BA42" i="17"/>
  <c r="BA41" i="17"/>
  <c r="BA34" i="17"/>
  <c r="BA48" i="17"/>
  <c r="BA38" i="17"/>
  <c r="BA29" i="17"/>
  <c r="BA24" i="17"/>
  <c r="BA22" i="17"/>
  <c r="BA31" i="17"/>
  <c r="BA47" i="17"/>
  <c r="BA46" i="17"/>
  <c r="BA36" i="17"/>
  <c r="BA23" i="17"/>
  <c r="BA37" i="17"/>
  <c r="BA19" i="17"/>
  <c r="BA18" i="17"/>
  <c r="BA28" i="17"/>
  <c r="AL18" i="17" l="1" a="1"/>
  <c r="AL18" i="17" s="1"/>
  <c r="AH18" i="17" s="1" a="1"/>
  <c r="AH18" i="17" s="1"/>
  <c r="AG19" i="17"/>
  <c r="BJ5" i="17" a="1"/>
  <c r="BJ54" i="17" a="1"/>
  <c r="BJ145" i="17" a="1"/>
  <c r="BJ131" i="17" a="1"/>
  <c r="BJ22" i="17" a="1"/>
  <c r="BJ92" i="17" a="1"/>
  <c r="BJ78" i="17" a="1"/>
  <c r="BJ119" i="17" a="1"/>
  <c r="BJ126" i="17" a="1"/>
  <c r="BJ91" i="17" a="1"/>
  <c r="BJ112" i="17" a="1"/>
  <c r="BJ181" i="17" a="1"/>
  <c r="BJ111" i="17" a="1"/>
  <c r="BJ20" i="17" a="1"/>
  <c r="BJ45" i="17" a="1"/>
  <c r="BJ171" i="17" a="1"/>
  <c r="BJ136" i="17" a="1"/>
  <c r="BJ206" i="17" a="1"/>
  <c r="BJ219" i="17" a="1"/>
  <c r="BJ44" i="17" a="1"/>
  <c r="BJ65" i="17" a="1"/>
  <c r="BJ200" i="17" a="1"/>
  <c r="BJ61" i="17" a="1"/>
  <c r="BJ110" i="17" a="1"/>
  <c r="BJ166" i="17" a="1"/>
  <c r="BJ222" i="17" a="1"/>
  <c r="BJ190" i="17" a="1"/>
  <c r="BJ15" i="17" a="1"/>
  <c r="BJ127" i="17" a="1"/>
  <c r="BJ154" i="17" a="1"/>
  <c r="BJ217" i="17" a="1"/>
  <c r="BJ84" i="17" a="1"/>
  <c r="BJ224" i="17" a="1"/>
  <c r="BJ202" i="17" a="1"/>
  <c r="BJ216" i="17" a="1"/>
  <c r="BJ118" i="17" a="1"/>
  <c r="BJ129" i="17" a="1"/>
  <c r="BJ24" i="17" a="1"/>
  <c r="BJ227" i="17" a="1"/>
  <c r="BJ199" i="17" a="1"/>
  <c r="BJ149" i="17" a="1"/>
  <c r="BJ121" i="17" a="1"/>
  <c r="BJ163" i="17" a="1"/>
  <c r="BJ130" i="17" a="1"/>
  <c r="BJ193" i="17" a="1"/>
  <c r="BJ116" i="17" a="1"/>
  <c r="BJ95" i="17" a="1"/>
  <c r="BJ194" i="17" a="1"/>
  <c r="BJ215" i="17" a="1"/>
  <c r="BJ40" i="17" a="1"/>
  <c r="BJ239" i="17" a="1"/>
  <c r="BJ64" i="17" a="1"/>
  <c r="BJ134" i="17" a="1"/>
  <c r="BJ120" i="17" a="1"/>
  <c r="BJ147" i="17" a="1"/>
  <c r="BJ238" i="17" a="1"/>
  <c r="BJ77" i="17" a="1"/>
  <c r="BJ223" i="17" a="1"/>
  <c r="BJ195" i="17" a="1"/>
  <c r="BJ230" i="17" a="1"/>
  <c r="BJ132" i="17" a="1"/>
  <c r="BJ220" i="17" a="1"/>
  <c r="BJ17" i="17" a="1"/>
  <c r="BJ157" i="17" a="1"/>
  <c r="BJ114" i="17" a="1"/>
  <c r="BJ170" i="17" a="1"/>
  <c r="BJ135" i="17" a="1"/>
  <c r="BJ205" i="17" a="1"/>
  <c r="BJ123" i="17" a="1"/>
  <c r="BJ186" i="17" a="1"/>
  <c r="BJ228" i="17" a="1"/>
  <c r="BJ172" i="17" a="1"/>
  <c r="BJ25" i="17" a="1"/>
  <c r="BJ187" i="17" a="1"/>
  <c r="BJ229" i="17" a="1"/>
  <c r="BJ117" i="17" a="1"/>
  <c r="BJ169" i="17" a="1"/>
  <c r="BJ29" i="17" a="1"/>
  <c r="BJ218" i="17" a="1"/>
  <c r="BJ113" i="17" a="1"/>
  <c r="BJ28" i="17" a="1"/>
  <c r="BJ14" i="17" a="1"/>
  <c r="BJ196" i="17" a="1"/>
  <c r="BJ153" i="17" a="1"/>
  <c r="BJ6" i="17" a="1"/>
  <c r="BJ160" i="17" a="1"/>
  <c r="BJ237" i="17" a="1"/>
  <c r="BJ10" i="17" a="1"/>
  <c r="BJ122" i="17" a="1"/>
  <c r="BJ164" i="17" a="1"/>
  <c r="BJ240" i="17" a="1"/>
  <c r="BJ23" i="17" a="1"/>
  <c r="BJ128" i="17" a="1"/>
  <c r="BJ184" i="17" a="1"/>
  <c r="BJ242" i="17" a="1"/>
  <c r="BJ137" i="17" a="1"/>
  <c r="BJ221" i="17" a="1"/>
  <c r="BJ46" i="17" a="1"/>
  <c r="BJ96" i="17" a="1"/>
  <c r="BJ26" i="17" a="1"/>
  <c r="BJ180" i="17" a="1"/>
  <c r="BJ99" i="17" a="1"/>
  <c r="BJ50" i="17" a="1"/>
  <c r="BJ43" i="17" a="1"/>
  <c r="BJ148" i="17" a="1"/>
  <c r="BJ21" i="17" a="1"/>
  <c r="BJ231" i="17" a="1"/>
  <c r="BJ189" i="17" a="1"/>
  <c r="BJ90" i="17" a="1"/>
  <c r="BJ55" i="17" a="1"/>
  <c r="BJ13" i="17" a="1"/>
  <c r="BJ27" i="17" a="1"/>
  <c r="BJ66" i="17" a="1"/>
  <c r="BJ234" i="17" a="1"/>
  <c r="BJ94" i="17" a="1"/>
  <c r="BJ233" i="17" a="1"/>
  <c r="BJ86" i="17" a="1"/>
  <c r="BJ226" i="17" a="1"/>
  <c r="BJ198" i="17" a="1"/>
  <c r="BJ151" i="17" a="1"/>
  <c r="BJ201" i="17" a="1"/>
  <c r="BJ75" i="17" a="1"/>
  <c r="BJ47" i="17" a="1"/>
  <c r="BJ8" i="17" a="1"/>
  <c r="BJ162" i="17" a="1"/>
  <c r="BJ204" i="17" a="1"/>
  <c r="BJ183" i="17" a="1"/>
  <c r="BJ203" i="17" a="1"/>
  <c r="BJ182" i="17" a="1"/>
  <c r="BJ48" i="17" a="1"/>
  <c r="BJ76" i="17" a="1"/>
  <c r="BJ31" i="17" a="1"/>
  <c r="BJ30" i="17" a="1"/>
  <c r="BJ156" i="17" a="1"/>
  <c r="BJ88" i="17" a="1"/>
  <c r="BJ60" i="17" a="1"/>
  <c r="BJ124" i="17" a="1"/>
  <c r="BJ89" i="17" a="1"/>
  <c r="BJ85" i="17" a="1"/>
  <c r="BJ56" i="17" a="1"/>
  <c r="BJ168" i="17" a="1"/>
  <c r="BJ97" i="17" a="1"/>
  <c r="BJ146" i="17" a="1"/>
  <c r="BJ241" i="17" a="1"/>
  <c r="BJ192" i="17" a="1"/>
  <c r="BJ58" i="17" a="1"/>
  <c r="BJ11" i="17" a="1"/>
  <c r="BJ102" i="17" a="1"/>
  <c r="BJ53" i="17" a="1"/>
  <c r="BJ236" i="17" a="1"/>
  <c r="BJ12" i="17" a="1"/>
  <c r="BJ232" i="17" a="1"/>
  <c r="BJ133" i="17" a="1"/>
  <c r="BJ98" i="17" a="1"/>
  <c r="BJ188" i="17" a="1"/>
  <c r="BJ167" i="17" a="1"/>
  <c r="BJ150" i="17" a="1"/>
  <c r="BJ185" i="17" a="1"/>
  <c r="BJ51" i="17" a="1"/>
  <c r="BJ18" i="17" a="1"/>
  <c r="BJ67" i="17" a="1"/>
  <c r="BJ235" i="17" a="1"/>
  <c r="BJ161" i="17" a="1"/>
  <c r="BJ83" i="17" a="1"/>
  <c r="BJ62" i="17" a="1"/>
  <c r="BJ115" i="17" a="1"/>
  <c r="BJ87" i="17" a="1"/>
  <c r="BJ93" i="17" a="1"/>
  <c r="BJ191" i="17" a="1"/>
  <c r="BJ165" i="17" a="1"/>
  <c r="BJ152" i="17" a="1"/>
  <c r="BJ19" i="17" a="1"/>
  <c r="BJ57" i="17" a="1"/>
  <c r="BJ225" i="17" a="1"/>
  <c r="BJ7" i="17" a="1"/>
  <c r="BJ63" i="17" a="1"/>
  <c r="BJ41" i="17" a="1"/>
  <c r="BJ59" i="17" a="1"/>
  <c r="BJ101" i="17" a="1"/>
  <c r="BJ79" i="17" a="1"/>
  <c r="BJ100" i="17" a="1"/>
  <c r="BJ207" i="17" a="1"/>
  <c r="BJ158" i="17" a="1"/>
  <c r="BJ159" i="17" a="1"/>
  <c r="BJ82" i="17" a="1"/>
  <c r="BJ155" i="17" a="1"/>
  <c r="BJ197" i="17" a="1"/>
  <c r="BJ42" i="17" a="1"/>
  <c r="BJ49" i="17" a="1"/>
  <c r="BJ125" i="17" a="1"/>
  <c r="BJ52" i="17" a="1"/>
  <c r="BJ80" i="17" a="1"/>
  <c r="BJ16" i="17" a="1"/>
  <c r="BJ9" i="17" a="1"/>
  <c r="BJ81" i="17" a="1"/>
  <c r="BJ32" i="17" a="1"/>
  <c r="BJ32" i="17" l="1"/>
  <c r="BJ81" i="17"/>
  <c r="BJ9" i="17"/>
  <c r="BJ16" i="17"/>
  <c r="BJ80" i="17"/>
  <c r="BJ52" i="17"/>
  <c r="BJ125" i="17"/>
  <c r="BJ49" i="17"/>
  <c r="BJ42" i="17"/>
  <c r="BJ197" i="17"/>
  <c r="BJ155" i="17"/>
  <c r="BJ82" i="17"/>
  <c r="BJ159" i="17"/>
  <c r="BJ158" i="17"/>
  <c r="BJ207" i="17"/>
  <c r="BJ100" i="17"/>
  <c r="BJ79" i="17"/>
  <c r="BJ101" i="17"/>
  <c r="BJ59" i="17"/>
  <c r="BJ41" i="17"/>
  <c r="BJ63" i="17"/>
  <c r="BJ7" i="17"/>
  <c r="BJ225" i="17"/>
  <c r="BJ57" i="17"/>
  <c r="BJ19" i="17"/>
  <c r="BJ152" i="17"/>
  <c r="BJ165" i="17"/>
  <c r="BJ191" i="17"/>
  <c r="BJ93" i="17"/>
  <c r="BJ87" i="17"/>
  <c r="BJ115" i="17"/>
  <c r="BJ62" i="17"/>
  <c r="BJ83" i="17"/>
  <c r="BJ161" i="17"/>
  <c r="BJ235" i="17"/>
  <c r="BJ67" i="17"/>
  <c r="BJ18" i="17"/>
  <c r="BJ51" i="17"/>
  <c r="BJ185" i="17"/>
  <c r="BJ150" i="17"/>
  <c r="BJ167" i="17"/>
  <c r="BJ188" i="17"/>
  <c r="BJ98" i="17"/>
  <c r="BJ133" i="17"/>
  <c r="BJ232" i="17"/>
  <c r="BJ12" i="17"/>
  <c r="BJ236" i="17"/>
  <c r="BJ53" i="17"/>
  <c r="BJ102" i="17"/>
  <c r="BJ11" i="17"/>
  <c r="BJ58" i="17"/>
  <c r="BJ192" i="17"/>
  <c r="BJ241" i="17"/>
  <c r="BJ146" i="17"/>
  <c r="BJ97" i="17"/>
  <c r="BJ168" i="17"/>
  <c r="BJ56" i="17"/>
  <c r="BJ85" i="17"/>
  <c r="BJ89" i="17"/>
  <c r="BJ124" i="17"/>
  <c r="BJ60" i="17"/>
  <c r="BJ88" i="17"/>
  <c r="BJ156" i="17"/>
  <c r="BJ30" i="17"/>
  <c r="BJ31" i="17"/>
  <c r="BJ76" i="17"/>
  <c r="BJ48" i="17"/>
  <c r="BJ182" i="17"/>
  <c r="BJ203" i="17"/>
  <c r="BJ183" i="17"/>
  <c r="BJ204" i="17"/>
  <c r="BJ162" i="17"/>
  <c r="BJ8" i="17"/>
  <c r="BJ47" i="17"/>
  <c r="BJ75" i="17"/>
  <c r="BJ201" i="17"/>
  <c r="BJ151" i="17"/>
  <c r="BJ198" i="17"/>
  <c r="BJ226" i="17"/>
  <c r="BJ86" i="17"/>
  <c r="BJ233" i="17"/>
  <c r="BJ94" i="17"/>
  <c r="BJ234" i="17"/>
  <c r="BJ66" i="17"/>
  <c r="BJ27" i="17"/>
  <c r="BJ13" i="17"/>
  <c r="BJ55" i="17"/>
  <c r="BJ90" i="17"/>
  <c r="BJ189" i="17"/>
  <c r="BJ231" i="17"/>
  <c r="BJ21" i="17"/>
  <c r="BJ148" i="17"/>
  <c r="BJ43" i="17"/>
  <c r="BJ50" i="17"/>
  <c r="BJ99" i="17"/>
  <c r="BJ180" i="17"/>
  <c r="BJ26" i="17"/>
  <c r="BJ96" i="17"/>
  <c r="BJ46" i="17"/>
  <c r="BJ221" i="17"/>
  <c r="BJ137" i="17"/>
  <c r="BJ242" i="17"/>
  <c r="BJ184" i="17"/>
  <c r="BJ128" i="17"/>
  <c r="BJ23" i="17"/>
  <c r="BJ240" i="17"/>
  <c r="BJ164" i="17"/>
  <c r="BJ122" i="17"/>
  <c r="BJ10" i="17"/>
  <c r="BJ237" i="17"/>
  <c r="BJ160" i="17"/>
  <c r="BJ6" i="17"/>
  <c r="BJ153" i="17"/>
  <c r="BJ196" i="17"/>
  <c r="BJ14" i="17"/>
  <c r="BJ28" i="17"/>
  <c r="BJ113" i="17"/>
  <c r="BJ218" i="17"/>
  <c r="BJ29" i="17"/>
  <c r="BJ169" i="17"/>
  <c r="BJ117" i="17"/>
  <c r="BJ229" i="17"/>
  <c r="BJ187" i="17"/>
  <c r="BJ25" i="17"/>
  <c r="BJ172" i="17"/>
  <c r="BJ228" i="17"/>
  <c r="BJ186" i="17"/>
  <c r="BJ123" i="17"/>
  <c r="BJ205" i="17"/>
  <c r="BJ135" i="17"/>
  <c r="BJ170" i="17"/>
  <c r="BJ114" i="17"/>
  <c r="BJ157" i="17"/>
  <c r="BJ17" i="17"/>
  <c r="BJ220" i="17"/>
  <c r="BJ132" i="17"/>
  <c r="BJ230" i="17"/>
  <c r="BJ195" i="17"/>
  <c r="BJ223" i="17"/>
  <c r="BJ77" i="17"/>
  <c r="BJ238" i="17"/>
  <c r="BJ147" i="17"/>
  <c r="BJ120" i="17"/>
  <c r="BJ134" i="17"/>
  <c r="BJ64" i="17"/>
  <c r="BJ239" i="17"/>
  <c r="BJ40" i="17"/>
  <c r="BJ215" i="17"/>
  <c r="BJ194" i="17"/>
  <c r="BJ95" i="17"/>
  <c r="BJ116" i="17"/>
  <c r="BJ193" i="17"/>
  <c r="BJ130" i="17"/>
  <c r="BJ163" i="17"/>
  <c r="BJ121" i="17"/>
  <c r="BJ149" i="17"/>
  <c r="BJ199" i="17"/>
  <c r="BJ227" i="17"/>
  <c r="BJ24" i="17"/>
  <c r="BJ129" i="17"/>
  <c r="BJ118" i="17"/>
  <c r="BJ216" i="17"/>
  <c r="BJ202" i="17"/>
  <c r="BJ224" i="17"/>
  <c r="BJ84" i="17"/>
  <c r="BJ217" i="17"/>
  <c r="BJ154" i="17"/>
  <c r="BJ127" i="17"/>
  <c r="BJ15" i="17"/>
  <c r="BJ190" i="17"/>
  <c r="BJ222" i="17"/>
  <c r="BJ166" i="17"/>
  <c r="BJ110" i="17"/>
  <c r="BJ61" i="17"/>
  <c r="BJ200" i="17"/>
  <c r="BJ65" i="17"/>
  <c r="BJ44" i="17"/>
  <c r="BJ219" i="17"/>
  <c r="BJ206" i="17"/>
  <c r="BJ136" i="17"/>
  <c r="BJ171" i="17"/>
  <c r="BJ45" i="17"/>
  <c r="BJ20" i="17"/>
  <c r="BJ111" i="17"/>
  <c r="BJ181" i="17"/>
  <c r="BJ112" i="17"/>
  <c r="BJ91" i="17"/>
  <c r="BJ126" i="17"/>
  <c r="BJ119" i="17"/>
  <c r="BJ78" i="17"/>
  <c r="BJ92" i="17"/>
  <c r="BJ22" i="17"/>
  <c r="BJ131" i="17"/>
  <c r="BJ145" i="17"/>
  <c r="BJ54" i="17"/>
  <c r="BJ5" i="17"/>
  <c r="AG20" i="17"/>
  <c r="AL19" i="17" a="1"/>
  <c r="AL19" i="17" s="1"/>
  <c r="AH19" i="17" s="1"/>
  <c r="AH28" i="17" s="1"/>
  <c r="AH20" i="17" l="1" a="1"/>
  <c r="AH20" i="17" s="1"/>
  <c r="AL20" i="17" a="1"/>
  <c r="AL20" i="17" s="1"/>
  <c r="AG21" i="17"/>
  <c r="AH21" i="17" l="1" a="1"/>
  <c r="AH21" i="17" s="1"/>
  <c r="AG22" i="17"/>
  <c r="AL21" i="17" a="1"/>
  <c r="AL21" i="17" s="1"/>
  <c r="AH22" i="17" l="1" a="1"/>
  <c r="AH22" i="17" s="1"/>
  <c r="AL22" i="17" a="1"/>
  <c r="AL22" i="17" s="1"/>
  <c r="AG23" i="17"/>
  <c r="AH23" i="17" l="1" a="1"/>
  <c r="AH23" i="17" s="1"/>
  <c r="AG24" i="17"/>
  <c r="AL23" i="17" a="1"/>
  <c r="AL23" i="17" s="1"/>
  <c r="AH24" i="17" l="1" a="1"/>
  <c r="AH24" i="17" s="1"/>
  <c r="AL24" i="17" a="1"/>
  <c r="AL24" i="17" s="1"/>
  <c r="AG25" i="17"/>
  <c r="AH25" i="17" l="1" a="1"/>
  <c r="AH25" i="17" s="1"/>
  <c r="AL25" i="17" a="1"/>
  <c r="AL25" i="17" s="1"/>
  <c r="AG26" i="17"/>
  <c r="AH26" i="17" l="1" a="1"/>
  <c r="AH26" i="17" s="1"/>
  <c r="AL26" i="17" a="1"/>
  <c r="AL26" i="17" s="1"/>
  <c r="AG27" i="17"/>
  <c r="AH27" i="17" l="1" a="1"/>
  <c r="AH27" i="17" s="1"/>
  <c r="AL27" i="17" a="1"/>
  <c r="AL27" i="17" s="1"/>
</calcChain>
</file>

<file path=xl/sharedStrings.xml><?xml version="1.0" encoding="utf-8"?>
<sst xmlns="http://schemas.openxmlformats.org/spreadsheetml/2006/main" count="307" uniqueCount="129">
  <si>
    <t>Nbre de pistes</t>
  </si>
  <si>
    <t>LAM B</t>
  </si>
  <si>
    <t>Vitesse m/mn</t>
  </si>
  <si>
    <t>longueur bobine SF ml</t>
  </si>
  <si>
    <t>Longueur bobines filles</t>
  </si>
  <si>
    <t>LAMC</t>
  </si>
  <si>
    <t>CP7</t>
  </si>
  <si>
    <t>CP8</t>
  </si>
  <si>
    <t>CP9</t>
  </si>
  <si>
    <t>CP25</t>
  </si>
  <si>
    <t>12000
10000
8000</t>
  </si>
  <si>
    <t>Colonne1</t>
  </si>
  <si>
    <t>moyenne 2014</t>
  </si>
  <si>
    <t>LAM C</t>
  </si>
  <si>
    <t xml:space="preserve">CP3 </t>
  </si>
  <si>
    <t>CP4</t>
  </si>
  <si>
    <t>CP025</t>
  </si>
  <si>
    <t>MSVE</t>
  </si>
  <si>
    <t>QUART</t>
  </si>
  <si>
    <t>ML/PDS</t>
  </si>
  <si>
    <t>ML/QUART</t>
  </si>
  <si>
    <t xml:space="preserve">12000
</t>
  </si>
  <si>
    <t xml:space="preserve">12000 
</t>
  </si>
  <si>
    <t xml:space="preserve">12000
</t>
  </si>
  <si>
    <t xml:space="preserve">500 
</t>
  </si>
  <si>
    <t xml:space="preserve">1000
</t>
  </si>
  <si>
    <t xml:space="preserve">10000
</t>
  </si>
  <si>
    <t>Cadence logistique ml/h</t>
  </si>
  <si>
    <t>Petite série 10000
Grande série : 11500</t>
  </si>
  <si>
    <t>Petite série 10000
Grande série : 12000</t>
  </si>
  <si>
    <t>Petite série : 7500
Grande série : 8500</t>
  </si>
  <si>
    <t>4*4000</t>
  </si>
  <si>
    <t>Vitesse de roulage</t>
  </si>
  <si>
    <t>Temps de changer bobine mère</t>
  </si>
  <si>
    <t>Temps de changer bobine fille</t>
  </si>
  <si>
    <t>Longueur bobine mère</t>
  </si>
  <si>
    <t>m/min</t>
  </si>
  <si>
    <t>minutes</t>
  </si>
  <si>
    <t>OEE</t>
  </si>
  <si>
    <t>Temps travaillé</t>
  </si>
  <si>
    <t>heures</t>
  </si>
  <si>
    <t>Cycles (BM puis BF puis roulage) possibles</t>
  </si>
  <si>
    <t>Temps de roulage qui reste dans le temps non complet</t>
  </si>
  <si>
    <t>Temps de changer chaque bobine fille</t>
  </si>
  <si>
    <t>Opérations supplémantaires (sacs etc.)</t>
  </si>
  <si>
    <t>Temps pour vider</t>
  </si>
  <si>
    <t>Longueur bobine fille</t>
  </si>
  <si>
    <t>Temps pour remplir</t>
  </si>
  <si>
    <t>Bobines Mère</t>
  </si>
  <si>
    <t>Bobine Fille</t>
  </si>
  <si>
    <t>Pistes</t>
  </si>
  <si>
    <t>minutes/bobine fille</t>
  </si>
  <si>
    <t>Cycle complet = changer mère, vider mère, changement filles, préparation filles</t>
  </si>
  <si>
    <t>Temps per cycle complet AVEC PREPARATION</t>
  </si>
  <si>
    <t>Productions à faire</t>
  </si>
  <si>
    <t>Longueur bobine mere</t>
  </si>
  <si>
    <t>Lngrs Bobines Filles</t>
  </si>
  <si>
    <t>A</t>
  </si>
  <si>
    <t>B</t>
  </si>
  <si>
    <t>C</t>
  </si>
  <si>
    <t>D</t>
  </si>
  <si>
    <t>E</t>
  </si>
  <si>
    <t>F</t>
  </si>
  <si>
    <t>Nombre à faire</t>
  </si>
  <si>
    <t>Oui</t>
  </si>
  <si>
    <t>Non</t>
  </si>
  <si>
    <t>G</t>
  </si>
  <si>
    <t>H</t>
  </si>
  <si>
    <t>I</t>
  </si>
  <si>
    <t>J</t>
  </si>
  <si>
    <t>K</t>
  </si>
  <si>
    <t>Cycle complet = changer mère, vider mère, changement filles</t>
  </si>
  <si>
    <t>Temps per cycle complet (sans préparation bobines filles)</t>
  </si>
  <si>
    <t>% possible dans le quart</t>
  </si>
  <si>
    <t>Col Ref</t>
  </si>
  <si>
    <t>Row Ref</t>
  </si>
  <si>
    <t>Résultat avec préparation</t>
  </si>
  <si>
    <t>Valeur</t>
  </si>
  <si>
    <t>Lngr Bob mère</t>
  </si>
  <si>
    <t>Lngr Bob fille</t>
  </si>
  <si>
    <t>Résultat sans préparation</t>
  </si>
  <si>
    <t>Temps chgt bobines mères</t>
  </si>
  <si>
    <t>Temps chgt bobines filles</t>
  </si>
  <si>
    <t>Temps préparation bobines filles</t>
  </si>
  <si>
    <t>Temps standard nécessaire</t>
  </si>
  <si>
    <t>Temps de roulage</t>
  </si>
  <si>
    <t>Objectifs</t>
  </si>
  <si>
    <t>Métrage</t>
  </si>
  <si>
    <t>Temps total standard</t>
  </si>
  <si>
    <t>Temps total avec OEE</t>
  </si>
  <si>
    <t>Cycles restant (avec OEE) si pas 100%</t>
  </si>
  <si>
    <t>Poids standard g/m</t>
  </si>
  <si>
    <t>KG</t>
  </si>
  <si>
    <t>Preparation bob filles</t>
  </si>
  <si>
    <t>Nombre de piste de départ</t>
  </si>
  <si>
    <t>Nombre de piste en deuxième</t>
  </si>
  <si>
    <t>Changement de production</t>
  </si>
  <si>
    <t>m</t>
  </si>
  <si>
    <t xml:space="preserve">Réel : </t>
  </si>
  <si>
    <t>1h20</t>
  </si>
  <si>
    <t>=</t>
  </si>
  <si>
    <t>7h</t>
  </si>
  <si>
    <t>1 Personne</t>
  </si>
  <si>
    <t>Grosse bobine</t>
  </si>
  <si>
    <t>2 Personnes</t>
  </si>
  <si>
    <t>Déchargement 1 Calle</t>
  </si>
  <si>
    <t>min</t>
  </si>
  <si>
    <t>Nb opérateur</t>
  </si>
  <si>
    <t>Laize BM</t>
  </si>
  <si>
    <t>Laize Bf</t>
  </si>
  <si>
    <t>Somme lz BF</t>
  </si>
  <si>
    <t>okok</t>
  </si>
  <si>
    <t>Calles</t>
  </si>
  <si>
    <t>Trancané Ou non Trancané</t>
  </si>
  <si>
    <t>OUI</t>
  </si>
  <si>
    <t>Trancané</t>
  </si>
  <si>
    <t>NON</t>
  </si>
  <si>
    <t>Périmètre BF</t>
  </si>
  <si>
    <t>Périmètre Max</t>
  </si>
  <si>
    <t>mm</t>
  </si>
  <si>
    <t>Lz Max</t>
  </si>
  <si>
    <t>Conditionnement Sacs pour BF</t>
  </si>
  <si>
    <t>Temps chgt SI petites bobines filles</t>
  </si>
  <si>
    <t>Temps chgt SI grosses bobines filles</t>
  </si>
  <si>
    <t>Grosse bobine ( P&gt;1m ou Lz&gt;1m)</t>
  </si>
  <si>
    <t>Epaisseur du film (µm)</t>
  </si>
  <si>
    <t>Diamètre exté Mandrin (mm)</t>
  </si>
  <si>
    <t>Diamètre BF (mm)</t>
  </si>
  <si>
    <t>Diamètre inté Mandrin (mm)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</si>
</sst>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"/>
    <numFmt numFmtId="165" formatCode="0.00000"/>
    <numFmt numFmtId="166" formatCode="0.000%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6"/>
      <color theme="1"/>
      <name val="Arial"/>
      <family val="2"/>
    </font>
    <font>
      <b/>
      <sz val="16"/>
      <color theme="1"/>
      <name val="Calibri"/>
      <family val="2"/>
      <scheme val="minor"/>
    </font>
    <font>
      <sz val="11"/>
      <color theme="1"/>
      <name val="Arial"/>
      <family val="2"/>
    </font>
    <font>
      <sz val="18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6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7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left"/>
    </xf>
    <xf numFmtId="1" fontId="0" fillId="0" borderId="0" xfId="0" applyNumberFormat="1"/>
    <xf numFmtId="0" fontId="0" fillId="0" borderId="0" xfId="0" applyAlignment="1">
      <alignment horizontal="center" wrapText="1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9" fontId="0" fillId="0" borderId="0" xfId="1" applyFont="1" applyAlignment="1">
      <alignment horizontal="center" vertical="center"/>
    </xf>
    <xf numFmtId="2" fontId="0" fillId="0" borderId="0" xfId="1" applyNumberFormat="1" applyFont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/>
    </xf>
    <xf numFmtId="0" fontId="0" fillId="0" borderId="10" xfId="0" applyBorder="1"/>
    <xf numFmtId="0" fontId="0" fillId="0" borderId="11" xfId="0" applyBorder="1"/>
    <xf numFmtId="0" fontId="2" fillId="0" borderId="20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2" fontId="0" fillId="0" borderId="0" xfId="0" applyNumberFormat="1" applyAlignment="1">
      <alignment horizontal="center" vertical="center" wrapText="1"/>
    </xf>
    <xf numFmtId="0" fontId="2" fillId="0" borderId="19" xfId="0" applyFon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164" fontId="0" fillId="0" borderId="19" xfId="0" applyNumberFormat="1" applyBorder="1" applyAlignment="1">
      <alignment horizontal="center" vertical="center"/>
    </xf>
    <xf numFmtId="164" fontId="0" fillId="0" borderId="20" xfId="0" applyNumberFormat="1" applyBorder="1" applyAlignment="1">
      <alignment horizontal="center" vertical="center"/>
    </xf>
    <xf numFmtId="164" fontId="0" fillId="0" borderId="21" xfId="0" applyNumberFormat="1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0" borderId="0" xfId="0" applyFont="1"/>
    <xf numFmtId="1" fontId="0" fillId="0" borderId="1" xfId="0" applyNumberFormat="1" applyBorder="1" applyAlignment="1">
      <alignment horizontal="center" vertical="center"/>
    </xf>
    <xf numFmtId="1" fontId="0" fillId="0" borderId="8" xfId="0" applyNumberFormat="1" applyBorder="1" applyAlignment="1">
      <alignment horizontal="center" vertical="center"/>
    </xf>
    <xf numFmtId="1" fontId="0" fillId="0" borderId="3" xfId="0" applyNumberForma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164" fontId="0" fillId="2" borderId="14" xfId="0" applyNumberFormat="1" applyFill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164" fontId="0" fillId="2" borderId="15" xfId="0" applyNumberFormat="1" applyFill="1" applyBorder="1" applyAlignment="1">
      <alignment horizontal="center" vertical="center"/>
    </xf>
    <xf numFmtId="164" fontId="0" fillId="2" borderId="7" xfId="0" applyNumberFormat="1" applyFill="1" applyBorder="1" applyAlignment="1">
      <alignment horizontal="center" vertical="center"/>
    </xf>
    <xf numFmtId="164" fontId="0" fillId="2" borderId="8" xfId="0" applyNumberFormat="1" applyFill="1" applyBorder="1" applyAlignment="1">
      <alignment horizontal="center" vertical="center"/>
    </xf>
    <xf numFmtId="164" fontId="0" fillId="2" borderId="9" xfId="0" applyNumberFormat="1" applyFill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164" fontId="0" fillId="0" borderId="37" xfId="0" applyNumberFormat="1" applyBorder="1" applyAlignment="1">
      <alignment horizontal="center" vertical="center"/>
    </xf>
    <xf numFmtId="0" fontId="2" fillId="2" borderId="23" xfId="0" applyFont="1" applyFill="1" applyBorder="1" applyAlignment="1">
      <alignment horizontal="center" vertical="center"/>
    </xf>
    <xf numFmtId="0" fontId="2" fillId="2" borderId="24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164" fontId="0" fillId="2" borderId="4" xfId="0" applyNumberFormat="1" applyFill="1" applyBorder="1" applyAlignment="1">
      <alignment horizontal="center" vertical="center"/>
    </xf>
    <xf numFmtId="164" fontId="0" fillId="2" borderId="5" xfId="0" applyNumberFormat="1" applyFill="1" applyBorder="1" applyAlignment="1">
      <alignment horizontal="center" vertical="center"/>
    </xf>
    <xf numFmtId="164" fontId="0" fillId="2" borderId="6" xfId="0" applyNumberForma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 wrapText="1"/>
    </xf>
    <xf numFmtId="0" fontId="0" fillId="0" borderId="0" xfId="0" applyAlignment="1">
      <alignment horizontal="right"/>
    </xf>
    <xf numFmtId="0" fontId="0" fillId="0" borderId="0" xfId="0" applyAlignment="1">
      <alignment horizontal="right" vertical="center"/>
    </xf>
    <xf numFmtId="0" fontId="2" fillId="0" borderId="0" xfId="0" applyFont="1" applyBorder="1" applyAlignment="1">
      <alignment vertical="center"/>
    </xf>
    <xf numFmtId="0" fontId="2" fillId="0" borderId="0" xfId="0" applyFont="1" applyBorder="1" applyAlignment="1">
      <alignment vertical="center" wrapText="1"/>
    </xf>
    <xf numFmtId="0" fontId="2" fillId="0" borderId="14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 wrapText="1"/>
    </xf>
    <xf numFmtId="0" fontId="2" fillId="0" borderId="26" xfId="0" applyFont="1" applyBorder="1" applyAlignment="1">
      <alignment horizontal="center" vertical="center" wrapText="1"/>
    </xf>
    <xf numFmtId="0" fontId="2" fillId="0" borderId="18" xfId="0" applyFont="1" applyBorder="1" applyAlignment="1">
      <alignment horizontal="center" vertical="center" wrapText="1"/>
    </xf>
    <xf numFmtId="0" fontId="2" fillId="0" borderId="19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44" xfId="0" applyFont="1" applyBorder="1" applyAlignment="1">
      <alignment vertical="center"/>
    </xf>
    <xf numFmtId="0" fontId="2" fillId="0" borderId="42" xfId="0" applyFont="1" applyBorder="1" applyAlignment="1">
      <alignment vertical="center"/>
    </xf>
    <xf numFmtId="0" fontId="2" fillId="0" borderId="40" xfId="0" applyFont="1" applyBorder="1" applyAlignment="1">
      <alignment vertical="center"/>
    </xf>
    <xf numFmtId="0" fontId="2" fillId="0" borderId="43" xfId="0" applyFont="1" applyBorder="1" applyAlignment="1">
      <alignment horizontal="center" vertical="center"/>
    </xf>
    <xf numFmtId="0" fontId="2" fillId="0" borderId="41" xfId="0" applyFont="1" applyBorder="1" applyAlignment="1">
      <alignment horizontal="center" vertical="center"/>
    </xf>
    <xf numFmtId="0" fontId="2" fillId="0" borderId="39" xfId="0" applyFont="1" applyBorder="1" applyAlignment="1">
      <alignment horizontal="center" vertical="center"/>
    </xf>
    <xf numFmtId="0" fontId="2" fillId="0" borderId="44" xfId="0" applyFont="1" applyBorder="1" applyAlignment="1">
      <alignment horizontal="center" vertical="center"/>
    </xf>
    <xf numFmtId="0" fontId="2" fillId="0" borderId="42" xfId="0" applyFont="1" applyBorder="1" applyAlignment="1">
      <alignment horizontal="center" vertical="center"/>
    </xf>
    <xf numFmtId="0" fontId="2" fillId="0" borderId="40" xfId="0" applyFont="1" applyBorder="1" applyAlignment="1">
      <alignment horizontal="center" vertical="center"/>
    </xf>
    <xf numFmtId="1" fontId="0" fillId="0" borderId="0" xfId="0" applyNumberFormat="1" applyAlignment="1">
      <alignment horizontal="right"/>
    </xf>
    <xf numFmtId="1" fontId="0" fillId="0" borderId="38" xfId="0" applyNumberFormat="1" applyFill="1" applyBorder="1" applyAlignment="1">
      <alignment horizontal="righ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3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5" xfId="0" applyBorder="1"/>
    <xf numFmtId="0" fontId="0" fillId="0" borderId="9" xfId="0" applyBorder="1"/>
    <xf numFmtId="0" fontId="2" fillId="0" borderId="12" xfId="0" applyFont="1" applyBorder="1" applyAlignment="1">
      <alignment horizontal="center" vertical="center"/>
    </xf>
    <xf numFmtId="0" fontId="0" fillId="0" borderId="3" xfId="0" applyBorder="1"/>
    <xf numFmtId="0" fontId="0" fillId="0" borderId="13" xfId="0" applyBorder="1"/>
    <xf numFmtId="0" fontId="0" fillId="0" borderId="7" xfId="0" applyBorder="1" applyAlignment="1">
      <alignment horizontal="center" vertical="center"/>
    </xf>
    <xf numFmtId="0" fontId="2" fillId="0" borderId="17" xfId="0" applyFont="1" applyBorder="1" applyAlignment="1">
      <alignment horizontal="center" vertical="center" wrapText="1"/>
    </xf>
    <xf numFmtId="0" fontId="2" fillId="0" borderId="26" xfId="0" applyFont="1" applyBorder="1" applyAlignment="1">
      <alignment horizontal="center" vertical="center" wrapText="1"/>
    </xf>
    <xf numFmtId="0" fontId="2" fillId="0" borderId="18" xfId="0" applyFont="1" applyBorder="1" applyAlignment="1">
      <alignment horizontal="center" vertical="center" wrapText="1"/>
    </xf>
    <xf numFmtId="0" fontId="2" fillId="0" borderId="22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" fontId="0" fillId="0" borderId="49" xfId="0" applyNumberFormat="1" applyBorder="1" applyAlignment="1">
      <alignment horizontal="center" vertical="center"/>
    </xf>
    <xf numFmtId="1" fontId="0" fillId="0" borderId="47" xfId="0" applyNumberFormat="1" applyBorder="1" applyAlignment="1">
      <alignment horizontal="center" vertical="center"/>
    </xf>
    <xf numFmtId="1" fontId="0" fillId="0" borderId="48" xfId="0" applyNumberFormat="1" applyBorder="1" applyAlignment="1">
      <alignment horizontal="center" vertical="center"/>
    </xf>
    <xf numFmtId="1" fontId="0" fillId="0" borderId="34" xfId="0" applyNumberFormat="1" applyBorder="1" applyAlignment="1">
      <alignment horizontal="center" vertical="center"/>
    </xf>
    <xf numFmtId="1" fontId="0" fillId="0" borderId="32" xfId="0" applyNumberFormat="1" applyBorder="1" applyAlignment="1">
      <alignment horizontal="center" vertical="center"/>
    </xf>
    <xf numFmtId="1" fontId="0" fillId="0" borderId="33" xfId="0" applyNumberFormat="1" applyBorder="1" applyAlignment="1">
      <alignment horizontal="center" vertical="center"/>
    </xf>
    <xf numFmtId="9" fontId="0" fillId="0" borderId="15" xfId="1" applyFont="1" applyBorder="1" applyAlignment="1">
      <alignment horizontal="center" vertical="center"/>
    </xf>
    <xf numFmtId="9" fontId="0" fillId="0" borderId="9" xfId="1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9" fontId="0" fillId="0" borderId="6" xfId="1" applyFont="1" applyBorder="1" applyAlignment="1">
      <alignment horizontal="center" vertical="center"/>
    </xf>
    <xf numFmtId="2" fontId="0" fillId="0" borderId="26" xfId="0" applyNumberFormat="1" applyBorder="1" applyAlignment="1">
      <alignment horizontal="center" vertical="center"/>
    </xf>
    <xf numFmtId="2" fontId="0" fillId="0" borderId="18" xfId="0" applyNumberFormat="1" applyBorder="1" applyAlignment="1">
      <alignment horizontal="center" vertical="center"/>
    </xf>
    <xf numFmtId="0" fontId="6" fillId="0" borderId="0" xfId="0" applyFont="1"/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0" fillId="2" borderId="0" xfId="0" applyFill="1" applyAlignment="1">
      <alignment horizontal="center" vertical="center"/>
    </xf>
    <xf numFmtId="0" fontId="2" fillId="0" borderId="53" xfId="0" applyFont="1" applyBorder="1" applyAlignment="1">
      <alignment horizontal="center" vertical="center"/>
    </xf>
    <xf numFmtId="0" fontId="2" fillId="0" borderId="54" xfId="0" applyFont="1" applyBorder="1" applyAlignment="1">
      <alignment horizontal="center" vertical="center"/>
    </xf>
    <xf numFmtId="0" fontId="2" fillId="0" borderId="55" xfId="0" applyFont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1" fontId="0" fillId="2" borderId="1" xfId="0" applyNumberForma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1" fontId="0" fillId="2" borderId="8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3" fontId="2" fillId="0" borderId="26" xfId="0" applyNumberFormat="1" applyFont="1" applyBorder="1" applyAlignment="1">
      <alignment horizontal="center" vertical="center" wrapText="1"/>
    </xf>
    <xf numFmtId="1" fontId="0" fillId="0" borderId="0" xfId="0" applyNumberFormat="1" applyBorder="1" applyAlignment="1">
      <alignment horizontal="left" vertical="center"/>
    </xf>
    <xf numFmtId="2" fontId="0" fillId="0" borderId="17" xfId="0" applyNumberFormat="1" applyBorder="1" applyAlignment="1">
      <alignment horizontal="center" vertical="center"/>
    </xf>
    <xf numFmtId="165" fontId="0" fillId="0" borderId="0" xfId="0" applyNumberFormat="1" applyFill="1" applyBorder="1" applyAlignment="1">
      <alignment horizontal="center" vertical="center"/>
    </xf>
    <xf numFmtId="1" fontId="0" fillId="4" borderId="22" xfId="0" applyNumberFormat="1" applyFill="1" applyBorder="1" applyAlignment="1">
      <alignment horizontal="center" vertical="center"/>
    </xf>
    <xf numFmtId="1" fontId="0" fillId="4" borderId="52" xfId="0" applyNumberFormat="1" applyFill="1" applyBorder="1" applyAlignment="1">
      <alignment horizontal="center" vertical="center"/>
    </xf>
    <xf numFmtId="1" fontId="2" fillId="2" borderId="14" xfId="0" applyNumberFormat="1" applyFont="1" applyFill="1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1" fontId="0" fillId="4" borderId="51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1" fontId="0" fillId="0" borderId="0" xfId="0" applyNumberFormat="1" applyFill="1" applyBorder="1" applyAlignment="1">
      <alignment horizontal="center" vertical="center"/>
    </xf>
    <xf numFmtId="2" fontId="0" fillId="0" borderId="0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2" fontId="0" fillId="4" borderId="51" xfId="0" applyNumberFormat="1" applyFill="1" applyBorder="1" applyAlignment="1">
      <alignment horizontal="center"/>
    </xf>
    <xf numFmtId="0" fontId="0" fillId="0" borderId="52" xfId="0" applyBorder="1"/>
    <xf numFmtId="164" fontId="0" fillId="4" borderId="7" xfId="0" applyNumberFormat="1" applyFill="1" applyBorder="1" applyAlignment="1">
      <alignment horizontal="center" vertical="center"/>
    </xf>
    <xf numFmtId="1" fontId="2" fillId="2" borderId="32" xfId="0" applyNumberFormat="1" applyFont="1" applyFill="1" applyBorder="1" applyAlignment="1">
      <alignment horizontal="center" vertical="center"/>
    </xf>
    <xf numFmtId="0" fontId="2" fillId="2" borderId="32" xfId="0" applyFont="1" applyFill="1" applyBorder="1" applyAlignment="1">
      <alignment horizontal="center" vertical="center"/>
    </xf>
    <xf numFmtId="0" fontId="2" fillId="2" borderId="33" xfId="0" applyFont="1" applyFill="1" applyBorder="1" applyAlignment="1">
      <alignment horizontal="center" vertical="center"/>
    </xf>
    <xf numFmtId="0" fontId="0" fillId="5" borderId="31" xfId="0" applyFill="1" applyBorder="1"/>
    <xf numFmtId="0" fontId="0" fillId="5" borderId="36" xfId="0" applyFill="1" applyBorder="1"/>
    <xf numFmtId="0" fontId="2" fillId="5" borderId="50" xfId="0" applyFont="1" applyFill="1" applyBorder="1" applyAlignment="1">
      <alignment horizontal="center" vertical="center" wrapText="1"/>
    </xf>
    <xf numFmtId="2" fontId="0" fillId="4" borderId="5" xfId="0" applyNumberFormat="1" applyFill="1" applyBorder="1" applyAlignment="1">
      <alignment horizontal="center" vertical="center"/>
    </xf>
    <xf numFmtId="164" fontId="0" fillId="4" borderId="8" xfId="0" applyNumberFormat="1" applyFill="1" applyBorder="1" applyAlignment="1">
      <alignment horizontal="center" vertical="center"/>
    </xf>
    <xf numFmtId="164" fontId="0" fillId="4" borderId="9" xfId="0" applyNumberFormat="1" applyFill="1" applyBorder="1" applyAlignment="1">
      <alignment horizontal="center" vertical="center"/>
    </xf>
    <xf numFmtId="0" fontId="2" fillId="0" borderId="57" xfId="0" applyFont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2" fontId="0" fillId="5" borderId="5" xfId="0" applyNumberFormat="1" applyFill="1" applyBorder="1" applyAlignment="1">
      <alignment horizontal="center" vertical="center"/>
    </xf>
    <xf numFmtId="2" fontId="0" fillId="5" borderId="4" xfId="0" applyNumberFormat="1" applyFill="1" applyBorder="1" applyAlignment="1">
      <alignment horizontal="center" vertical="center"/>
    </xf>
    <xf numFmtId="1" fontId="2" fillId="2" borderId="4" xfId="0" applyNumberFormat="1" applyFont="1" applyFill="1" applyBorder="1" applyAlignment="1">
      <alignment horizontal="center" vertical="center"/>
    </xf>
    <xf numFmtId="1" fontId="2" fillId="2" borderId="56" xfId="0" applyNumberFormat="1" applyFont="1" applyFill="1" applyBorder="1" applyAlignment="1">
      <alignment horizontal="center" vertical="center"/>
    </xf>
    <xf numFmtId="1" fontId="0" fillId="2" borderId="15" xfId="0" applyNumberFormat="1" applyFill="1" applyBorder="1" applyAlignment="1">
      <alignment horizontal="center" vertical="center"/>
    </xf>
    <xf numFmtId="1" fontId="0" fillId="2" borderId="9" xfId="0" applyNumberFormat="1" applyFill="1" applyBorder="1" applyAlignment="1">
      <alignment horizontal="center" vertical="center"/>
    </xf>
    <xf numFmtId="2" fontId="0" fillId="7" borderId="46" xfId="0" applyNumberFormat="1" applyFill="1" applyBorder="1" applyAlignment="1">
      <alignment horizontal="center" vertical="center"/>
    </xf>
    <xf numFmtId="2" fontId="0" fillId="7" borderId="5" xfId="0" applyNumberFormat="1" applyFill="1" applyBorder="1" applyAlignment="1">
      <alignment horizontal="center" vertical="center"/>
    </xf>
    <xf numFmtId="2" fontId="0" fillId="7" borderId="6" xfId="0" applyNumberFormat="1" applyFill="1" applyBorder="1" applyAlignment="1">
      <alignment horizontal="center" vertical="center"/>
    </xf>
    <xf numFmtId="1" fontId="0" fillId="0" borderId="5" xfId="0" applyNumberFormat="1" applyFill="1" applyBorder="1" applyAlignment="1">
      <alignment horizontal="center" vertical="center"/>
    </xf>
    <xf numFmtId="1" fontId="0" fillId="0" borderId="1" xfId="0" applyNumberFormat="1" applyFill="1" applyBorder="1" applyAlignment="1">
      <alignment horizontal="center" vertical="center"/>
    </xf>
    <xf numFmtId="1" fontId="0" fillId="0" borderId="8" xfId="0" applyNumberFormat="1" applyFill="1" applyBorder="1" applyAlignment="1">
      <alignment horizontal="center" vertical="center"/>
    </xf>
    <xf numFmtId="1" fontId="0" fillId="0" borderId="3" xfId="0" applyNumberFormat="1" applyFill="1" applyBorder="1" applyAlignment="1">
      <alignment horizontal="center" vertical="center"/>
    </xf>
    <xf numFmtId="1" fontId="0" fillId="0" borderId="42" xfId="0" applyNumberFormat="1" applyFill="1" applyBorder="1" applyAlignment="1">
      <alignment horizontal="center" vertical="center"/>
    </xf>
    <xf numFmtId="3" fontId="2" fillId="2" borderId="17" xfId="0" applyNumberFormat="1" applyFont="1" applyFill="1" applyBorder="1" applyAlignment="1">
      <alignment horizontal="center" vertical="center" wrapText="1"/>
    </xf>
    <xf numFmtId="3" fontId="2" fillId="2" borderId="28" xfId="0" applyNumberFormat="1" applyFont="1" applyFill="1" applyBorder="1" applyAlignment="1">
      <alignment horizontal="center" vertical="center" wrapText="1"/>
    </xf>
    <xf numFmtId="3" fontId="2" fillId="2" borderId="50" xfId="0" applyNumberFormat="1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32" xfId="0" applyFont="1" applyBorder="1" applyAlignment="1">
      <alignment horizontal="center" vertical="center"/>
    </xf>
    <xf numFmtId="0" fontId="6" fillId="0" borderId="34" xfId="0" applyFont="1" applyBorder="1" applyAlignment="1">
      <alignment horizontal="center" vertical="center"/>
    </xf>
    <xf numFmtId="0" fontId="5" fillId="0" borderId="28" xfId="0" applyFont="1" applyBorder="1" applyAlignment="1">
      <alignment horizontal="center" vertical="center"/>
    </xf>
    <xf numFmtId="0" fontId="5" fillId="0" borderId="26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5" fillId="0" borderId="60" xfId="0" applyFont="1" applyBorder="1" applyAlignment="1">
      <alignment horizontal="center" vertical="center"/>
    </xf>
    <xf numFmtId="0" fontId="5" fillId="0" borderId="54" xfId="0" applyFont="1" applyBorder="1" applyAlignment="1">
      <alignment horizontal="center" vertical="center"/>
    </xf>
    <xf numFmtId="0" fontId="5" fillId="0" borderId="55" xfId="0" applyFont="1" applyBorder="1" applyAlignment="1">
      <alignment horizontal="center" vertical="center"/>
    </xf>
    <xf numFmtId="1" fontId="0" fillId="0" borderId="32" xfId="0" applyNumberFormat="1" applyFill="1" applyBorder="1" applyAlignment="1">
      <alignment horizontal="center" vertical="center"/>
    </xf>
    <xf numFmtId="1" fontId="0" fillId="2" borderId="3" xfId="0" applyNumberFormat="1" applyFill="1" applyBorder="1" applyAlignment="1">
      <alignment horizontal="center" vertical="center"/>
    </xf>
    <xf numFmtId="1" fontId="0" fillId="2" borderId="46" xfId="0" applyNumberFormat="1" applyFill="1" applyBorder="1" applyAlignment="1">
      <alignment horizontal="center" vertical="center"/>
    </xf>
    <xf numFmtId="1" fontId="0" fillId="2" borderId="47" xfId="0" applyNumberFormat="1" applyFill="1" applyBorder="1" applyAlignment="1">
      <alignment horizontal="center" vertical="center"/>
    </xf>
    <xf numFmtId="1" fontId="0" fillId="2" borderId="48" xfId="0" applyNumberFormat="1" applyFill="1" applyBorder="1" applyAlignment="1">
      <alignment horizontal="center" vertical="center"/>
    </xf>
    <xf numFmtId="1" fontId="0" fillId="0" borderId="56" xfId="0" applyNumberFormat="1" applyFill="1" applyBorder="1" applyAlignment="1">
      <alignment horizontal="center" vertical="center"/>
    </xf>
    <xf numFmtId="1" fontId="0" fillId="0" borderId="33" xfId="0" applyNumberFormat="1" applyFill="1" applyBorder="1" applyAlignment="1">
      <alignment horizontal="center" vertical="center"/>
    </xf>
    <xf numFmtId="0" fontId="0" fillId="0" borderId="53" xfId="0" applyFont="1" applyBorder="1" applyAlignment="1">
      <alignment horizontal="center" vertical="center" wrapText="1"/>
    </xf>
    <xf numFmtId="0" fontId="0" fillId="0" borderId="54" xfId="0" applyFont="1" applyBorder="1" applyAlignment="1">
      <alignment horizontal="center" vertical="center" wrapText="1"/>
    </xf>
    <xf numFmtId="0" fontId="0" fillId="0" borderId="55" xfId="0" applyFont="1" applyBorder="1" applyAlignment="1">
      <alignment horizontal="center" vertical="center" wrapText="1"/>
    </xf>
    <xf numFmtId="1" fontId="0" fillId="2" borderId="14" xfId="0" applyNumberFormat="1" applyFill="1" applyBorder="1" applyAlignment="1">
      <alignment horizontal="center" vertical="center"/>
    </xf>
    <xf numFmtId="1" fontId="0" fillId="2" borderId="13" xfId="0" applyNumberFormat="1" applyFill="1" applyBorder="1" applyAlignment="1">
      <alignment horizontal="center" vertical="center"/>
    </xf>
    <xf numFmtId="1" fontId="0" fillId="2" borderId="7" xfId="0" applyNumberFormat="1" applyFill="1" applyBorder="1" applyAlignment="1">
      <alignment horizontal="center" vertical="center"/>
    </xf>
    <xf numFmtId="1" fontId="0" fillId="2" borderId="12" xfId="0" applyNumberForma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0" fontId="2" fillId="0" borderId="63" xfId="0" applyFont="1" applyBorder="1" applyAlignment="1">
      <alignment horizontal="center" vertical="center"/>
    </xf>
    <xf numFmtId="3" fontId="2" fillId="0" borderId="45" xfId="0" applyNumberFormat="1" applyFont="1" applyBorder="1" applyAlignment="1">
      <alignment horizontal="center" vertical="center" wrapText="1"/>
    </xf>
    <xf numFmtId="3" fontId="2" fillId="0" borderId="64" xfId="0" applyNumberFormat="1" applyFont="1" applyBorder="1" applyAlignment="1">
      <alignment horizontal="center" vertical="center" wrapText="1"/>
    </xf>
    <xf numFmtId="0" fontId="0" fillId="0" borderId="31" xfId="0" applyBorder="1" applyAlignment="1">
      <alignment horizontal="center" vertical="center"/>
    </xf>
    <xf numFmtId="0" fontId="0" fillId="0" borderId="6" xfId="0" applyBorder="1"/>
    <xf numFmtId="0" fontId="0" fillId="0" borderId="14" xfId="0" applyBorder="1"/>
    <xf numFmtId="0" fontId="0" fillId="0" borderId="7" xfId="0" applyBorder="1"/>
    <xf numFmtId="0" fontId="0" fillId="5" borderId="4" xfId="0" applyFill="1" applyBorder="1"/>
    <xf numFmtId="1" fontId="0" fillId="2" borderId="24" xfId="0" applyNumberFormat="1" applyFill="1" applyBorder="1" applyAlignment="1">
      <alignment horizontal="center" vertical="center"/>
    </xf>
    <xf numFmtId="1" fontId="0" fillId="2" borderId="10" xfId="0" applyNumberFormat="1" applyFill="1" applyBorder="1" applyAlignment="1">
      <alignment horizontal="center" vertical="center"/>
    </xf>
    <xf numFmtId="1" fontId="0" fillId="2" borderId="49" xfId="0" applyNumberFormat="1" applyFill="1" applyBorder="1" applyAlignment="1">
      <alignment horizontal="center" vertical="center"/>
    </xf>
    <xf numFmtId="1" fontId="0" fillId="0" borderId="6" xfId="0" applyNumberFormat="1" applyFill="1" applyBorder="1" applyAlignment="1">
      <alignment horizontal="center" vertical="center"/>
    </xf>
    <xf numFmtId="1" fontId="0" fillId="0" borderId="14" xfId="0" applyNumberFormat="1" applyFill="1" applyBorder="1" applyAlignment="1">
      <alignment horizontal="center" vertical="center"/>
    </xf>
    <xf numFmtId="1" fontId="0" fillId="0" borderId="15" xfId="0" applyNumberFormat="1" applyFill="1" applyBorder="1" applyAlignment="1">
      <alignment horizontal="center" vertical="center"/>
    </xf>
    <xf numFmtId="1" fontId="0" fillId="0" borderId="7" xfId="0" applyNumberFormat="1" applyFill="1" applyBorder="1" applyAlignment="1">
      <alignment horizontal="center" vertical="center"/>
    </xf>
    <xf numFmtId="1" fontId="0" fillId="0" borderId="9" xfId="0" applyNumberFormat="1" applyFill="1" applyBorder="1" applyAlignment="1">
      <alignment horizontal="center" vertical="center"/>
    </xf>
    <xf numFmtId="1" fontId="0" fillId="0" borderId="12" xfId="0" applyNumberFormat="1" applyFill="1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0" fillId="2" borderId="26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1" fontId="0" fillId="0" borderId="13" xfId="0" applyNumberFormat="1" applyFill="1" applyBorder="1" applyAlignment="1">
      <alignment horizontal="center" vertical="center"/>
    </xf>
    <xf numFmtId="0" fontId="0" fillId="0" borderId="10" xfId="0" applyBorder="1" applyAlignment="1">
      <alignment horizontal="center"/>
    </xf>
    <xf numFmtId="1" fontId="0" fillId="0" borderId="14" xfId="0" applyNumberFormat="1" applyBorder="1" applyAlignment="1">
      <alignment horizontal="center" vertical="center"/>
    </xf>
    <xf numFmtId="1" fontId="0" fillId="0" borderId="7" xfId="0" applyNumberFormat="1" applyBorder="1" applyAlignment="1">
      <alignment horizontal="center" vertical="center"/>
    </xf>
    <xf numFmtId="0" fontId="0" fillId="0" borderId="40" xfId="0" applyBorder="1"/>
    <xf numFmtId="0" fontId="0" fillId="0" borderId="55" xfId="0" applyBorder="1"/>
    <xf numFmtId="0" fontId="0" fillId="0" borderId="60" xfId="0" applyBorder="1"/>
    <xf numFmtId="0" fontId="0" fillId="0" borderId="62" xfId="0" applyBorder="1"/>
    <xf numFmtId="0" fontId="0" fillId="0" borderId="2" xfId="0" applyBorder="1"/>
    <xf numFmtId="0" fontId="0" fillId="0" borderId="50" xfId="0" applyFill="1" applyBorder="1"/>
    <xf numFmtId="2" fontId="0" fillId="0" borderId="8" xfId="1" applyNumberFormat="1" applyFont="1" applyBorder="1" applyAlignment="1">
      <alignment horizontal="center" vertical="center"/>
    </xf>
    <xf numFmtId="0" fontId="0" fillId="0" borderId="22" xfId="0" applyBorder="1" applyAlignment="1">
      <alignment horizontal="right" vertical="center"/>
    </xf>
    <xf numFmtId="0" fontId="0" fillId="0" borderId="52" xfId="0" applyBorder="1" applyAlignment="1">
      <alignment horizontal="center" vertical="center"/>
    </xf>
    <xf numFmtId="2" fontId="0" fillId="4" borderId="51" xfId="0" applyNumberFormat="1" applyFill="1" applyBorder="1" applyAlignment="1">
      <alignment horizontal="center" vertical="center"/>
    </xf>
    <xf numFmtId="166" fontId="0" fillId="0" borderId="45" xfId="1" applyNumberFormat="1" applyFont="1" applyBorder="1" applyAlignment="1">
      <alignment horizontal="center" vertical="center"/>
    </xf>
    <xf numFmtId="9" fontId="0" fillId="0" borderId="64" xfId="1" applyFont="1" applyBorder="1" applyAlignment="1">
      <alignment horizontal="center" vertical="center"/>
    </xf>
    <xf numFmtId="9" fontId="0" fillId="0" borderId="65" xfId="1" applyFon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" fontId="0" fillId="0" borderId="34" xfId="0" applyNumberFormat="1" applyFill="1" applyBorder="1" applyAlignment="1">
      <alignment horizontal="center" vertical="center"/>
    </xf>
    <xf numFmtId="1" fontId="0" fillId="2" borderId="11" xfId="0" applyNumberFormat="1" applyFill="1" applyBorder="1" applyAlignment="1">
      <alignment horizontal="center" vertical="center"/>
    </xf>
    <xf numFmtId="1" fontId="0" fillId="0" borderId="45" xfId="0" applyNumberFormat="1" applyFill="1" applyBorder="1" applyAlignment="1">
      <alignment horizontal="center" vertical="center"/>
    </xf>
    <xf numFmtId="1" fontId="0" fillId="0" borderId="64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/>
    </xf>
    <xf numFmtId="1" fontId="0" fillId="2" borderId="5" xfId="0" applyNumberFormat="1" applyFont="1" applyFill="1" applyBorder="1" applyAlignment="1">
      <alignment horizontal="center" vertical="center"/>
    </xf>
    <xf numFmtId="0" fontId="7" fillId="8" borderId="31" xfId="0" applyFont="1" applyFill="1" applyBorder="1" applyAlignment="1">
      <alignment vertical="center"/>
    </xf>
    <xf numFmtId="0" fontId="7" fillId="8" borderId="50" xfId="0" applyFont="1" applyFill="1" applyBorder="1" applyAlignment="1">
      <alignment vertical="center"/>
    </xf>
    <xf numFmtId="0" fontId="2" fillId="0" borderId="10" xfId="0" applyFont="1" applyBorder="1" applyAlignment="1">
      <alignment vertical="center"/>
    </xf>
    <xf numFmtId="0" fontId="2" fillId="0" borderId="35" xfId="0" applyFont="1" applyBorder="1" applyAlignment="1">
      <alignment vertical="center"/>
    </xf>
    <xf numFmtId="0" fontId="2" fillId="0" borderId="45" xfId="0" applyFont="1" applyBorder="1" applyAlignment="1">
      <alignment vertical="center"/>
    </xf>
    <xf numFmtId="1" fontId="0" fillId="0" borderId="24" xfId="0" applyNumberFormat="1" applyBorder="1" applyAlignment="1">
      <alignment horizontal="center" vertical="center"/>
    </xf>
    <xf numFmtId="1" fontId="0" fillId="0" borderId="32" xfId="0" applyNumberFormat="1" applyBorder="1" applyAlignment="1">
      <alignment horizontal="center" vertical="center"/>
    </xf>
    <xf numFmtId="1" fontId="0" fillId="0" borderId="11" xfId="0" applyNumberFormat="1" applyBorder="1" applyAlignment="1">
      <alignment horizontal="center" vertical="center"/>
    </xf>
    <xf numFmtId="1" fontId="0" fillId="0" borderId="33" xfId="0" applyNumberFormat="1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/>
    </xf>
    <xf numFmtId="1" fontId="0" fillId="0" borderId="5" xfId="0" applyNumberFormat="1" applyBorder="1" applyAlignment="1">
      <alignment horizontal="center" vertical="center"/>
    </xf>
    <xf numFmtId="0" fontId="0" fillId="0" borderId="14" xfId="0" applyFont="1" applyBorder="1" applyAlignment="1">
      <alignment horizontal="center" vertical="center" wrapText="1"/>
    </xf>
    <xf numFmtId="0" fontId="0" fillId="0" borderId="7" xfId="0" applyFont="1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0" fontId="0" fillId="0" borderId="8" xfId="0" applyBorder="1" applyAlignment="1">
      <alignment horizontal="center" wrapText="1"/>
    </xf>
    <xf numFmtId="0" fontId="2" fillId="0" borderId="35" xfId="0" applyFont="1" applyBorder="1" applyAlignment="1">
      <alignment horizontal="center"/>
    </xf>
    <xf numFmtId="0" fontId="2" fillId="0" borderId="45" xfId="0" applyFont="1" applyBorder="1" applyAlignment="1">
      <alignment horizontal="center"/>
    </xf>
    <xf numFmtId="0" fontId="0" fillId="0" borderId="31" xfId="0" applyBorder="1" applyAlignment="1">
      <alignment horizontal="center" wrapText="1"/>
    </xf>
    <xf numFmtId="0" fontId="0" fillId="0" borderId="36" xfId="0" applyBorder="1" applyAlignment="1">
      <alignment horizontal="center" wrapText="1"/>
    </xf>
    <xf numFmtId="0" fontId="0" fillId="0" borderId="28" xfId="0" applyBorder="1" applyAlignment="1">
      <alignment horizontal="center" wrapText="1"/>
    </xf>
    <xf numFmtId="0" fontId="2" fillId="0" borderId="10" xfId="0" applyFont="1" applyBorder="1" applyAlignment="1">
      <alignment horizontal="center" vertical="center"/>
    </xf>
    <xf numFmtId="0" fontId="2" fillId="0" borderId="35" xfId="0" applyFont="1" applyBorder="1" applyAlignment="1">
      <alignment horizontal="center" vertical="center"/>
    </xf>
    <xf numFmtId="0" fontId="2" fillId="0" borderId="45" xfId="0" applyFont="1" applyBorder="1" applyAlignment="1">
      <alignment horizontal="center" vertical="center"/>
    </xf>
    <xf numFmtId="0" fontId="3" fillId="0" borderId="4" xfId="0" applyFont="1" applyFill="1" applyBorder="1" applyAlignment="1">
      <alignment horizontal="center"/>
    </xf>
    <xf numFmtId="0" fontId="3" fillId="0" borderId="5" xfId="0" applyFont="1" applyFill="1" applyBorder="1" applyAlignment="1">
      <alignment horizontal="center"/>
    </xf>
    <xf numFmtId="0" fontId="3" fillId="0" borderId="6" xfId="0" applyFont="1" applyFill="1" applyBorder="1" applyAlignment="1">
      <alignment horizontal="center"/>
    </xf>
    <xf numFmtId="0" fontId="0" fillId="0" borderId="14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 wrapText="1"/>
    </xf>
    <xf numFmtId="0" fontId="2" fillId="0" borderId="26" xfId="0" applyFont="1" applyBorder="1" applyAlignment="1">
      <alignment horizontal="center" vertical="center" wrapText="1"/>
    </xf>
    <xf numFmtId="0" fontId="2" fillId="0" borderId="18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2" fillId="0" borderId="24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2" fillId="2" borderId="23" xfId="0" applyFont="1" applyFill="1" applyBorder="1" applyAlignment="1">
      <alignment horizontal="center" vertical="center" wrapText="1"/>
    </xf>
    <xf numFmtId="0" fontId="2" fillId="2" borderId="24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2" fillId="0" borderId="25" xfId="0" applyFont="1" applyBorder="1" applyAlignment="1">
      <alignment horizontal="center" vertical="center" wrapText="1"/>
    </xf>
    <xf numFmtId="0" fontId="2" fillId="2" borderId="17" xfId="0" applyFont="1" applyFill="1" applyBorder="1" applyAlignment="1">
      <alignment horizontal="center" vertical="center" wrapText="1"/>
    </xf>
    <xf numFmtId="0" fontId="2" fillId="2" borderId="26" xfId="0" applyFont="1" applyFill="1" applyBorder="1" applyAlignment="1">
      <alignment horizontal="center" vertical="center" wrapText="1"/>
    </xf>
    <xf numFmtId="0" fontId="2" fillId="2" borderId="18" xfId="0" applyFont="1" applyFill="1" applyBorder="1" applyAlignment="1">
      <alignment horizontal="center" vertical="center" wrapText="1"/>
    </xf>
    <xf numFmtId="0" fontId="2" fillId="0" borderId="22" xfId="0" applyFont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0" fontId="2" fillId="0" borderId="30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0" fillId="0" borderId="8" xfId="0" applyFont="1" applyBorder="1" applyAlignment="1">
      <alignment horizontal="center" vertical="center" wrapText="1"/>
    </xf>
    <xf numFmtId="0" fontId="0" fillId="0" borderId="47" xfId="0" applyFont="1" applyBorder="1" applyAlignment="1">
      <alignment horizontal="center" vertical="center" wrapText="1"/>
    </xf>
    <xf numFmtId="0" fontId="0" fillId="0" borderId="48" xfId="0" applyFont="1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9" xfId="0" applyFont="1" applyBorder="1" applyAlignment="1">
      <alignment horizontal="center" vertical="center" wrapText="1"/>
    </xf>
    <xf numFmtId="0" fontId="0" fillId="0" borderId="15" xfId="0" applyBorder="1" applyAlignment="1">
      <alignment horizontal="center" wrapText="1"/>
    </xf>
    <xf numFmtId="0" fontId="0" fillId="0" borderId="9" xfId="0" applyBorder="1" applyAlignment="1">
      <alignment horizontal="center" wrapText="1"/>
    </xf>
    <xf numFmtId="0" fontId="3" fillId="0" borderId="46" xfId="0" applyFont="1" applyFill="1" applyBorder="1" applyAlignment="1">
      <alignment horizont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19" xfId="0" applyFont="1" applyBorder="1" applyAlignment="1">
      <alignment horizontal="center" vertical="center" wrapText="1"/>
    </xf>
    <xf numFmtId="0" fontId="0" fillId="0" borderId="44" xfId="0" applyFont="1" applyBorder="1" applyAlignment="1">
      <alignment horizontal="center" vertical="center" wrapText="1"/>
    </xf>
    <xf numFmtId="0" fontId="0" fillId="0" borderId="41" xfId="0" applyFont="1" applyBorder="1" applyAlignment="1">
      <alignment horizontal="center" vertical="center" wrapText="1"/>
    </xf>
    <xf numFmtId="0" fontId="0" fillId="0" borderId="42" xfId="0" applyFont="1" applyBorder="1" applyAlignment="1">
      <alignment horizontal="center" vertical="center" wrapText="1"/>
    </xf>
    <xf numFmtId="0" fontId="2" fillId="0" borderId="53" xfId="0" applyFont="1" applyBorder="1" applyAlignment="1">
      <alignment horizontal="center" vertical="center"/>
    </xf>
    <xf numFmtId="0" fontId="2" fillId="0" borderId="54" xfId="0" applyFont="1" applyBorder="1" applyAlignment="1">
      <alignment horizontal="center" vertical="center"/>
    </xf>
    <xf numFmtId="0" fontId="2" fillId="0" borderId="55" xfId="0" applyFont="1" applyBorder="1" applyAlignment="1">
      <alignment horizontal="center" vertical="center"/>
    </xf>
    <xf numFmtId="9" fontId="0" fillId="4" borderId="46" xfId="1" applyFont="1" applyFill="1" applyBorder="1" applyAlignment="1">
      <alignment horizontal="center" vertical="center"/>
    </xf>
    <xf numFmtId="9" fontId="0" fillId="4" borderId="45" xfId="1" applyFont="1" applyFill="1" applyBorder="1" applyAlignment="1">
      <alignment horizontal="center" vertical="center"/>
    </xf>
    <xf numFmtId="0" fontId="0" fillId="0" borderId="16" xfId="0" applyFont="1" applyBorder="1" applyAlignment="1">
      <alignment horizontal="center" vertical="center" wrapText="1"/>
    </xf>
    <xf numFmtId="0" fontId="0" fillId="0" borderId="29" xfId="0" applyFont="1" applyBorder="1" applyAlignment="1">
      <alignment horizontal="center" vertical="center" wrapText="1"/>
    </xf>
    <xf numFmtId="0" fontId="0" fillId="0" borderId="30" xfId="0" applyFont="1" applyBorder="1" applyAlignment="1">
      <alignment horizontal="center" vertical="center" wrapText="1"/>
    </xf>
    <xf numFmtId="0" fontId="0" fillId="0" borderId="58" xfId="0" applyFont="1" applyBorder="1" applyAlignment="1">
      <alignment horizontal="center" vertical="center" wrapText="1"/>
    </xf>
    <xf numFmtId="0" fontId="0" fillId="0" borderId="5" xfId="0" applyFont="1" applyBorder="1" applyAlignment="1">
      <alignment horizontal="center" vertical="center" wrapText="1"/>
    </xf>
    <xf numFmtId="0" fontId="7" fillId="8" borderId="31" xfId="0" applyFont="1" applyFill="1" applyBorder="1" applyAlignment="1">
      <alignment horizontal="center" vertical="center"/>
    </xf>
    <xf numFmtId="0" fontId="7" fillId="8" borderId="50" xfId="0" applyFont="1" applyFill="1" applyBorder="1" applyAlignment="1">
      <alignment horizontal="center" vertical="center"/>
    </xf>
    <xf numFmtId="0" fontId="3" fillId="0" borderId="22" xfId="0" applyFont="1" applyFill="1" applyBorder="1" applyAlignment="1">
      <alignment horizontal="center"/>
    </xf>
    <xf numFmtId="0" fontId="3" fillId="0" borderId="51" xfId="0" applyFont="1" applyFill="1" applyBorder="1" applyAlignment="1">
      <alignment horizontal="center"/>
    </xf>
    <xf numFmtId="0" fontId="3" fillId="0" borderId="29" xfId="0" applyFont="1" applyFill="1" applyBorder="1" applyAlignment="1">
      <alignment horizontal="center"/>
    </xf>
    <xf numFmtId="0" fontId="3" fillId="0" borderId="30" xfId="0" applyFont="1" applyFill="1" applyBorder="1" applyAlignment="1">
      <alignment horizontal="center"/>
    </xf>
    <xf numFmtId="0" fontId="2" fillId="0" borderId="51" xfId="0" applyFont="1" applyBorder="1" applyAlignment="1">
      <alignment horizontal="center" vertical="center"/>
    </xf>
    <xf numFmtId="0" fontId="2" fillId="0" borderId="52" xfId="0" applyFont="1" applyBorder="1" applyAlignment="1">
      <alignment horizontal="center" vertical="center"/>
    </xf>
    <xf numFmtId="0" fontId="0" fillId="6" borderId="22" xfId="0" applyFill="1" applyBorder="1" applyAlignment="1">
      <alignment horizontal="center"/>
    </xf>
    <xf numFmtId="0" fontId="0" fillId="6" borderId="60" xfId="0" applyFill="1" applyBorder="1" applyAlignment="1">
      <alignment horizontal="center"/>
    </xf>
    <xf numFmtId="0" fontId="0" fillId="0" borderId="43" xfId="0" applyBorder="1" applyAlignment="1">
      <alignment horizontal="center" vertical="center" wrapText="1"/>
    </xf>
    <xf numFmtId="0" fontId="0" fillId="0" borderId="44" xfId="0" applyBorder="1" applyAlignment="1">
      <alignment horizontal="center" vertical="center" wrapText="1"/>
    </xf>
    <xf numFmtId="0" fontId="0" fillId="0" borderId="6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3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3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13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61" xfId="0" applyFont="1" applyBorder="1" applyAlignment="1">
      <alignment horizontal="center" vertical="center" wrapText="1"/>
    </xf>
    <xf numFmtId="0" fontId="0" fillId="0" borderId="62" xfId="0" applyFont="1" applyBorder="1" applyAlignment="1">
      <alignment horizontal="center" vertical="center" wrapText="1"/>
    </xf>
    <xf numFmtId="0" fontId="0" fillId="0" borderId="56" xfId="0" applyFont="1" applyBorder="1" applyAlignment="1">
      <alignment horizontal="center" vertical="center" wrapText="1"/>
    </xf>
    <xf numFmtId="0" fontId="0" fillId="0" borderId="33" xfId="0" applyFont="1" applyBorder="1" applyAlignment="1">
      <alignment horizontal="center" vertical="center" wrapText="1"/>
    </xf>
    <xf numFmtId="0" fontId="0" fillId="0" borderId="46" xfId="0" applyFont="1" applyBorder="1" applyAlignment="1">
      <alignment horizontal="center" vertical="center" wrapText="1"/>
    </xf>
    <xf numFmtId="0" fontId="3" fillId="0" borderId="53" xfId="0" applyFont="1" applyFill="1" applyBorder="1" applyAlignment="1">
      <alignment horizontal="center"/>
    </xf>
    <xf numFmtId="0" fontId="3" fillId="0" borderId="54" xfId="0" applyFont="1" applyFill="1" applyBorder="1" applyAlignment="1">
      <alignment horizontal="center"/>
    </xf>
    <xf numFmtId="0" fontId="3" fillId="0" borderId="55" xfId="0" applyFont="1" applyFill="1" applyBorder="1" applyAlignment="1">
      <alignment horizontal="center"/>
    </xf>
    <xf numFmtId="0" fontId="0" fillId="9" borderId="66" xfId="0" applyFill="1" applyBorder="1" applyAlignment="1">
      <alignment horizontal="center" vertical="center" wrapText="1"/>
    </xf>
    <xf numFmtId="0" fontId="0" fillId="9" borderId="3" xfId="0" applyFill="1" applyBorder="1" applyAlignment="1">
      <alignment horizontal="center" vertical="center" wrapText="1"/>
    </xf>
    <xf numFmtId="0" fontId="0" fillId="9" borderId="20" xfId="0" applyFill="1" applyBorder="1" applyAlignment="1">
      <alignment horizontal="center" vertical="center" wrapText="1"/>
    </xf>
    <xf numFmtId="0" fontId="0" fillId="0" borderId="66" xfId="0" applyBorder="1" applyAlignment="1">
      <alignment horizontal="center" vertical="center" wrapText="1"/>
    </xf>
    <xf numFmtId="0" fontId="4" fillId="0" borderId="16" xfId="0" applyFont="1" applyBorder="1" applyAlignment="1">
      <alignment horizontal="center" vertical="center"/>
    </xf>
    <xf numFmtId="0" fontId="4" fillId="0" borderId="29" xfId="0" applyFont="1" applyBorder="1" applyAlignment="1">
      <alignment horizontal="center" vertical="center"/>
    </xf>
    <xf numFmtId="0" fontId="4" fillId="0" borderId="30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 textRotation="90"/>
    </xf>
    <xf numFmtId="0" fontId="4" fillId="0" borderId="59" xfId="0" applyFont="1" applyBorder="1" applyAlignment="1">
      <alignment horizontal="center" vertical="center" textRotation="90"/>
    </xf>
    <xf numFmtId="0" fontId="4" fillId="0" borderId="58" xfId="0" applyFont="1" applyBorder="1" applyAlignment="1">
      <alignment horizontal="center" vertical="center" textRotation="90"/>
    </xf>
  </cellXfs>
  <cellStyles count="2">
    <cellStyle name="Normal" xfId="0" builtinId="0"/>
    <cellStyle name="Pourcentage" xfId="1" builtinId="5"/>
  </cellStyles>
  <dxfs count="7">
    <dxf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ML/QUART 2014</a:t>
            </a: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Feuil3!$B$2</c:f>
              <c:strCache>
                <c:ptCount val="1"/>
                <c:pt idx="0">
                  <c:v>QUART</c:v>
                </c:pt>
              </c:strCache>
            </c:strRef>
          </c:tx>
          <c:invertIfNegative val="0"/>
          <c:cat>
            <c:strRef>
              <c:f>Feuil3!$A$3:$A$11</c:f>
              <c:strCache>
                <c:ptCount val="9"/>
                <c:pt idx="0">
                  <c:v>LAM B</c:v>
                </c:pt>
                <c:pt idx="1">
                  <c:v>LAM C</c:v>
                </c:pt>
                <c:pt idx="2">
                  <c:v>CP3 </c:v>
                </c:pt>
                <c:pt idx="3">
                  <c:v>CP4</c:v>
                </c:pt>
                <c:pt idx="4">
                  <c:v>CP7</c:v>
                </c:pt>
                <c:pt idx="5">
                  <c:v>CP8</c:v>
                </c:pt>
                <c:pt idx="6">
                  <c:v>CP9</c:v>
                </c:pt>
                <c:pt idx="7">
                  <c:v>CP025</c:v>
                </c:pt>
                <c:pt idx="8">
                  <c:v>MSVE</c:v>
                </c:pt>
              </c:strCache>
            </c:strRef>
          </c:cat>
          <c:val>
            <c:numRef>
              <c:f>Feuil3!$B$3:$B$11</c:f>
            </c:numRef>
          </c:val>
        </c:ser>
        <c:ser>
          <c:idx val="1"/>
          <c:order val="1"/>
          <c:tx>
            <c:strRef>
              <c:f>Feuil3!$C$2</c:f>
              <c:strCache>
                <c:ptCount val="1"/>
                <c:pt idx="0">
                  <c:v>ML/PDS</c:v>
                </c:pt>
              </c:strCache>
            </c:strRef>
          </c:tx>
          <c:invertIfNegative val="0"/>
          <c:cat>
            <c:strRef>
              <c:f>Feuil3!$A$3:$A$11</c:f>
              <c:strCache>
                <c:ptCount val="9"/>
                <c:pt idx="0">
                  <c:v>LAM B</c:v>
                </c:pt>
                <c:pt idx="1">
                  <c:v>LAM C</c:v>
                </c:pt>
                <c:pt idx="2">
                  <c:v>CP3 </c:v>
                </c:pt>
                <c:pt idx="3">
                  <c:v>CP4</c:v>
                </c:pt>
                <c:pt idx="4">
                  <c:v>CP7</c:v>
                </c:pt>
                <c:pt idx="5">
                  <c:v>CP8</c:v>
                </c:pt>
                <c:pt idx="6">
                  <c:v>CP9</c:v>
                </c:pt>
                <c:pt idx="7">
                  <c:v>CP025</c:v>
                </c:pt>
                <c:pt idx="8">
                  <c:v>MSVE</c:v>
                </c:pt>
              </c:strCache>
            </c:strRef>
          </c:cat>
          <c:val>
            <c:numRef>
              <c:f>Feuil3!$C$3:$C$11</c:f>
            </c:numRef>
          </c:val>
        </c:ser>
        <c:ser>
          <c:idx val="2"/>
          <c:order val="2"/>
          <c:tx>
            <c:strRef>
              <c:f>Feuil3!$D$2</c:f>
              <c:strCache>
                <c:ptCount val="1"/>
                <c:pt idx="0">
                  <c:v>ML/QUART</c:v>
                </c:pt>
              </c:strCache>
            </c:strRef>
          </c:tx>
          <c:invertIfNegative val="0"/>
          <c:dLbls>
            <c:dLbl>
              <c:idx val="8"/>
              <c:tx>
                <c:rich>
                  <a:bodyPr/>
                  <a:lstStyle/>
                  <a:p>
                    <a:r>
                      <a:rPr lang="en-US"/>
                      <a:t>496 kg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Feuil3!$A$3:$A$11</c:f>
              <c:strCache>
                <c:ptCount val="9"/>
                <c:pt idx="0">
                  <c:v>LAM B</c:v>
                </c:pt>
                <c:pt idx="1">
                  <c:v>LAM C</c:v>
                </c:pt>
                <c:pt idx="2">
                  <c:v>CP3 </c:v>
                </c:pt>
                <c:pt idx="3">
                  <c:v>CP4</c:v>
                </c:pt>
                <c:pt idx="4">
                  <c:v>CP7</c:v>
                </c:pt>
                <c:pt idx="5">
                  <c:v>CP8</c:v>
                </c:pt>
                <c:pt idx="6">
                  <c:v>CP9</c:v>
                </c:pt>
                <c:pt idx="7">
                  <c:v>CP025</c:v>
                </c:pt>
                <c:pt idx="8">
                  <c:v>MSVE</c:v>
                </c:pt>
              </c:strCache>
            </c:strRef>
          </c:cat>
          <c:val>
            <c:numRef>
              <c:f>Feuil3!$D$3:$D$11</c:f>
              <c:numCache>
                <c:formatCode>0</c:formatCode>
                <c:ptCount val="9"/>
                <c:pt idx="0">
                  <c:v>79705.463636363638</c:v>
                </c:pt>
                <c:pt idx="1">
                  <c:v>92267.242209631731</c:v>
                </c:pt>
                <c:pt idx="2">
                  <c:v>25850.680412371134</c:v>
                </c:pt>
                <c:pt idx="3">
                  <c:v>24167.447712418299</c:v>
                </c:pt>
                <c:pt idx="4">
                  <c:v>37538.732903225806</c:v>
                </c:pt>
                <c:pt idx="5">
                  <c:v>39430.195937873359</c:v>
                </c:pt>
                <c:pt idx="6">
                  <c:v>64803.995294117645</c:v>
                </c:pt>
                <c:pt idx="7">
                  <c:v>14058.690166975881</c:v>
                </c:pt>
                <c:pt idx="8">
                  <c:v>495.54572271386428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27749504"/>
        <c:axId val="127755392"/>
      </c:barChart>
      <c:catAx>
        <c:axId val="127749504"/>
        <c:scaling>
          <c:orientation val="minMax"/>
        </c:scaling>
        <c:delete val="0"/>
        <c:axPos val="b"/>
        <c:majorTickMark val="out"/>
        <c:minorTickMark val="none"/>
        <c:tickLblPos val="nextTo"/>
        <c:crossAx val="127755392"/>
        <c:crosses val="autoZero"/>
        <c:auto val="1"/>
        <c:lblAlgn val="ctr"/>
        <c:lblOffset val="100"/>
        <c:noMultiLvlLbl val="0"/>
      </c:catAx>
      <c:valAx>
        <c:axId val="127755392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12774950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189" l="0.70000000000000062" r="0.70000000000000062" t="0.75000000000000189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ML/QUART 2014</a:t>
            </a: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Feuil3!$B$2</c:f>
              <c:strCache>
                <c:ptCount val="1"/>
                <c:pt idx="0">
                  <c:v>QUART</c:v>
                </c:pt>
              </c:strCache>
            </c:strRef>
          </c:tx>
          <c:invertIfNegative val="0"/>
          <c:cat>
            <c:strRef>
              <c:f>Feuil3!$A$3:$A$11</c:f>
              <c:strCache>
                <c:ptCount val="9"/>
                <c:pt idx="0">
                  <c:v>LAM B</c:v>
                </c:pt>
                <c:pt idx="1">
                  <c:v>LAM C</c:v>
                </c:pt>
                <c:pt idx="2">
                  <c:v>CP3 </c:v>
                </c:pt>
                <c:pt idx="3">
                  <c:v>CP4</c:v>
                </c:pt>
                <c:pt idx="4">
                  <c:v>CP7</c:v>
                </c:pt>
                <c:pt idx="5">
                  <c:v>CP8</c:v>
                </c:pt>
                <c:pt idx="6">
                  <c:v>CP9</c:v>
                </c:pt>
                <c:pt idx="7">
                  <c:v>CP025</c:v>
                </c:pt>
                <c:pt idx="8">
                  <c:v>MSVE</c:v>
                </c:pt>
              </c:strCache>
            </c:strRef>
          </c:cat>
          <c:val>
            <c:numRef>
              <c:f>Feuil3!$B$3:$B$11</c:f>
            </c:numRef>
          </c:val>
        </c:ser>
        <c:ser>
          <c:idx val="1"/>
          <c:order val="1"/>
          <c:tx>
            <c:strRef>
              <c:f>Feuil3!$C$2</c:f>
              <c:strCache>
                <c:ptCount val="1"/>
                <c:pt idx="0">
                  <c:v>ML/PDS</c:v>
                </c:pt>
              </c:strCache>
            </c:strRef>
          </c:tx>
          <c:invertIfNegative val="0"/>
          <c:cat>
            <c:strRef>
              <c:f>Feuil3!$A$3:$A$11</c:f>
              <c:strCache>
                <c:ptCount val="9"/>
                <c:pt idx="0">
                  <c:v>LAM B</c:v>
                </c:pt>
                <c:pt idx="1">
                  <c:v>LAM C</c:v>
                </c:pt>
                <c:pt idx="2">
                  <c:v>CP3 </c:v>
                </c:pt>
                <c:pt idx="3">
                  <c:v>CP4</c:v>
                </c:pt>
                <c:pt idx="4">
                  <c:v>CP7</c:v>
                </c:pt>
                <c:pt idx="5">
                  <c:v>CP8</c:v>
                </c:pt>
                <c:pt idx="6">
                  <c:v>CP9</c:v>
                </c:pt>
                <c:pt idx="7">
                  <c:v>CP025</c:v>
                </c:pt>
                <c:pt idx="8">
                  <c:v>MSVE</c:v>
                </c:pt>
              </c:strCache>
            </c:strRef>
          </c:cat>
          <c:val>
            <c:numRef>
              <c:f>Feuil3!$C$3:$C$11</c:f>
            </c:numRef>
          </c:val>
        </c:ser>
        <c:ser>
          <c:idx val="2"/>
          <c:order val="2"/>
          <c:tx>
            <c:strRef>
              <c:f>Feuil3!$D$2</c:f>
              <c:strCache>
                <c:ptCount val="1"/>
                <c:pt idx="0">
                  <c:v>ML/QUART</c:v>
                </c:pt>
              </c:strCache>
            </c:strRef>
          </c:tx>
          <c:invertIfNegative val="0"/>
          <c:dLbls>
            <c:dLbl>
              <c:idx val="8"/>
              <c:tx>
                <c:rich>
                  <a:bodyPr/>
                  <a:lstStyle/>
                  <a:p>
                    <a:r>
                      <a:rPr lang="en-US"/>
                      <a:t>496 kg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Feuil3!$A$3:$A$11</c:f>
              <c:strCache>
                <c:ptCount val="9"/>
                <c:pt idx="0">
                  <c:v>LAM B</c:v>
                </c:pt>
                <c:pt idx="1">
                  <c:v>LAM C</c:v>
                </c:pt>
                <c:pt idx="2">
                  <c:v>CP3 </c:v>
                </c:pt>
                <c:pt idx="3">
                  <c:v>CP4</c:v>
                </c:pt>
                <c:pt idx="4">
                  <c:v>CP7</c:v>
                </c:pt>
                <c:pt idx="5">
                  <c:v>CP8</c:v>
                </c:pt>
                <c:pt idx="6">
                  <c:v>CP9</c:v>
                </c:pt>
                <c:pt idx="7">
                  <c:v>CP025</c:v>
                </c:pt>
                <c:pt idx="8">
                  <c:v>MSVE</c:v>
                </c:pt>
              </c:strCache>
            </c:strRef>
          </c:cat>
          <c:val>
            <c:numRef>
              <c:f>Feuil3!$D$3:$D$11</c:f>
              <c:numCache>
                <c:formatCode>0</c:formatCode>
                <c:ptCount val="9"/>
                <c:pt idx="0">
                  <c:v>79705.463636363638</c:v>
                </c:pt>
                <c:pt idx="1">
                  <c:v>92267.242209631731</c:v>
                </c:pt>
                <c:pt idx="2">
                  <c:v>25850.680412371134</c:v>
                </c:pt>
                <c:pt idx="3">
                  <c:v>24167.447712418299</c:v>
                </c:pt>
                <c:pt idx="4">
                  <c:v>37538.732903225806</c:v>
                </c:pt>
                <c:pt idx="5">
                  <c:v>39430.195937873359</c:v>
                </c:pt>
                <c:pt idx="6">
                  <c:v>64803.995294117645</c:v>
                </c:pt>
                <c:pt idx="7">
                  <c:v>14058.690166975881</c:v>
                </c:pt>
                <c:pt idx="8">
                  <c:v>495.54572271386428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26717312"/>
        <c:axId val="126739584"/>
      </c:barChart>
      <c:catAx>
        <c:axId val="126717312"/>
        <c:scaling>
          <c:orientation val="minMax"/>
        </c:scaling>
        <c:delete val="0"/>
        <c:axPos val="b"/>
        <c:majorTickMark val="out"/>
        <c:minorTickMark val="none"/>
        <c:tickLblPos val="nextTo"/>
        <c:crossAx val="126739584"/>
        <c:crosses val="autoZero"/>
        <c:auto val="1"/>
        <c:lblAlgn val="ctr"/>
        <c:lblOffset val="100"/>
        <c:noMultiLvlLbl val="0"/>
      </c:catAx>
      <c:valAx>
        <c:axId val="126739584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12671731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167" l="0.70000000000000062" r="0.70000000000000062" t="0.75000000000000167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85725</xdr:colOff>
      <xdr:row>10</xdr:row>
      <xdr:rowOff>28575</xdr:rowOff>
    </xdr:from>
    <xdr:to>
      <xdr:col>12</xdr:col>
      <xdr:colOff>161925</xdr:colOff>
      <xdr:row>20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57150</xdr:rowOff>
    </xdr:from>
    <xdr:to>
      <xdr:col>8</xdr:col>
      <xdr:colOff>0</xdr:colOff>
      <xdr:row>14</xdr:row>
      <xdr:rowOff>133350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llanHubert/Objectifs%20Cp4/Temps%20standards/Temps%20standards%20CP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BLEUZEN/Downloads/Temps%20standards/Temps%20standards%20CP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F"/>
      <sheetName val="Chgt BM"/>
      <sheetName val="Retour BM"/>
      <sheetName val="Chgt de PROD"/>
      <sheetName val="Feuil5"/>
    </sheetNames>
    <sheetDataSet>
      <sheetData sheetId="0">
        <row r="34">
          <cell r="N34">
            <v>2.9833333333333334</v>
          </cell>
        </row>
      </sheetData>
      <sheetData sheetId="1">
        <row r="33">
          <cell r="B33">
            <v>10.636458333333334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F - 1personne"/>
      <sheetName val="BF - 2personnes"/>
      <sheetName val="BF - Bâches vertes"/>
      <sheetName val="Déchargement calles"/>
      <sheetName val="Chgt BM"/>
      <sheetName val="Chgt BM - 2 personnes"/>
      <sheetName val="Retour BM"/>
      <sheetName val="Chgt de PROD"/>
      <sheetName val="Feuil5"/>
      <sheetName val="Feuil1"/>
    </sheetNames>
    <sheetDataSet>
      <sheetData sheetId="0">
        <row r="34">
          <cell r="H34">
            <v>2.1027777777777779</v>
          </cell>
        </row>
        <row r="141">
          <cell r="B141">
            <v>1.1333333333333333</v>
          </cell>
          <cell r="H141">
            <v>1.66875</v>
          </cell>
        </row>
      </sheetData>
      <sheetData sheetId="1">
        <row r="34">
          <cell r="N34">
            <v>1.1333333333333333</v>
          </cell>
        </row>
      </sheetData>
      <sheetData sheetId="2">
        <row r="69">
          <cell r="B69">
            <v>3.5035714285714286</v>
          </cell>
        </row>
      </sheetData>
      <sheetData sheetId="3">
        <row r="34">
          <cell r="B34">
            <v>0.5083333333333333</v>
          </cell>
        </row>
      </sheetData>
      <sheetData sheetId="4"/>
      <sheetData sheetId="5">
        <row r="33">
          <cell r="B33">
            <v>7.7583333333333337</v>
          </cell>
        </row>
      </sheetData>
      <sheetData sheetId="6"/>
      <sheetData sheetId="7"/>
      <sheetData sheetId="8"/>
      <sheetData sheetId="9"/>
    </sheetDataSet>
  </externalBook>
</externalLink>
</file>

<file path=xl/tables/table1.xml><?xml version="1.0" encoding="utf-8"?>
<table xmlns="http://schemas.openxmlformats.org/spreadsheetml/2006/main" id="2" name="Tableau2" displayName="Tableau2" ref="A2:G35" totalsRowShown="0" headerRowDxfId="6" dataDxfId="5">
  <autoFilter ref="A2:G35"/>
  <tableColumns count="7">
    <tableColumn id="1" name="Colonne1" dataDxfId="4"/>
    <tableColumn id="2" name="Vitesse m/mn" dataDxfId="3"/>
    <tableColumn id="3" name="longueur bobine SF ml" dataDxfId="2"/>
    <tableColumn id="5" name="Longueur bobines filles"/>
    <tableColumn id="6" name="Nbre de pistes"/>
    <tableColumn id="7" name="Cadence logistique ml/h" dataDxfId="1"/>
    <tableColumn id="8" name="moyenne 2014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AW284"/>
  <sheetViews>
    <sheetView zoomScale="60" zoomScaleNormal="60" workbookViewId="0">
      <selection activeCell="V17" sqref="V17:V27"/>
    </sheetView>
  </sheetViews>
  <sheetFormatPr baseColWidth="10" defaultColWidth="11.42578125" defaultRowHeight="15" x14ac:dyDescent="0.25"/>
  <cols>
    <col min="1" max="1" width="2.42578125" style="4" customWidth="1"/>
    <col min="2" max="2" width="35.42578125" style="4" bestFit="1" customWidth="1"/>
    <col min="3" max="3" width="11.5703125" style="2" bestFit="1" customWidth="1"/>
    <col min="4" max="4" width="9.5703125" style="4" customWidth="1"/>
    <col min="5" max="6" width="8.5703125" style="4" customWidth="1"/>
    <col min="7" max="7" width="12.85546875" style="4" customWidth="1"/>
    <col min="8" max="9" width="8.5703125" style="4" customWidth="1"/>
    <col min="10" max="10" width="6.85546875" style="4" customWidth="1"/>
    <col min="11" max="11" width="15.42578125" style="4" customWidth="1"/>
    <col min="12" max="12" width="11.28515625" style="4" customWidth="1"/>
    <col min="13" max="13" width="16" style="4" customWidth="1"/>
    <col min="14" max="14" width="17.42578125" style="4" customWidth="1"/>
    <col min="15" max="15" width="13.85546875" style="4" customWidth="1"/>
    <col min="16" max="16" width="12.42578125" style="4" customWidth="1"/>
    <col min="17" max="17" width="13.7109375" style="4" customWidth="1"/>
    <col min="18" max="18" width="10.140625" style="4" customWidth="1"/>
    <col min="19" max="19" width="14.85546875" style="4" customWidth="1"/>
    <col min="20" max="20" width="12.140625" style="4" customWidth="1"/>
    <col min="21" max="21" width="4.28515625" style="4" customWidth="1"/>
    <col min="22" max="28" width="10.140625" style="4" customWidth="1"/>
    <col min="29" max="29" width="19.5703125" style="4" customWidth="1"/>
    <col min="30" max="37" width="11.42578125" style="4"/>
    <col min="38" max="38" width="11.42578125" style="98"/>
    <col min="39" max="40" width="11.42578125" style="4"/>
    <col min="41" max="41" width="13.85546875" style="2" bestFit="1" customWidth="1"/>
    <col min="42" max="42" width="12.5703125" style="2" bestFit="1" customWidth="1"/>
    <col min="43" max="43" width="6.28515625" style="2" bestFit="1" customWidth="1"/>
    <col min="44" max="45" width="11.42578125" style="2"/>
    <col min="46" max="46" width="11.42578125" style="4"/>
    <col min="47" max="47" width="2.5703125" style="4" customWidth="1"/>
    <col min="48" max="16384" width="11.42578125" style="4"/>
  </cols>
  <sheetData>
    <row r="2" spans="2:49" ht="30" x14ac:dyDescent="0.25">
      <c r="B2" s="76" t="s">
        <v>32</v>
      </c>
      <c r="C2" s="2">
        <v>500</v>
      </c>
      <c r="D2" s="2" t="s">
        <v>36</v>
      </c>
      <c r="AC2" s="3" t="s">
        <v>35</v>
      </c>
      <c r="AD2" s="3" t="s">
        <v>45</v>
      </c>
      <c r="AF2" s="3" t="s">
        <v>46</v>
      </c>
      <c r="AG2" s="3" t="s">
        <v>47</v>
      </c>
      <c r="AJ2" s="4" t="s">
        <v>64</v>
      </c>
      <c r="AR2" s="312" t="s">
        <v>76</v>
      </c>
      <c r="AS2" s="312"/>
      <c r="AT2" s="312"/>
      <c r="AV2" s="313" t="s">
        <v>80</v>
      </c>
      <c r="AW2" s="313"/>
    </row>
    <row r="3" spans="2:49" x14ac:dyDescent="0.25">
      <c r="B3" s="76" t="s">
        <v>33</v>
      </c>
      <c r="C3" s="2">
        <v>10</v>
      </c>
      <c r="D3" s="2" t="s">
        <v>37</v>
      </c>
      <c r="AC3" s="3">
        <v>1000</v>
      </c>
      <c r="AD3" s="25">
        <f>AC$3/$C$2</f>
        <v>2</v>
      </c>
      <c r="AF3" s="3">
        <v>500</v>
      </c>
      <c r="AG3" s="25">
        <f>$AF3/$C$2</f>
        <v>1</v>
      </c>
      <c r="AJ3" s="4" t="s">
        <v>65</v>
      </c>
      <c r="AO3" s="100" t="s">
        <v>78</v>
      </c>
      <c r="AP3" s="100" t="s">
        <v>79</v>
      </c>
      <c r="AQ3" s="100" t="s">
        <v>50</v>
      </c>
      <c r="AR3" s="100" t="s">
        <v>74</v>
      </c>
      <c r="AS3" s="100" t="s">
        <v>75</v>
      </c>
      <c r="AT3" s="100" t="s">
        <v>77</v>
      </c>
      <c r="AV3" s="2" t="s">
        <v>75</v>
      </c>
      <c r="AW3" s="2" t="s">
        <v>77</v>
      </c>
    </row>
    <row r="4" spans="2:49" ht="6" customHeight="1" thickBot="1" x14ac:dyDescent="0.3">
      <c r="AC4" s="3">
        <v>1500</v>
      </c>
      <c r="AD4" s="25">
        <f>AC$4/$C$2</f>
        <v>3</v>
      </c>
      <c r="AF4" s="3">
        <v>1000</v>
      </c>
      <c r="AG4" s="25">
        <f>$AF4/$C$2</f>
        <v>2</v>
      </c>
      <c r="AO4" s="100"/>
      <c r="AP4" s="100"/>
      <c r="AQ4" s="100"/>
      <c r="AR4" s="100"/>
      <c r="AS4" s="100"/>
      <c r="AT4" s="101"/>
    </row>
    <row r="5" spans="2:49" x14ac:dyDescent="0.25">
      <c r="C5" s="285" t="s">
        <v>51</v>
      </c>
      <c r="D5" s="286"/>
      <c r="E5" s="286"/>
      <c r="F5" s="286"/>
      <c r="G5" s="286"/>
      <c r="H5" s="286"/>
      <c r="I5" s="287"/>
      <c r="J5" s="53"/>
      <c r="L5" s="53"/>
      <c r="AC5" s="3">
        <v>4500</v>
      </c>
      <c r="AD5" s="25">
        <f>AC$5/$C$2</f>
        <v>9</v>
      </c>
      <c r="AF5" s="3">
        <v>1500</v>
      </c>
      <c r="AG5" s="25">
        <f>$AF5/$C$2</f>
        <v>3</v>
      </c>
      <c r="AO5" s="102">
        <f>AC16</f>
        <v>1000</v>
      </c>
      <c r="AP5" s="102">
        <f>AF3</f>
        <v>500</v>
      </c>
      <c r="AQ5" s="102">
        <v>1</v>
      </c>
      <c r="AR5" s="100">
        <f>COLUMN($AE$16)</f>
        <v>31</v>
      </c>
      <c r="AS5" s="100">
        <v>16</v>
      </c>
      <c r="AT5" s="31">
        <f t="array" aca="1" ref="AT5" ca="1">INDIRECT(ADDRESS(AS5,AR5))</f>
        <v>20</v>
      </c>
      <c r="AV5" s="2">
        <f>AS5+41</f>
        <v>57</v>
      </c>
      <c r="AW5" s="47">
        <f t="array" aca="1" ref="AW5" ca="1">INDIRECT(ADDRESS(AV5,AR5))</f>
        <v>16</v>
      </c>
    </row>
    <row r="6" spans="2:49" ht="15.75" thickBot="1" x14ac:dyDescent="0.3">
      <c r="C6" s="26">
        <v>1</v>
      </c>
      <c r="D6" s="20">
        <v>2</v>
      </c>
      <c r="E6" s="20">
        <v>3</v>
      </c>
      <c r="F6" s="20">
        <v>4</v>
      </c>
      <c r="G6" s="20">
        <v>5</v>
      </c>
      <c r="H6" s="20">
        <v>6</v>
      </c>
      <c r="I6" s="21">
        <v>7</v>
      </c>
      <c r="J6" s="53"/>
      <c r="L6" s="53"/>
      <c r="M6" s="9"/>
      <c r="N6" s="9"/>
      <c r="AC6" s="3">
        <v>6000</v>
      </c>
      <c r="AD6" s="25">
        <f>AC$6/$C$2</f>
        <v>12</v>
      </c>
      <c r="AF6" s="3">
        <v>2000</v>
      </c>
      <c r="AG6" s="25">
        <f>$AF6/$C$2</f>
        <v>4</v>
      </c>
      <c r="AO6" s="100">
        <f>AO5</f>
        <v>1000</v>
      </c>
      <c r="AP6" s="100">
        <f>AP5</f>
        <v>500</v>
      </c>
      <c r="AQ6" s="100">
        <v>2</v>
      </c>
      <c r="AR6" s="100">
        <f>COLUMN($AF$16)</f>
        <v>32</v>
      </c>
      <c r="AS6" s="100">
        <f>AS5</f>
        <v>16</v>
      </c>
      <c r="AT6" s="31">
        <f t="array" aca="1" ref="AT6" ca="1">INDIRECT(ADDRESS(AS6,AR6))</f>
        <v>21</v>
      </c>
      <c r="AV6" s="2">
        <f t="shared" ref="AV6:AV69" si="0">AS6+41</f>
        <v>57</v>
      </c>
      <c r="AW6" s="47">
        <f t="array" aca="1" ref="AW6" ca="1">INDIRECT(ADDRESS(AV6,AR6))</f>
        <v>16</v>
      </c>
    </row>
    <row r="7" spans="2:49" x14ac:dyDescent="0.25">
      <c r="B7" s="18" t="s">
        <v>43</v>
      </c>
      <c r="C7" s="13">
        <v>2</v>
      </c>
      <c r="D7" s="23">
        <v>2</v>
      </c>
      <c r="E7" s="23">
        <v>3</v>
      </c>
      <c r="F7" s="23">
        <v>3</v>
      </c>
      <c r="G7" s="23">
        <v>4</v>
      </c>
      <c r="H7" s="23">
        <v>4</v>
      </c>
      <c r="I7" s="24">
        <v>5</v>
      </c>
      <c r="J7" s="8"/>
      <c r="L7" s="8"/>
      <c r="M7" s="105"/>
      <c r="N7" s="105"/>
      <c r="AB7" s="2"/>
      <c r="AC7" s="3">
        <v>7500</v>
      </c>
      <c r="AD7" s="25">
        <f>AC$7/$C$2</f>
        <v>15</v>
      </c>
      <c r="AE7" s="2"/>
      <c r="AF7" s="3">
        <v>8000</v>
      </c>
      <c r="AG7" s="25">
        <f>$AF7/$C$2</f>
        <v>16</v>
      </c>
      <c r="AO7" s="100">
        <f t="shared" ref="AO7:AP18" si="1">AO6</f>
        <v>1000</v>
      </c>
      <c r="AP7" s="100">
        <f t="shared" ref="AP7:AP11" si="2">AP6</f>
        <v>500</v>
      </c>
      <c r="AQ7" s="100">
        <v>3</v>
      </c>
      <c r="AR7" s="100">
        <f>COLUMN($AG$16)</f>
        <v>33</v>
      </c>
      <c r="AS7" s="100">
        <f t="shared" ref="AS7:AS39" si="3">AS6</f>
        <v>16</v>
      </c>
      <c r="AT7" s="31">
        <f t="array" aca="1" ref="AT7" ca="1">INDIRECT(ADDRESS(AS7,AR7))</f>
        <v>24</v>
      </c>
      <c r="AV7" s="2">
        <f t="shared" si="0"/>
        <v>57</v>
      </c>
      <c r="AW7" s="47">
        <f t="array" aca="1" ref="AW7" ca="1">INDIRECT(ADDRESS(AV7,AR7))</f>
        <v>18</v>
      </c>
    </row>
    <row r="8" spans="2:49" ht="15.75" thickBot="1" x14ac:dyDescent="0.3">
      <c r="B8" s="19" t="s">
        <v>44</v>
      </c>
      <c r="C8" s="14">
        <v>2</v>
      </c>
      <c r="D8" s="22">
        <v>2.5</v>
      </c>
      <c r="E8" s="22">
        <v>3</v>
      </c>
      <c r="F8" s="22">
        <v>3.5</v>
      </c>
      <c r="G8" s="22">
        <v>4</v>
      </c>
      <c r="H8" s="22">
        <v>4.5</v>
      </c>
      <c r="I8" s="15">
        <v>5</v>
      </c>
      <c r="J8" s="8"/>
      <c r="L8" s="8"/>
      <c r="AC8" s="3">
        <v>10000</v>
      </c>
      <c r="AD8" s="25">
        <f>AC$8/$C$2</f>
        <v>20</v>
      </c>
      <c r="AO8" s="100">
        <f t="shared" si="1"/>
        <v>1000</v>
      </c>
      <c r="AP8" s="100">
        <f t="shared" si="2"/>
        <v>500</v>
      </c>
      <c r="AQ8" s="100">
        <v>4</v>
      </c>
      <c r="AR8" s="100">
        <f>COLUMN($AH$16)</f>
        <v>34</v>
      </c>
      <c r="AS8" s="100">
        <f t="shared" si="3"/>
        <v>16</v>
      </c>
      <c r="AT8" s="31">
        <f t="array" aca="1" ref="AT8" ca="1">INDIRECT(ADDRESS(AS8,AR8))</f>
        <v>25</v>
      </c>
      <c r="AV8" s="2">
        <f t="shared" si="0"/>
        <v>57</v>
      </c>
      <c r="AW8" s="47">
        <f t="array" aca="1" ref="AW8" ca="1">INDIRECT(ADDRESS(AV8,AR8))</f>
        <v>18</v>
      </c>
    </row>
    <row r="9" spans="2:49" ht="7.5" customHeight="1" x14ac:dyDescent="0.25">
      <c r="AC9" s="2">
        <v>3763</v>
      </c>
      <c r="AD9" s="25">
        <f>AC$8/$C$2</f>
        <v>20</v>
      </c>
      <c r="AO9" s="100">
        <f t="shared" si="1"/>
        <v>1000</v>
      </c>
      <c r="AP9" s="100">
        <f t="shared" si="2"/>
        <v>500</v>
      </c>
      <c r="AQ9" s="100">
        <v>5</v>
      </c>
      <c r="AR9" s="100">
        <f>COLUMN($AI$16)</f>
        <v>35</v>
      </c>
      <c r="AS9" s="100">
        <f t="shared" si="3"/>
        <v>16</v>
      </c>
      <c r="AT9" s="31">
        <f t="array" aca="1" ref="AT9" ca="1">INDIRECT(ADDRESS(AS9,AR9))</f>
        <v>28</v>
      </c>
      <c r="AV9" s="2">
        <f t="shared" si="0"/>
        <v>57</v>
      </c>
      <c r="AW9" s="47">
        <f t="array" aca="1" ref="AW9" ca="1">INDIRECT(ADDRESS(AV9,AR9))</f>
        <v>20</v>
      </c>
    </row>
    <row r="10" spans="2:49" x14ac:dyDescent="0.25">
      <c r="B10" s="75" t="s">
        <v>38</v>
      </c>
      <c r="C10" s="11">
        <v>0.8</v>
      </c>
      <c r="AO10" s="100">
        <f t="shared" si="1"/>
        <v>1000</v>
      </c>
      <c r="AP10" s="100">
        <f t="shared" si="2"/>
        <v>500</v>
      </c>
      <c r="AQ10" s="100">
        <v>6</v>
      </c>
      <c r="AR10" s="100">
        <f>COLUMN($AJ$16)</f>
        <v>36</v>
      </c>
      <c r="AS10" s="100">
        <f t="shared" si="3"/>
        <v>16</v>
      </c>
      <c r="AT10" s="31">
        <f t="array" aca="1" ref="AT10" ca="1">INDIRECT(ADDRESS(AS10,AR10))</f>
        <v>29</v>
      </c>
      <c r="AV10" s="2">
        <f t="shared" si="0"/>
        <v>57</v>
      </c>
      <c r="AW10" s="47">
        <f t="array" aca="1" ref="AW10" ca="1">INDIRECT(ADDRESS(AV10,AR10))</f>
        <v>20</v>
      </c>
    </row>
    <row r="11" spans="2:49" x14ac:dyDescent="0.25">
      <c r="B11" s="75" t="s">
        <v>39</v>
      </c>
      <c r="C11" s="12">
        <v>7.5</v>
      </c>
      <c r="D11" s="4" t="s">
        <v>40</v>
      </c>
      <c r="AO11" s="100">
        <f t="shared" si="1"/>
        <v>1000</v>
      </c>
      <c r="AP11" s="100">
        <f t="shared" si="2"/>
        <v>500</v>
      </c>
      <c r="AQ11" s="100">
        <v>7</v>
      </c>
      <c r="AR11" s="100">
        <f>COLUMN($AK$16)</f>
        <v>37</v>
      </c>
      <c r="AS11" s="100">
        <f t="shared" si="3"/>
        <v>16</v>
      </c>
      <c r="AT11" s="31">
        <f t="array" aca="1" ref="AT11" ca="1">INDIRECT(ADDRESS(AS11,AR11))</f>
        <v>32</v>
      </c>
      <c r="AV11" s="2">
        <f t="shared" si="0"/>
        <v>57</v>
      </c>
      <c r="AW11" s="47">
        <f t="array" aca="1" ref="AW11" ca="1">INDIRECT(ADDRESS(AV11,AR11))</f>
        <v>22</v>
      </c>
    </row>
    <row r="12" spans="2:49" ht="15.75" thickBot="1" x14ac:dyDescent="0.3">
      <c r="AC12" s="49" t="s">
        <v>52</v>
      </c>
      <c r="AD12" s="2"/>
      <c r="AO12" s="100">
        <f t="shared" si="1"/>
        <v>1000</v>
      </c>
      <c r="AP12" s="103">
        <f>AF4</f>
        <v>1000</v>
      </c>
      <c r="AQ12" s="100">
        <f>AQ5</f>
        <v>1</v>
      </c>
      <c r="AR12" s="100">
        <f>AR5</f>
        <v>31</v>
      </c>
      <c r="AS12" s="100">
        <v>17</v>
      </c>
      <c r="AT12" s="31">
        <f t="array" aca="1" ref="AT12" ca="1">INDIRECT(ADDRESS(AS12,AR12))</f>
        <v>16</v>
      </c>
      <c r="AV12" s="2">
        <f t="shared" si="0"/>
        <v>58</v>
      </c>
      <c r="AW12" s="47">
        <f t="array" aca="1" ref="AW12" ca="1">INDIRECT(ADDRESS(AV12,AR12))</f>
        <v>14</v>
      </c>
    </row>
    <row r="13" spans="2:49" ht="15.75" thickBot="1" x14ac:dyDescent="0.3">
      <c r="B13" s="88"/>
      <c r="K13" s="77"/>
      <c r="L13" s="77"/>
      <c r="M13" s="77"/>
      <c r="N13" s="53"/>
      <c r="AA13" s="53"/>
      <c r="AD13" s="309" t="s">
        <v>53</v>
      </c>
      <c r="AE13" s="310"/>
      <c r="AF13" s="310"/>
      <c r="AG13" s="310"/>
      <c r="AH13" s="310"/>
      <c r="AI13" s="310"/>
      <c r="AJ13" s="310"/>
      <c r="AK13" s="311"/>
      <c r="AO13" s="100">
        <f t="shared" si="1"/>
        <v>1000</v>
      </c>
      <c r="AP13" s="100">
        <f>AP12</f>
        <v>1000</v>
      </c>
      <c r="AQ13" s="100">
        <f>AQ6</f>
        <v>2</v>
      </c>
      <c r="AR13" s="100">
        <f t="shared" ref="AR13:AR76" si="4">AR6</f>
        <v>32</v>
      </c>
      <c r="AS13" s="100">
        <f t="shared" si="3"/>
        <v>17</v>
      </c>
      <c r="AT13" s="31">
        <f t="array" aca="1" ref="AT13" ca="1">INDIRECT(ADDRESS(AS13,AR13))</f>
        <v>16.5</v>
      </c>
      <c r="AV13" s="2">
        <f t="shared" si="0"/>
        <v>58</v>
      </c>
      <c r="AW13" s="47">
        <f t="array" aca="1" ref="AW13" ca="1">INDIRECT(ADDRESS(AV13,AR13))</f>
        <v>14</v>
      </c>
    </row>
    <row r="14" spans="2:49" ht="15.75" thickBot="1" x14ac:dyDescent="0.3">
      <c r="C14" s="4"/>
      <c r="D14" s="288" t="s">
        <v>54</v>
      </c>
      <c r="E14" s="289"/>
      <c r="F14" s="289"/>
      <c r="G14" s="289"/>
      <c r="H14" s="322"/>
      <c r="I14" s="288" t="s">
        <v>84</v>
      </c>
      <c r="J14" s="289"/>
      <c r="K14" s="289"/>
      <c r="L14" s="289"/>
      <c r="M14" s="289"/>
      <c r="N14" s="289"/>
      <c r="O14" s="289"/>
      <c r="P14" s="289"/>
      <c r="Q14" s="290"/>
      <c r="R14" s="280" t="s">
        <v>86</v>
      </c>
      <c r="S14" s="280"/>
      <c r="T14" s="281"/>
      <c r="U14" s="9"/>
      <c r="V14" s="282" t="s">
        <v>90</v>
      </c>
      <c r="AA14" s="53"/>
      <c r="AD14" s="17" t="s">
        <v>50</v>
      </c>
      <c r="AE14" s="92">
        <f t="shared" ref="AE14:AK14" si="5">C6</f>
        <v>1</v>
      </c>
      <c r="AF14" s="93">
        <f t="shared" si="5"/>
        <v>2</v>
      </c>
      <c r="AG14" s="93">
        <f t="shared" si="5"/>
        <v>3</v>
      </c>
      <c r="AH14" s="93">
        <f t="shared" si="5"/>
        <v>4</v>
      </c>
      <c r="AI14" s="93">
        <f t="shared" si="5"/>
        <v>5</v>
      </c>
      <c r="AJ14" s="93">
        <f t="shared" si="5"/>
        <v>6</v>
      </c>
      <c r="AK14" s="94">
        <f t="shared" si="5"/>
        <v>7</v>
      </c>
      <c r="AO14" s="100">
        <f t="shared" si="1"/>
        <v>1000</v>
      </c>
      <c r="AP14" s="100">
        <f t="shared" si="1"/>
        <v>1000</v>
      </c>
      <c r="AQ14" s="100">
        <f t="shared" ref="AQ14:AQ39" si="6">AQ7</f>
        <v>3</v>
      </c>
      <c r="AR14" s="100">
        <f t="shared" si="4"/>
        <v>33</v>
      </c>
      <c r="AS14" s="100">
        <f t="shared" si="3"/>
        <v>17</v>
      </c>
      <c r="AT14" s="31">
        <f t="array" aca="1" ref="AT14" ca="1">INDIRECT(ADDRESS(AS14,AR14))</f>
        <v>18</v>
      </c>
      <c r="AV14" s="2">
        <f t="shared" si="0"/>
        <v>58</v>
      </c>
      <c r="AW14" s="47">
        <f t="array" aca="1" ref="AW14" ca="1">INDIRECT(ADDRESS(AV14,AR14))</f>
        <v>15</v>
      </c>
    </row>
    <row r="15" spans="2:49" ht="15.75" customHeight="1" thickBot="1" x14ac:dyDescent="0.3">
      <c r="C15" s="4"/>
      <c r="D15" s="276" t="s">
        <v>55</v>
      </c>
      <c r="E15" s="314" t="s">
        <v>56</v>
      </c>
      <c r="F15" s="314" t="s">
        <v>50</v>
      </c>
      <c r="G15" s="292" t="s">
        <v>93</v>
      </c>
      <c r="H15" s="316" t="s">
        <v>63</v>
      </c>
      <c r="I15" s="291" t="s">
        <v>96</v>
      </c>
      <c r="J15" s="292"/>
      <c r="K15" s="278" t="s">
        <v>81</v>
      </c>
      <c r="L15" s="278" t="s">
        <v>85</v>
      </c>
      <c r="M15" s="278" t="s">
        <v>82</v>
      </c>
      <c r="N15" s="278" t="s">
        <v>83</v>
      </c>
      <c r="O15" s="278" t="s">
        <v>88</v>
      </c>
      <c r="P15" s="278" t="s">
        <v>89</v>
      </c>
      <c r="Q15" s="320" t="s">
        <v>73</v>
      </c>
      <c r="R15" s="323" t="s">
        <v>87</v>
      </c>
      <c r="S15" s="292" t="s">
        <v>91</v>
      </c>
      <c r="T15" s="318" t="s">
        <v>92</v>
      </c>
      <c r="U15" s="9"/>
      <c r="V15" s="283"/>
      <c r="W15" s="7"/>
      <c r="X15" s="7"/>
      <c r="Y15" s="7"/>
      <c r="Z15" s="7"/>
      <c r="AA15" s="53"/>
      <c r="AC15" s="16" t="s">
        <v>48</v>
      </c>
      <c r="AD15" s="48" t="s">
        <v>49</v>
      </c>
      <c r="AE15" s="89"/>
      <c r="AF15" s="90"/>
      <c r="AG15" s="90"/>
      <c r="AH15" s="90"/>
      <c r="AI15" s="90"/>
      <c r="AJ15" s="90"/>
      <c r="AK15" s="91"/>
      <c r="AO15" s="100">
        <f t="shared" si="1"/>
        <v>1000</v>
      </c>
      <c r="AP15" s="100">
        <f t="shared" si="1"/>
        <v>1000</v>
      </c>
      <c r="AQ15" s="100">
        <f t="shared" si="6"/>
        <v>4</v>
      </c>
      <c r="AR15" s="100">
        <f t="shared" si="4"/>
        <v>34</v>
      </c>
      <c r="AS15" s="100">
        <f t="shared" si="3"/>
        <v>17</v>
      </c>
      <c r="AT15" s="31">
        <f t="array" aca="1" ref="AT15" ca="1">INDIRECT(ADDRESS(AS15,AR15))</f>
        <v>18.5</v>
      </c>
      <c r="AV15" s="2">
        <f t="shared" si="0"/>
        <v>58</v>
      </c>
      <c r="AW15" s="47">
        <f t="array" aca="1" ref="AW15" ca="1">INDIRECT(ADDRESS(AV15,AR15))</f>
        <v>15</v>
      </c>
    </row>
    <row r="16" spans="2:49" ht="15.75" thickBot="1" x14ac:dyDescent="0.3">
      <c r="C16" s="74"/>
      <c r="D16" s="277"/>
      <c r="E16" s="315"/>
      <c r="F16" s="315"/>
      <c r="G16" s="315"/>
      <c r="H16" s="317"/>
      <c r="I16" s="293"/>
      <c r="J16" s="294"/>
      <c r="K16" s="279"/>
      <c r="L16" s="279"/>
      <c r="M16" s="279"/>
      <c r="N16" s="279"/>
      <c r="O16" s="279"/>
      <c r="P16" s="279"/>
      <c r="Q16" s="321"/>
      <c r="R16" s="324"/>
      <c r="S16" s="315"/>
      <c r="T16" s="319"/>
      <c r="U16" s="9"/>
      <c r="V16" s="284"/>
      <c r="W16" s="7"/>
      <c r="X16" s="7"/>
      <c r="Y16" s="7"/>
      <c r="Z16" s="7"/>
      <c r="AA16" s="54"/>
      <c r="AC16" s="301">
        <f>AC3</f>
        <v>1000</v>
      </c>
      <c r="AD16" s="65">
        <v>500</v>
      </c>
      <c r="AE16" s="27">
        <f t="shared" ref="AE16:AK19" si="7">($C$3+$AD$3+(($AC$16/$AD16)*C$7)+(($AC$16/$AD16)*C$8))</f>
        <v>20</v>
      </c>
      <c r="AF16" s="28">
        <f t="shared" si="7"/>
        <v>21</v>
      </c>
      <c r="AG16" s="28">
        <f t="shared" si="7"/>
        <v>24</v>
      </c>
      <c r="AH16" s="28">
        <f t="shared" si="7"/>
        <v>25</v>
      </c>
      <c r="AI16" s="28">
        <f t="shared" si="7"/>
        <v>28</v>
      </c>
      <c r="AJ16" s="28">
        <f t="shared" si="7"/>
        <v>29</v>
      </c>
      <c r="AK16" s="29">
        <f t="shared" si="7"/>
        <v>32</v>
      </c>
      <c r="AL16" s="99">
        <f>$AC$16</f>
        <v>1000</v>
      </c>
      <c r="AO16" s="100">
        <f t="shared" si="1"/>
        <v>1000</v>
      </c>
      <c r="AP16" s="100">
        <f t="shared" si="1"/>
        <v>1000</v>
      </c>
      <c r="AQ16" s="100">
        <f t="shared" si="6"/>
        <v>5</v>
      </c>
      <c r="AR16" s="100">
        <f t="shared" si="4"/>
        <v>35</v>
      </c>
      <c r="AS16" s="100">
        <f t="shared" si="3"/>
        <v>17</v>
      </c>
      <c r="AT16" s="31">
        <f t="array" aca="1" ref="AT16" ca="1">INDIRECT(ADDRESS(AS16,AR16))</f>
        <v>20</v>
      </c>
      <c r="AV16" s="2">
        <f t="shared" si="0"/>
        <v>58</v>
      </c>
      <c r="AW16" s="47">
        <f t="array" aca="1" ref="AW16" ca="1">INDIRECT(ADDRESS(AV16,AR16))</f>
        <v>16</v>
      </c>
    </row>
    <row r="17" spans="2:49" x14ac:dyDescent="0.25">
      <c r="C17" s="80" t="s">
        <v>57</v>
      </c>
      <c r="D17" s="110">
        <v>1000</v>
      </c>
      <c r="E17" s="52">
        <v>500</v>
      </c>
      <c r="F17" s="52">
        <v>3</v>
      </c>
      <c r="G17" s="52" t="s">
        <v>64</v>
      </c>
      <c r="H17" s="120">
        <v>1</v>
      </c>
      <c r="I17" s="274"/>
      <c r="J17" s="275"/>
      <c r="K17" s="23">
        <f>IF($D17="","",$H17*$C$3)</f>
        <v>10</v>
      </c>
      <c r="L17" s="23">
        <f>IF($D17="","",(($D17/$C$2)*$H17))</f>
        <v>2</v>
      </c>
      <c r="M17" s="23">
        <f t="array" ref="M17">IF($D17="","",(($D17/$E17)*INDEX($C$7:$I$7,MATCH($F17,$C$6:$I$6,0)))*$H17)</f>
        <v>6</v>
      </c>
      <c r="N17" s="128">
        <f t="array" ref="N17">IF($D17="","",IF(AND($G17="Oui",NOT($D17="")),(($D17/$E17)*INDEX($C$8:$I$8,MATCH($F17,$C$6:$I$6,0))),0)*$H17)</f>
        <v>6</v>
      </c>
      <c r="O17" s="23">
        <f>IF($D17="","",N17+M17+K17)</f>
        <v>22</v>
      </c>
      <c r="P17" s="23">
        <f>IF($D17="","",$O17/$C$10)</f>
        <v>27.5</v>
      </c>
      <c r="Q17" s="129">
        <f>IF($D17="","",IF((($C$11*60)-$P17)&gt;=0,1,"x"))</f>
        <v>1</v>
      </c>
      <c r="R17" s="123">
        <f t="array" ref="R17">IF($Q17=1,$H17*$D17,(ROUNDDOWN($V17,0)*$D17)+((($P17/$H17)*($V17-ROUNDDOWN($V17,0))-$C$3)/(($E17/$C$2)+INDEX($C$7:$I$7,MATCH($F17,$C$6:$I$6,0))+IF($G17="Oui",INDEX($C$8:$I$8,MATCH($F17,$C$6:$I$6,0)),0))*$E17))</f>
        <v>1000</v>
      </c>
      <c r="S17" s="111"/>
      <c r="T17" s="112"/>
      <c r="U17" s="9"/>
      <c r="V17" s="147">
        <f t="array" ref="V17">IF($Q17=1,0,IF($H17&lt;($Q17*$P17)/(($C$3+($D17/$C$2)+(($D17/$E17)*INDEX($C$7:$I$7,MATCH($F17,$C$6:$I$6,0)))+IF($G17="Oui",(($D17/$E17)*INDEX($C$8:$I$8,MATCH($F17,$C$6:$I$6,0))),0))/$C$10),$H17,($Q17*$P17)/(($C$3+($D17/$C$2)+(($D17/$E17)*INDEX($C$7:$I$7,MATCH($F17,$C$6:$I$6,0)))+IF($G17="Oui",(($D17/$E17)*INDEX($C$8:$I$8,MATCH($F17,$C$6:$I$6,0))),0))/$C$10)))</f>
        <v>0</v>
      </c>
      <c r="AA17" s="54"/>
      <c r="AC17" s="299"/>
      <c r="AD17" s="56">
        <v>1000</v>
      </c>
      <c r="AE17" s="30">
        <f t="shared" si="7"/>
        <v>16</v>
      </c>
      <c r="AF17" s="31">
        <f t="shared" si="7"/>
        <v>16.5</v>
      </c>
      <c r="AG17" s="31">
        <f t="shared" si="7"/>
        <v>18</v>
      </c>
      <c r="AH17" s="31">
        <f t="shared" si="7"/>
        <v>18.5</v>
      </c>
      <c r="AI17" s="31">
        <f t="shared" si="7"/>
        <v>20</v>
      </c>
      <c r="AJ17" s="31">
        <f t="shared" si="7"/>
        <v>20.5</v>
      </c>
      <c r="AK17" s="32">
        <f t="shared" si="7"/>
        <v>22</v>
      </c>
      <c r="AL17" s="99">
        <f t="shared" ref="AL17:AL20" si="8">$AC$16</f>
        <v>1000</v>
      </c>
      <c r="AO17" s="100">
        <f t="shared" si="1"/>
        <v>1000</v>
      </c>
      <c r="AP17" s="100">
        <f t="shared" si="1"/>
        <v>1000</v>
      </c>
      <c r="AQ17" s="100">
        <f t="shared" si="6"/>
        <v>6</v>
      </c>
      <c r="AR17" s="100">
        <f t="shared" si="4"/>
        <v>36</v>
      </c>
      <c r="AS17" s="100">
        <f t="shared" si="3"/>
        <v>17</v>
      </c>
      <c r="AT17" s="31">
        <f t="array" aca="1" ref="AT17" ca="1">INDIRECT(ADDRESS(AS17,AR17))</f>
        <v>20.5</v>
      </c>
      <c r="AV17" s="2">
        <f t="shared" si="0"/>
        <v>58</v>
      </c>
      <c r="AW17" s="47">
        <f t="array" aca="1" ref="AW17" ca="1">INDIRECT(ADDRESS(AV17,AR17))</f>
        <v>16</v>
      </c>
    </row>
    <row r="18" spans="2:49" x14ac:dyDescent="0.25">
      <c r="C18" s="81" t="s">
        <v>58</v>
      </c>
      <c r="D18" s="79">
        <v>500</v>
      </c>
      <c r="E18" s="50">
        <v>200</v>
      </c>
      <c r="F18" s="50">
        <v>5</v>
      </c>
      <c r="G18" s="50" t="s">
        <v>64</v>
      </c>
      <c r="H18" s="121">
        <v>1</v>
      </c>
      <c r="I18" s="270">
        <f ca="1">IF($D18="","",INDIRECT("'Chgt Prod'!"&amp;ADDRESS(MATCH($F17,'Chgt Prod'!$C$10:$C$16)+9,MATCH($F18,'Chgt Prod'!$D$9:$J$9)+3)))</f>
        <v>0</v>
      </c>
      <c r="J18" s="271"/>
      <c r="K18" s="118">
        <f t="shared" ref="K18:K27" si="9">IF($D18="","",$H18*$C$3)</f>
        <v>10</v>
      </c>
      <c r="L18" s="118">
        <f t="shared" ref="L18:L27" si="10">IF($D18="","",(($D18/$C$2)*$H18))</f>
        <v>1</v>
      </c>
      <c r="M18" s="118">
        <f t="array" ref="M18">IF($D18="","",(($D18/$E18)*INDEX($C$7:$I$7,MATCH($F18,$C$6:$I$6,0)))*$H18)</f>
        <v>10</v>
      </c>
      <c r="N18" s="106">
        <f t="array" ref="N18">IF($D18="","",IF(AND($G18="Oui",NOT($D18="")),(($D18/$E18)*INDEX($C$8:$I$8,MATCH($F18,$C$6:$I$6,0))),0)*$H18)</f>
        <v>10</v>
      </c>
      <c r="O18" s="118">
        <f ca="1">IF($D18="","",I18+N18+M18+K18)</f>
        <v>30</v>
      </c>
      <c r="P18" s="118">
        <f ca="1">IF($D18="","",$O18/$C$10)</f>
        <v>37.5</v>
      </c>
      <c r="Q18" s="126">
        <f ca="1">IF(OR($D18="",NOT($Q17=1)),"",IF((($C$11*60)-SUM($P$17:$P17)-$P18)&gt;=0,1,(($C$11*60)-SUM($P$17:$P17))/$P18))</f>
        <v>1</v>
      </c>
      <c r="R18" s="124">
        <f t="array" aca="1" ref="R18" ca="1">IF($Q18=1,$H18*$D18,(ROUNDDOWN($V18,0)*$D18)+((($P18/$H18)*($V18-ROUNDDOWN($V18,0))-$C$3)/(($E18/$C$2)+INDEX($C$7:$I$7,MATCH($F18,$C$6:$I$6,0))+IF($G18="Oui",INDEX($C$8:$I$8,MATCH($F18,$C$6:$I$6,0)),0))*$E18))</f>
        <v>500</v>
      </c>
      <c r="S18" s="101"/>
      <c r="T18" s="108"/>
      <c r="U18" s="9"/>
      <c r="V18" s="130">
        <f t="array" aca="1" ref="V18" ca="1">IF($Q18=1,0,IF($H18&lt;($Q18*$P18)/(($C$3+($D18/$C$2)+(($D18/$E18)*INDEX($C$7:$I$7,MATCH($F18,$C$6:$I$6,0)))+IF($G18="Oui",(($D18/$E18)*INDEX($C$8:$I$8,MATCH($F18,$C$6:$I$6,0))),0))/$C$10),$H18,($Q18*$P18)/(($C$3+($D18/$C$2)+(($D18/$E18)*INDEX($C$7:$I$7,MATCH($F18,$C$6:$I$6,0)))+IF($G18="Oui",(($D18/$E18)*INDEX($C$8:$I$8,MATCH($F18,$C$6:$I$6,0))),0))/$C$10)))</f>
        <v>0</v>
      </c>
      <c r="AA18" s="54"/>
      <c r="AC18" s="299"/>
      <c r="AD18" s="56">
        <v>1500</v>
      </c>
      <c r="AE18" s="30">
        <f t="shared" si="7"/>
        <v>14.666666666666668</v>
      </c>
      <c r="AF18" s="31">
        <f t="shared" si="7"/>
        <v>15</v>
      </c>
      <c r="AG18" s="31">
        <f t="shared" si="7"/>
        <v>16</v>
      </c>
      <c r="AH18" s="31">
        <f t="shared" si="7"/>
        <v>16.333333333333332</v>
      </c>
      <c r="AI18" s="31">
        <f t="shared" si="7"/>
        <v>17.333333333333332</v>
      </c>
      <c r="AJ18" s="31">
        <f t="shared" si="7"/>
        <v>17.666666666666664</v>
      </c>
      <c r="AK18" s="32">
        <f t="shared" si="7"/>
        <v>18.666666666666664</v>
      </c>
      <c r="AL18" s="99">
        <f t="shared" si="8"/>
        <v>1000</v>
      </c>
      <c r="AO18" s="100">
        <f t="shared" si="1"/>
        <v>1000</v>
      </c>
      <c r="AP18" s="100">
        <f t="shared" si="1"/>
        <v>1000</v>
      </c>
      <c r="AQ18" s="100">
        <f t="shared" si="6"/>
        <v>7</v>
      </c>
      <c r="AR18" s="100">
        <f t="shared" si="4"/>
        <v>37</v>
      </c>
      <c r="AS18" s="100">
        <f t="shared" si="3"/>
        <v>17</v>
      </c>
      <c r="AT18" s="31">
        <f t="array" aca="1" ref="AT18" ca="1">INDIRECT(ADDRESS(AS18,AR18))</f>
        <v>22</v>
      </c>
      <c r="AV18" s="2">
        <f t="shared" si="0"/>
        <v>58</v>
      </c>
      <c r="AW18" s="47">
        <f t="array" aca="1" ref="AW18" ca="1">INDIRECT(ADDRESS(AV18,AR18))</f>
        <v>17</v>
      </c>
    </row>
    <row r="19" spans="2:49" x14ac:dyDescent="0.25">
      <c r="C19" s="81" t="s">
        <v>59</v>
      </c>
      <c r="D19" s="79">
        <v>10000</v>
      </c>
      <c r="E19" s="50">
        <v>1000</v>
      </c>
      <c r="F19" s="50">
        <v>1</v>
      </c>
      <c r="G19" s="50" t="s">
        <v>65</v>
      </c>
      <c r="H19" s="121">
        <v>2</v>
      </c>
      <c r="I19" s="270">
        <f ca="1">IF($D19="","",INDIRECT("'Chgt Prod'!"&amp;ADDRESS(MATCH($F18,'Chgt Prod'!$C$10:$C$16)+9,MATCH($F19,'Chgt Prod'!$D$9:$J$9)+3)))</f>
        <v>0</v>
      </c>
      <c r="J19" s="271"/>
      <c r="K19" s="118">
        <f t="shared" si="9"/>
        <v>20</v>
      </c>
      <c r="L19" s="118">
        <f t="shared" si="10"/>
        <v>40</v>
      </c>
      <c r="M19" s="118">
        <f t="array" ref="M19">IF($D19="","",(($D19/$E19)*INDEX($C$7:$I$7,MATCH($F19,$C$6:$I$6,0)))*$H19)</f>
        <v>40</v>
      </c>
      <c r="N19" s="106">
        <f t="array" ref="N19">IF($D19="","",IF(AND($G19="Oui",NOT($D19="")),(($D19/$E19)*INDEX($C$8:$I$8,MATCH($F19,$C$6:$I$6,0))),0)*$H19)</f>
        <v>0</v>
      </c>
      <c r="O19" s="118">
        <f t="shared" ref="O19:O27" ca="1" si="11">IF($D19="","",I19+N19+M19+K19)</f>
        <v>60</v>
      </c>
      <c r="P19" s="118">
        <f t="shared" ref="P19:P27" ca="1" si="12">IF($D19="","",$O19/$C$10)</f>
        <v>75</v>
      </c>
      <c r="Q19" s="126">
        <f ca="1">IF(OR($D19="",NOT($Q18=1)),"",IF((($C$11*60)-SUM($P$17:$P18)-$P19)&gt;=0,1,(($C$11*60)-SUM($P$17:$P18))/$P19))</f>
        <v>1</v>
      </c>
      <c r="R19" s="124">
        <f t="array" aca="1" ref="R19" ca="1">IF($Q19=1,$H19*$D19,(ROUNDDOWN($V19,0)*$D19)+((($P19/$H19)*($V19-ROUNDDOWN($V19,0))-$C$3)/(($E19/$C$2)+INDEX($C$7:$I$7,MATCH($F19,$C$6:$I$6,0))+IF($G19="Oui",INDEX($C$8:$I$8,MATCH($F19,$C$6:$I$6,0)),0))*$E19))</f>
        <v>20000</v>
      </c>
      <c r="S19" s="50"/>
      <c r="T19" s="108"/>
      <c r="U19" s="9"/>
      <c r="V19" s="130">
        <f t="array" aca="1" ref="V19" ca="1">IF($Q19=1,0,IF($H19&lt;($Q19*$P19)/(($C$3+($D19/$C$2)+(($D19/$E19)*INDEX($C$7:$I$7,MATCH($F19,$C$6:$I$6,0)))+IF($G19="Oui",(($D19/$E19)*INDEX($C$8:$I$8,MATCH($F19,$C$6:$I$6,0))),0))/$C$10),$H19,($Q19*$P19)/(($C$3+($D19/$C$2)+(($D19/$E19)*INDEX($C$7:$I$7,MATCH($F19,$C$6:$I$6,0)))+IF($G19="Oui",(($D19/$E19)*INDEX($C$8:$I$8,MATCH($F19,$C$6:$I$6,0))),0))/$C$10)))</f>
        <v>0</v>
      </c>
      <c r="W19" s="88"/>
      <c r="X19" s="88"/>
      <c r="Y19" s="88"/>
      <c r="Z19" s="88"/>
      <c r="AA19" s="54"/>
      <c r="AC19" s="299"/>
      <c r="AD19" s="56">
        <v>2000</v>
      </c>
      <c r="AE19" s="30">
        <f t="shared" si="7"/>
        <v>14</v>
      </c>
      <c r="AF19" s="31">
        <f t="shared" si="7"/>
        <v>14.25</v>
      </c>
      <c r="AG19" s="31">
        <f t="shared" si="7"/>
        <v>15</v>
      </c>
      <c r="AH19" s="31">
        <f t="shared" si="7"/>
        <v>15.25</v>
      </c>
      <c r="AI19" s="31">
        <f t="shared" si="7"/>
        <v>16</v>
      </c>
      <c r="AJ19" s="31">
        <f t="shared" si="7"/>
        <v>16.25</v>
      </c>
      <c r="AK19" s="32">
        <f t="shared" si="7"/>
        <v>17</v>
      </c>
      <c r="AL19" s="99">
        <f t="shared" si="8"/>
        <v>1000</v>
      </c>
      <c r="AO19" s="100">
        <f t="shared" ref="AO19" si="13">AO18</f>
        <v>1000</v>
      </c>
      <c r="AP19" s="103">
        <f>AF5</f>
        <v>1500</v>
      </c>
      <c r="AQ19" s="100">
        <f>AQ12</f>
        <v>1</v>
      </c>
      <c r="AR19" s="100">
        <f t="shared" si="4"/>
        <v>31</v>
      </c>
      <c r="AS19" s="100">
        <v>18</v>
      </c>
      <c r="AT19" s="31">
        <f t="array" aca="1" ref="AT19" ca="1">INDIRECT(ADDRESS(AS19,AR19))</f>
        <v>14.666666666666668</v>
      </c>
      <c r="AV19" s="2">
        <f t="shared" si="0"/>
        <v>59</v>
      </c>
      <c r="AW19" s="47">
        <f t="array" aca="1" ref="AW19" ca="1">INDIRECT(ADDRESS(AV19,AR19))</f>
        <v>13.333333333333334</v>
      </c>
    </row>
    <row r="20" spans="2:49" ht="15.75" thickBot="1" x14ac:dyDescent="0.3">
      <c r="C20" s="81" t="s">
        <v>60</v>
      </c>
      <c r="D20" s="79">
        <v>2000</v>
      </c>
      <c r="E20" s="50">
        <v>100</v>
      </c>
      <c r="F20" s="50">
        <v>5</v>
      </c>
      <c r="G20" s="50" t="s">
        <v>65</v>
      </c>
      <c r="H20" s="121">
        <v>3</v>
      </c>
      <c r="I20" s="270">
        <f ca="1">IF($D20="","",INDIRECT("'Chgt Prod'!"&amp;ADDRESS(MATCH($F19,'Chgt Prod'!$C$10:$C$16)+9,MATCH($F20,'Chgt Prod'!$D$9:$J$9)+3)))</f>
        <v>0</v>
      </c>
      <c r="J20" s="271"/>
      <c r="K20" s="118">
        <f t="shared" si="9"/>
        <v>30</v>
      </c>
      <c r="L20" s="118">
        <f t="shared" si="10"/>
        <v>12</v>
      </c>
      <c r="M20" s="118">
        <f t="array" ref="M20">IF($D20="","",(($D20/$E20)*INDEX($C$7:$I$7,MATCH($F20,$C$6:$I$6,0)))*$H20)</f>
        <v>240</v>
      </c>
      <c r="N20" s="106">
        <f t="array" ref="N20">IF($D20="","",IF(AND($G20="Oui",NOT($D20="")),(($D20/$E20)*INDEX($C$8:$I$8,MATCH($F20,$C$6:$I$6,0))),0)*$H20)</f>
        <v>0</v>
      </c>
      <c r="O20" s="118">
        <f t="shared" ca="1" si="11"/>
        <v>270</v>
      </c>
      <c r="P20" s="118">
        <f t="shared" ca="1" si="12"/>
        <v>337.5</v>
      </c>
      <c r="Q20" s="126">
        <f ca="1">IF(OR($D20="",NOT($Q19=1)),"",IF((($C$11*60)-SUM($P$17:$P19)-$P20)&gt;=0,1,(($C$11*60)-SUM($P$17:$P19))/$P20))</f>
        <v>0.91851851851851851</v>
      </c>
      <c r="R20" s="124">
        <f t="array" aca="1" ref="R20" ca="1">IF($Q20="","",IF($Q20=1,$H20*$D20,(ROUNDDOWN($V20,0)*$D20)+((($P20/$H20)*($V20-ROUNDDOWN($V20,0))-$C$3)/(($E20/$C$2)+INDEX($C$7:$I$7,MATCH($F20,$C$6:$I$6,0))+IF($G20="Oui",INDEX($C$8:$I$8,MATCH($F20,$C$6:$I$6,0)),0))*$E20)))</f>
        <v>5471.6312056737579</v>
      </c>
      <c r="S20" s="50"/>
      <c r="T20" s="108"/>
      <c r="U20" s="9"/>
      <c r="V20" s="130">
        <f t="array" aca="1" ref="V20" ca="1">IF($Q20=1,0,IF($H20&lt;($Q20*$P20)/(($C$3+($D20/$C$2)+(($D20/$E20)*INDEX($C$7:$I$7,MATCH($F20,$C$6:$I$6,0)))+IF($G20="Oui",(($D20/$E20)*INDEX($C$8:$I$8,MATCH($F20,$C$6:$I$6,0))),0))/$C$10),$H20,($Q20*$P20)/(($C$3+($D20/$C$2)+(($D20/$E20)*INDEX($C$7:$I$7,MATCH($F20,$C$6:$I$6,0)))+IF($G20="Oui",(($D20/$E20)*INDEX($C$8:$I$8,MATCH($F20,$C$6:$I$6,0))),0))/$C$10)))</f>
        <v>2.6382978723404253</v>
      </c>
      <c r="W20" s="54"/>
      <c r="X20" s="54"/>
      <c r="Y20" s="54"/>
      <c r="Z20" s="54"/>
      <c r="AA20" s="54"/>
      <c r="AB20" s="2"/>
      <c r="AC20" s="305"/>
      <c r="AD20" s="66"/>
      <c r="AE20" s="33"/>
      <c r="AF20" s="34"/>
      <c r="AG20" s="34"/>
      <c r="AH20" s="34"/>
      <c r="AI20" s="34"/>
      <c r="AJ20" s="34"/>
      <c r="AK20" s="35"/>
      <c r="AL20" s="99">
        <f t="shared" si="8"/>
        <v>1000</v>
      </c>
      <c r="AO20" s="100">
        <f t="shared" ref="AO20:AP20" si="14">AO19</f>
        <v>1000</v>
      </c>
      <c r="AP20" s="100">
        <f t="shared" si="14"/>
        <v>1500</v>
      </c>
      <c r="AQ20" s="100">
        <f t="shared" si="6"/>
        <v>2</v>
      </c>
      <c r="AR20" s="100">
        <f t="shared" si="4"/>
        <v>32</v>
      </c>
      <c r="AS20" s="100">
        <f t="shared" si="3"/>
        <v>18</v>
      </c>
      <c r="AT20" s="31">
        <f t="array" aca="1" ref="AT20" ca="1">INDIRECT(ADDRESS(AS20,AR20))</f>
        <v>15</v>
      </c>
      <c r="AV20" s="2">
        <f t="shared" si="0"/>
        <v>59</v>
      </c>
      <c r="AW20" s="47">
        <f t="array" aca="1" ref="AW20" ca="1">INDIRECT(ADDRESS(AV20,AR20))</f>
        <v>13.333333333333334</v>
      </c>
    </row>
    <row r="21" spans="2:49" x14ac:dyDescent="0.25">
      <c r="C21" s="81" t="s">
        <v>61</v>
      </c>
      <c r="D21" s="79"/>
      <c r="E21" s="50"/>
      <c r="F21" s="50"/>
      <c r="G21" s="50"/>
      <c r="H21" s="121"/>
      <c r="I21" s="270" t="str">
        <f ca="1">IF($D21="","",INDIRECT("'Chgt Prod'!"&amp;ADDRESS(MATCH($F20,'Chgt Prod'!$C$10:$C$16)+9,MATCH($F21,'Chgt Prod'!$D$9:$J$9)+3)))</f>
        <v/>
      </c>
      <c r="J21" s="271"/>
      <c r="K21" s="118" t="str">
        <f t="shared" si="9"/>
        <v/>
      </c>
      <c r="L21" s="118" t="str">
        <f t="shared" si="10"/>
        <v/>
      </c>
      <c r="M21" s="118" t="str">
        <f t="array" ref="M21">IF($D21="","",(($D21/$E21)*INDEX($C$7:$I$7,MATCH($F21,$C$6:$I$6,0)))*$H21)</f>
        <v/>
      </c>
      <c r="N21" s="106" t="str">
        <f t="array" ref="N21">IF($D21="","",IF(AND($G21="Oui",NOT($D21="")),(($D21/$E21)*INDEX($C$8:$I$8,MATCH($F21,$C$6:$I$6,0))),0)*$H21)</f>
        <v/>
      </c>
      <c r="O21" s="118" t="str">
        <f t="shared" si="11"/>
        <v/>
      </c>
      <c r="P21" s="118" t="str">
        <f t="shared" si="12"/>
        <v/>
      </c>
      <c r="Q21" s="126" t="str">
        <f ca="1">IF(OR($D21="",NOT($Q20=1)),"",IF((($C$11*60)-SUM($P$17:$P20)-$P21)&gt;=0,1,(($C$11*60)-SUM($P$17:$P20))/$P21))</f>
        <v/>
      </c>
      <c r="R21" s="124" t="str">
        <f t="array" aca="1" ref="R21" ca="1">IF($Q21="","",IF($Q21=1,$H21*$D21,(ROUNDDOWN($V21,0)*$D21)+((($P21/$H21)*($V21-ROUNDDOWN($V21,0))-$C$3)/(($E21/$C$2)+INDEX($C$7:$I$7,MATCH($F21,$C$6:$I$6,0))+IF($G21="Oui",INDEX($C$8:$I$8,MATCH($F21,$C$6:$I$6,0)),0))*$E21)))</f>
        <v/>
      </c>
      <c r="S21" s="50"/>
      <c r="T21" s="108"/>
      <c r="U21" s="9"/>
      <c r="V21" s="130" t="e">
        <f t="array" aca="1" ref="V21" ca="1">IF($Q21=1,0,IF($H21&lt;($Q21*$P21)/(($C$3+($D21/$C$2)+(($D21/$E21)*INDEX($C$7:$I$7,MATCH($F21,$C$6:$I$6,0)))+IF($G21="Oui",(($D21/$E21)*INDEX($C$8:$I$8,MATCH($F21,$C$6:$I$6,0))),0))/$C$10),$H21,($Q21*$P21)/(($C$3+($D21/$C$2)+(($D21/$E21)*INDEX($C$7:$I$7,MATCH($F21,$C$6:$I$6,0)))+IF($G21="Oui",(($D21/$E21)*INDEX($C$8:$I$8,MATCH($F21,$C$6:$I$6,0))),0))/$C$10)))</f>
        <v>#VALUE!</v>
      </c>
      <c r="W21" s="54"/>
      <c r="X21" s="54"/>
      <c r="Y21" s="54"/>
      <c r="Z21" s="54"/>
      <c r="AA21" s="54"/>
      <c r="AB21" s="2"/>
      <c r="AC21" s="295">
        <f>AC4</f>
        <v>1500</v>
      </c>
      <c r="AD21" s="55">
        <f>AD16</f>
        <v>500</v>
      </c>
      <c r="AE21" s="27">
        <f t="shared" ref="AE21:AK24" si="15">($C$3+$AD$4+(($AC$21/$AD21)*C$7)+(($AC$21/$AD21)*C$8))</f>
        <v>25</v>
      </c>
      <c r="AF21" s="28">
        <f t="shared" si="15"/>
        <v>26.5</v>
      </c>
      <c r="AG21" s="28">
        <f t="shared" si="15"/>
        <v>31</v>
      </c>
      <c r="AH21" s="28">
        <f t="shared" si="15"/>
        <v>32.5</v>
      </c>
      <c r="AI21" s="28">
        <f t="shared" si="15"/>
        <v>37</v>
      </c>
      <c r="AJ21" s="28">
        <f t="shared" si="15"/>
        <v>38.5</v>
      </c>
      <c r="AK21" s="29">
        <f t="shared" si="15"/>
        <v>43</v>
      </c>
      <c r="AL21" s="99">
        <f>$AC$21</f>
        <v>1500</v>
      </c>
      <c r="AO21" s="100">
        <f t="shared" ref="AO21:AP21" si="16">AO20</f>
        <v>1000</v>
      </c>
      <c r="AP21" s="100">
        <f t="shared" si="16"/>
        <v>1500</v>
      </c>
      <c r="AQ21" s="100">
        <f t="shared" si="6"/>
        <v>3</v>
      </c>
      <c r="AR21" s="100">
        <f t="shared" si="4"/>
        <v>33</v>
      </c>
      <c r="AS21" s="100">
        <f t="shared" si="3"/>
        <v>18</v>
      </c>
      <c r="AT21" s="31">
        <f t="array" aca="1" ref="AT21" ca="1">INDIRECT(ADDRESS(AS21,AR21))</f>
        <v>16</v>
      </c>
      <c r="AV21" s="2">
        <f t="shared" si="0"/>
        <v>59</v>
      </c>
      <c r="AW21" s="47">
        <f t="array" aca="1" ref="AW21" ca="1">INDIRECT(ADDRESS(AV21,AR21))</f>
        <v>14</v>
      </c>
    </row>
    <row r="22" spans="2:49" x14ac:dyDescent="0.25">
      <c r="C22" s="81" t="s">
        <v>62</v>
      </c>
      <c r="D22" s="79"/>
      <c r="E22" s="50"/>
      <c r="F22" s="50"/>
      <c r="G22" s="50"/>
      <c r="H22" s="121"/>
      <c r="I22" s="270" t="str">
        <f ca="1">IF($D22="","",INDIRECT("'Chgt Prod'!"&amp;ADDRESS(MATCH($F21,'Chgt Prod'!$C$10:$C$16)+9,MATCH($F22,'Chgt Prod'!$D$9:$J$9)+3)))</f>
        <v/>
      </c>
      <c r="J22" s="271"/>
      <c r="K22" s="118" t="str">
        <f t="shared" si="9"/>
        <v/>
      </c>
      <c r="L22" s="118" t="str">
        <f t="shared" si="10"/>
        <v/>
      </c>
      <c r="M22" s="118" t="str">
        <f t="array" ref="M22">IF($D22="","",(($D22/$E22)*INDEX($C$7:$I$7,MATCH($F22,$C$6:$I$6,0)))*$H22)</f>
        <v/>
      </c>
      <c r="N22" s="106" t="str">
        <f t="array" ref="N22">IF($D22="","",IF(AND($G22="Oui",NOT($D22="")),(($D22/$E22)*INDEX($C$8:$I$8,MATCH($F22,$C$6:$I$6,0))),0)*$H22)</f>
        <v/>
      </c>
      <c r="O22" s="118" t="str">
        <f t="shared" si="11"/>
        <v/>
      </c>
      <c r="P22" s="118" t="str">
        <f t="shared" si="12"/>
        <v/>
      </c>
      <c r="Q22" s="126" t="str">
        <f ca="1">IF(OR($D22="",NOT($Q21=1)),"",IF((($C$11*60)-SUM($P$17:$P21)-$P22)&gt;=0,1,(($C$11*60)-SUM($P$17:$P21))/$P22))</f>
        <v/>
      </c>
      <c r="R22" s="124" t="str">
        <f t="array" aca="1" ref="R22" ca="1">IF($Q22="","",IF($Q22=1,$H22*$D22,(ROUNDDOWN($V22,0)*$D22)+((($P22/$H22)*($V22-ROUNDDOWN($V22,0))-$C$3)/(($E22/$C$2)+INDEX($C$7:$I$7,MATCH($F22,$C$6:$I$6,0))+IF($G22="Oui",INDEX($C$8:$I$8,MATCH($F22,$C$6:$I$6,0)),0))*$E22)))</f>
        <v/>
      </c>
      <c r="S22" s="50"/>
      <c r="T22" s="108"/>
      <c r="U22" s="9"/>
      <c r="V22" s="130" t="e">
        <f t="array" aca="1" ref="V22" ca="1">IF($Q22=1,0,IF($H22&lt;($Q22*$P22)/(($C$3+($D22/$C$2)+(($D22/$E22)*INDEX($C$7:$I$7,MATCH($F22,$C$6:$I$6,0)))+IF($G22="Oui",(($D22/$E22)*INDEX($C$8:$I$8,MATCH($F22,$C$6:$I$6,0))),0))/$C$10),$H22,($Q22*$P22)/(($C$3+($D22/$C$2)+(($D22/$E22)*INDEX($C$7:$I$7,MATCH($F22,$C$6:$I$6,0)))+IF($G22="Oui",(($D22/$E22)*INDEX($C$8:$I$8,MATCH($F22,$C$6:$I$6,0))),0))/$C$10)))</f>
        <v>#VALUE!</v>
      </c>
      <c r="W22" s="54"/>
      <c r="X22" s="54"/>
      <c r="Y22" s="54"/>
      <c r="Z22" s="54"/>
      <c r="AA22" s="54"/>
      <c r="AB22" s="2"/>
      <c r="AC22" s="296"/>
      <c r="AD22" s="56">
        <f t="shared" ref="AD22:AD49" si="17">AD17</f>
        <v>1000</v>
      </c>
      <c r="AE22" s="30">
        <f t="shared" si="15"/>
        <v>19</v>
      </c>
      <c r="AF22" s="31">
        <f t="shared" si="15"/>
        <v>19.75</v>
      </c>
      <c r="AG22" s="31">
        <f t="shared" si="15"/>
        <v>22</v>
      </c>
      <c r="AH22" s="31">
        <f t="shared" si="15"/>
        <v>22.75</v>
      </c>
      <c r="AI22" s="31">
        <f t="shared" si="15"/>
        <v>25</v>
      </c>
      <c r="AJ22" s="31">
        <f t="shared" si="15"/>
        <v>25.75</v>
      </c>
      <c r="AK22" s="32">
        <f t="shared" si="15"/>
        <v>28</v>
      </c>
      <c r="AL22" s="99">
        <f t="shared" ref="AL22:AL25" si="18">$AC$21</f>
        <v>1500</v>
      </c>
      <c r="AO22" s="100">
        <f t="shared" ref="AO22:AP22" si="19">AO21</f>
        <v>1000</v>
      </c>
      <c r="AP22" s="100">
        <f t="shared" si="19"/>
        <v>1500</v>
      </c>
      <c r="AQ22" s="100">
        <f t="shared" si="6"/>
        <v>4</v>
      </c>
      <c r="AR22" s="100">
        <f t="shared" si="4"/>
        <v>34</v>
      </c>
      <c r="AS22" s="100">
        <f t="shared" si="3"/>
        <v>18</v>
      </c>
      <c r="AT22" s="31">
        <f t="array" aca="1" ref="AT22" ca="1">INDIRECT(ADDRESS(AS22,AR22))</f>
        <v>16.333333333333332</v>
      </c>
      <c r="AV22" s="2">
        <f t="shared" si="0"/>
        <v>59</v>
      </c>
      <c r="AW22" s="47">
        <f t="array" aca="1" ref="AW22" ca="1">INDIRECT(ADDRESS(AV22,AR22))</f>
        <v>14</v>
      </c>
    </row>
    <row r="23" spans="2:49" x14ac:dyDescent="0.25">
      <c r="C23" s="81" t="s">
        <v>66</v>
      </c>
      <c r="D23" s="79"/>
      <c r="E23" s="50"/>
      <c r="F23" s="50"/>
      <c r="G23" s="50"/>
      <c r="H23" s="121"/>
      <c r="I23" s="270" t="str">
        <f ca="1">IF($D23="","",INDIRECT("'Chgt Prod'!"&amp;ADDRESS(MATCH($F22,'Chgt Prod'!$C$10:$C$16)+9,MATCH($F23,'Chgt Prod'!$D$9:$J$9)+3)))</f>
        <v/>
      </c>
      <c r="J23" s="271"/>
      <c r="K23" s="118" t="str">
        <f t="shared" si="9"/>
        <v/>
      </c>
      <c r="L23" s="118" t="str">
        <f t="shared" si="10"/>
        <v/>
      </c>
      <c r="M23" s="118" t="str">
        <f t="array" ref="M23">IF($D23="","",(($D23/$E23)*INDEX($C$7:$I$7,MATCH($F23,$C$6:$I$6,0)))*$H23)</f>
        <v/>
      </c>
      <c r="N23" s="106" t="str">
        <f t="array" ref="N23">IF($D23="","",IF(AND($G23="Oui",NOT($D23="")),(($D23/$E23)*INDEX($C$8:$I$8,MATCH($F23,$C$6:$I$6,0))),0)*$H23)</f>
        <v/>
      </c>
      <c r="O23" s="118" t="str">
        <f t="shared" si="11"/>
        <v/>
      </c>
      <c r="P23" s="118" t="str">
        <f t="shared" si="12"/>
        <v/>
      </c>
      <c r="Q23" s="126" t="str">
        <f ca="1">IF(OR($D23="",NOT($Q22=1)),"",IF((($C$11*60)-SUM($P$17:$P22)-$P23)&gt;=0,1,(($C$11*60)-SUM($P$17:$P22))/$P23))</f>
        <v/>
      </c>
      <c r="R23" s="124" t="str">
        <f t="array" aca="1" ref="R23" ca="1">IF($Q23="","",IF($Q23=1,$H23*$D23,(ROUNDDOWN($V23,0)*$D23)+((($P23/$H23)*($V23-ROUNDDOWN($V23,0))-$C$3)/(($E23/$C$2)+INDEX($C$7:$I$7,MATCH($F23,$C$6:$I$6,0))+IF($G23="Oui",INDEX($C$8:$I$8,MATCH($F23,$C$6:$I$6,0)),0))*$E23)))</f>
        <v/>
      </c>
      <c r="S23" s="50"/>
      <c r="T23" s="108"/>
      <c r="U23" s="9"/>
      <c r="V23" s="130" t="e">
        <f t="array" aca="1" ref="V23" ca="1">IF($Q23=1,0,IF($H23&lt;($Q23*$P23)/(($C$3+($D23/$C$2)+(($D23/$E23)*INDEX($C$7:$I$7,MATCH($F23,$C$6:$I$6,0)))+IF($G23="Oui",(($D23/$E23)*INDEX($C$8:$I$8,MATCH($F23,$C$6:$I$6,0))),0))/$C$10),$H23,($Q23*$P23)/(($C$3+($D23/$C$2)+(($D23/$E23)*INDEX($C$7:$I$7,MATCH($F23,$C$6:$I$6,0)))+IF($G23="Oui",(($D23/$E23)*INDEX($C$8:$I$8,MATCH($F23,$C$6:$I$6,0))),0))/$C$10)))</f>
        <v>#VALUE!</v>
      </c>
      <c r="W23" s="54"/>
      <c r="X23" s="54"/>
      <c r="Y23" s="54"/>
      <c r="Z23" s="54"/>
      <c r="AA23" s="54"/>
      <c r="AC23" s="296"/>
      <c r="AD23" s="56">
        <f t="shared" si="17"/>
        <v>1500</v>
      </c>
      <c r="AE23" s="30">
        <f t="shared" si="15"/>
        <v>17</v>
      </c>
      <c r="AF23" s="31">
        <f t="shared" si="15"/>
        <v>17.5</v>
      </c>
      <c r="AG23" s="31">
        <f t="shared" si="15"/>
        <v>19</v>
      </c>
      <c r="AH23" s="31">
        <f t="shared" si="15"/>
        <v>19.5</v>
      </c>
      <c r="AI23" s="31">
        <f t="shared" si="15"/>
        <v>21</v>
      </c>
      <c r="AJ23" s="31">
        <f t="shared" si="15"/>
        <v>21.5</v>
      </c>
      <c r="AK23" s="32">
        <f t="shared" si="15"/>
        <v>23</v>
      </c>
      <c r="AL23" s="99">
        <f t="shared" si="18"/>
        <v>1500</v>
      </c>
      <c r="AO23" s="100">
        <f t="shared" ref="AO23:AP23" si="20">AO22</f>
        <v>1000</v>
      </c>
      <c r="AP23" s="100">
        <f t="shared" si="20"/>
        <v>1500</v>
      </c>
      <c r="AQ23" s="100">
        <f t="shared" si="6"/>
        <v>5</v>
      </c>
      <c r="AR23" s="100">
        <f t="shared" si="4"/>
        <v>35</v>
      </c>
      <c r="AS23" s="100">
        <f t="shared" si="3"/>
        <v>18</v>
      </c>
      <c r="AT23" s="31">
        <f t="array" aca="1" ref="AT23" ca="1">INDIRECT(ADDRESS(AS23,AR23))</f>
        <v>17.333333333333332</v>
      </c>
      <c r="AV23" s="2">
        <f t="shared" si="0"/>
        <v>59</v>
      </c>
      <c r="AW23" s="47">
        <f t="array" aca="1" ref="AW23" ca="1">INDIRECT(ADDRESS(AV23,AR23))</f>
        <v>14.666666666666666</v>
      </c>
    </row>
    <row r="24" spans="2:49" x14ac:dyDescent="0.25">
      <c r="C24" s="81" t="s">
        <v>67</v>
      </c>
      <c r="D24" s="79"/>
      <c r="E24" s="50"/>
      <c r="F24" s="50"/>
      <c r="G24" s="50"/>
      <c r="H24" s="121"/>
      <c r="I24" s="270" t="str">
        <f ca="1">IF($D24="","",INDIRECT("'Chgt Prod'!"&amp;ADDRESS(MATCH($F23,'Chgt Prod'!$C$10:$C$16)+9,MATCH($F24,'Chgt Prod'!$D$9:$J$9)+3)))</f>
        <v/>
      </c>
      <c r="J24" s="271"/>
      <c r="K24" s="118" t="str">
        <f t="shared" si="9"/>
        <v/>
      </c>
      <c r="L24" s="118" t="str">
        <f t="shared" si="10"/>
        <v/>
      </c>
      <c r="M24" s="118" t="str">
        <f t="array" ref="M24">IF($D24="","",(($D24/$E24)*INDEX($C$7:$I$7,MATCH($F24,$C$6:$I$6,0)))*$H24)</f>
        <v/>
      </c>
      <c r="N24" s="106" t="str">
        <f t="array" ref="N24">IF($D24="","",IF(AND($G24="Oui",NOT($D24="")),(($D24/$E24)*INDEX($C$8:$I$8,MATCH($F24,$C$6:$I$6,0))),0)*$H24)</f>
        <v/>
      </c>
      <c r="O24" s="118" t="str">
        <f t="shared" si="11"/>
        <v/>
      </c>
      <c r="P24" s="118" t="str">
        <f t="shared" si="12"/>
        <v/>
      </c>
      <c r="Q24" s="126" t="str">
        <f ca="1">IF(OR($D24="",NOT($Q23=1)),"",IF((($C$11*60)-SUM($P$17:$P23)-$P24)&gt;=0,1,(($C$11*60)-SUM($P$17:$P23))/$P24))</f>
        <v/>
      </c>
      <c r="R24" s="124" t="str">
        <f t="array" aca="1" ref="R24" ca="1">IF($Q24="","",IF($Q24=1,$H24*$D24,(ROUNDDOWN($V24,0)*$D24)+((($P24/$H24)*($V24-ROUNDDOWN($V24,0))-$C$3)/(($E24/$C$2)+INDEX($C$7:$I$7,MATCH($F24,$C$6:$I$6,0))+IF($G24="Oui",INDEX($C$8:$I$8,MATCH($F24,$C$6:$I$6,0)),0))*$E24)))</f>
        <v/>
      </c>
      <c r="S24" s="50"/>
      <c r="T24" s="108"/>
      <c r="U24" s="9"/>
      <c r="V24" s="130" t="e">
        <f t="array" aca="1" ref="V24" ca="1">IF($Q24=1,0,IF($H24&lt;($Q24*$P24)/(($C$3+($D24/$C$2)+(($D24/$E24)*INDEX($C$7:$I$7,MATCH($F24,$C$6:$I$6,0)))+IF($G24="Oui",(($D24/$E24)*INDEX($C$8:$I$8,MATCH($F24,$C$6:$I$6,0))),0))/$C$10),$H24,($Q24*$P24)/(($C$3+($D24/$C$2)+(($D24/$E24)*INDEX($C$7:$I$7,MATCH($F24,$C$6:$I$6,0)))+IF($G24="Oui",(($D24/$E24)*INDEX($C$8:$I$8,MATCH($F24,$C$6:$I$6,0))),0))/$C$10)))</f>
        <v>#VALUE!</v>
      </c>
      <c r="W24" s="54"/>
      <c r="X24" s="54"/>
      <c r="Y24" s="54"/>
      <c r="Z24" s="54"/>
      <c r="AA24" s="54"/>
      <c r="AC24" s="296"/>
      <c r="AD24" s="56">
        <f t="shared" si="17"/>
        <v>2000</v>
      </c>
      <c r="AE24" s="30">
        <f t="shared" si="15"/>
        <v>16</v>
      </c>
      <c r="AF24" s="31">
        <f t="shared" si="15"/>
        <v>16.375</v>
      </c>
      <c r="AG24" s="31">
        <f t="shared" si="15"/>
        <v>17.5</v>
      </c>
      <c r="AH24" s="31">
        <f t="shared" si="15"/>
        <v>17.875</v>
      </c>
      <c r="AI24" s="31">
        <f t="shared" si="15"/>
        <v>19</v>
      </c>
      <c r="AJ24" s="31">
        <f t="shared" si="15"/>
        <v>19.375</v>
      </c>
      <c r="AK24" s="32">
        <f t="shared" si="15"/>
        <v>20.5</v>
      </c>
      <c r="AL24" s="99">
        <f t="shared" si="18"/>
        <v>1500</v>
      </c>
      <c r="AO24" s="100">
        <f t="shared" ref="AO24:AP24" si="21">AO23</f>
        <v>1000</v>
      </c>
      <c r="AP24" s="100">
        <f t="shared" si="21"/>
        <v>1500</v>
      </c>
      <c r="AQ24" s="100">
        <f t="shared" si="6"/>
        <v>6</v>
      </c>
      <c r="AR24" s="100">
        <f t="shared" si="4"/>
        <v>36</v>
      </c>
      <c r="AS24" s="100">
        <f t="shared" si="3"/>
        <v>18</v>
      </c>
      <c r="AT24" s="31">
        <f t="array" aca="1" ref="AT24" ca="1">INDIRECT(ADDRESS(AS24,AR24))</f>
        <v>17.666666666666664</v>
      </c>
      <c r="AV24" s="2">
        <f t="shared" si="0"/>
        <v>59</v>
      </c>
      <c r="AW24" s="47">
        <f t="array" aca="1" ref="AW24" ca="1">INDIRECT(ADDRESS(AV24,AR24))</f>
        <v>14.666666666666666</v>
      </c>
    </row>
    <row r="25" spans="2:49" ht="15.75" thickBot="1" x14ac:dyDescent="0.3">
      <c r="C25" s="81" t="s">
        <v>68</v>
      </c>
      <c r="D25" s="79"/>
      <c r="E25" s="50"/>
      <c r="F25" s="50"/>
      <c r="G25" s="50"/>
      <c r="H25" s="121"/>
      <c r="I25" s="270" t="str">
        <f ca="1">IF($D25="","",INDIRECT("'Chgt Prod'!"&amp;ADDRESS(MATCH($F24,'Chgt Prod'!$C$10:$C$16)+9,MATCH($F25,'Chgt Prod'!$D$9:$J$9)+3)))</f>
        <v/>
      </c>
      <c r="J25" s="271"/>
      <c r="K25" s="118" t="str">
        <f t="shared" si="9"/>
        <v/>
      </c>
      <c r="L25" s="118" t="str">
        <f t="shared" si="10"/>
        <v/>
      </c>
      <c r="M25" s="118" t="str">
        <f t="array" ref="M25">IF($D25="","",(($D25/$E25)*INDEX($C$7:$I$7,MATCH($F25,$C$6:$I$6,0)))*$H25)</f>
        <v/>
      </c>
      <c r="N25" s="106" t="str">
        <f t="array" ref="N25">IF($D25="","",IF(AND($G25="Oui",NOT($D25="")),(($D25/$E25)*INDEX($C$8:$I$8,MATCH($F25,$C$6:$I$6,0))),0)*$H25)</f>
        <v/>
      </c>
      <c r="O25" s="118" t="str">
        <f t="shared" si="11"/>
        <v/>
      </c>
      <c r="P25" s="118" t="str">
        <f t="shared" si="12"/>
        <v/>
      </c>
      <c r="Q25" s="126" t="str">
        <f ca="1">IF(OR($D25="",NOT($Q24=1)),"",IF((($C$11*60)-SUM($P$17:$P24)-$P25)&gt;=0,1,(($C$11*60)-SUM($P$17:$P24))/$P25))</f>
        <v/>
      </c>
      <c r="R25" s="124" t="str">
        <f t="array" aca="1" ref="R25" ca="1">IF($Q25="","",IF($Q25=1,$H25*$D25,(ROUNDDOWN($V25,0)*$D25)+((($P25/$H25)*($V25-ROUNDDOWN($V25,0))-$C$3)/(($E25/$C$2)+INDEX($C$7:$I$7,MATCH($F25,$C$6:$I$6,0))+IF($G25="Oui",INDEX($C$8:$I$8,MATCH($F25,$C$6:$I$6,0)),0))*$E25)))</f>
        <v/>
      </c>
      <c r="S25" s="50"/>
      <c r="T25" s="108"/>
      <c r="U25" s="9"/>
      <c r="V25" s="130" t="e">
        <f t="array" aca="1" ref="V25" ca="1">IF($Q25=1,0,IF($H25&lt;($Q25*$P25)/(($C$3+($D25/$C$2)+(($D25/$E25)*INDEX($C$7:$I$7,MATCH($F25,$C$6:$I$6,0)))+IF($G25="Oui",(($D25/$E25)*INDEX($C$8:$I$8,MATCH($F25,$C$6:$I$6,0))),0))/$C$10),$H25,($Q25*$P25)/(($C$3+($D25/$C$2)+(($D25/$E25)*INDEX($C$7:$I$7,MATCH($F25,$C$6:$I$6,0)))+IF($G25="Oui",(($D25/$E25)*INDEX($C$8:$I$8,MATCH($F25,$C$6:$I$6,0))),0))/$C$10)))</f>
        <v>#VALUE!</v>
      </c>
      <c r="W25" s="54"/>
      <c r="X25" s="54"/>
      <c r="Y25" s="54"/>
      <c r="Z25" s="54"/>
      <c r="AA25" s="54"/>
      <c r="AC25" s="297"/>
      <c r="AD25" s="57"/>
      <c r="AE25" s="33"/>
      <c r="AF25" s="34"/>
      <c r="AG25" s="34"/>
      <c r="AH25" s="34"/>
      <c r="AI25" s="34"/>
      <c r="AJ25" s="34"/>
      <c r="AK25" s="35"/>
      <c r="AL25" s="99">
        <f t="shared" si="18"/>
        <v>1500</v>
      </c>
      <c r="AO25" s="100">
        <f t="shared" ref="AO25:AP25" si="22">AO24</f>
        <v>1000</v>
      </c>
      <c r="AP25" s="100">
        <f t="shared" si="22"/>
        <v>1500</v>
      </c>
      <c r="AQ25" s="100">
        <f t="shared" si="6"/>
        <v>7</v>
      </c>
      <c r="AR25" s="100">
        <f t="shared" si="4"/>
        <v>37</v>
      </c>
      <c r="AS25" s="100">
        <f t="shared" si="3"/>
        <v>18</v>
      </c>
      <c r="AT25" s="31">
        <f t="array" aca="1" ref="AT25" ca="1">INDIRECT(ADDRESS(AS25,AR25))</f>
        <v>18.666666666666664</v>
      </c>
      <c r="AV25" s="2">
        <f t="shared" si="0"/>
        <v>59</v>
      </c>
      <c r="AW25" s="47">
        <f t="array" aca="1" ref="AW25" ca="1">INDIRECT(ADDRESS(AV25,AR25))</f>
        <v>15.333333333333332</v>
      </c>
    </row>
    <row r="26" spans="2:49" x14ac:dyDescent="0.25">
      <c r="B26" s="78"/>
      <c r="C26" s="81" t="s">
        <v>69</v>
      </c>
      <c r="D26" s="79"/>
      <c r="E26" s="50"/>
      <c r="F26" s="50"/>
      <c r="G26" s="50"/>
      <c r="H26" s="121"/>
      <c r="I26" s="270" t="str">
        <f ca="1">IF($D26="","",INDIRECT("'Chgt Prod'!"&amp;ADDRESS(MATCH($F25,'Chgt Prod'!$C$10:$C$16)+9,MATCH($F26,'Chgt Prod'!$D$9:$J$9)+3)))</f>
        <v/>
      </c>
      <c r="J26" s="271"/>
      <c r="K26" s="118" t="str">
        <f t="shared" si="9"/>
        <v/>
      </c>
      <c r="L26" s="118" t="str">
        <f t="shared" si="10"/>
        <v/>
      </c>
      <c r="M26" s="118" t="str">
        <f t="array" ref="M26">IF($D26="","",(($D26/$E26)*INDEX($C$7:$I$7,MATCH($F26,$C$6:$I$6,0)))*$H26)</f>
        <v/>
      </c>
      <c r="N26" s="106" t="str">
        <f t="array" ref="N26">IF($D26="","",IF(AND($G26="Oui",NOT($D26="")),(($D26/$E26)*INDEX($C$8:$I$8,MATCH($F26,$C$6:$I$6,0))),0)*$H26)</f>
        <v/>
      </c>
      <c r="O26" s="118" t="str">
        <f t="shared" si="11"/>
        <v/>
      </c>
      <c r="P26" s="118" t="str">
        <f t="shared" si="12"/>
        <v/>
      </c>
      <c r="Q26" s="126" t="str">
        <f ca="1">IF(OR($D26="",NOT($Q25=1)),"",IF((($C$11*60)-SUM($P$17:$P25)-$P26)&gt;=0,1,(($C$11*60)-SUM($P$17:$P25))/$P26))</f>
        <v/>
      </c>
      <c r="R26" s="124" t="str">
        <f t="array" aca="1" ref="R26" ca="1">IF($Q26="","",IF($Q26=1,$H26*$D26,(ROUNDDOWN($V26,0)*$D26)+((($P26/$H26)*($V26-ROUNDDOWN($V26,0))-$C$3)/(($E26/$C$2)+INDEX($C$7:$I$7,MATCH($F26,$C$6:$I$6,0))+IF($G26="Oui",INDEX($C$8:$I$8,MATCH($F26,$C$6:$I$6,0)),0))*$E26)))</f>
        <v/>
      </c>
      <c r="S26" s="50"/>
      <c r="T26" s="108"/>
      <c r="U26" s="9"/>
      <c r="V26" s="130" t="e">
        <f t="array" aca="1" ref="V26" ca="1">IF($Q26=1,0,IF($H26&lt;($Q26*$P26)/(($C$3+($D26/$C$2)+(($D26/$E26)*INDEX($C$7:$I$7,MATCH($F26,$C$6:$I$6,0)))+IF($G26="Oui",(($D26/$E26)*INDEX($C$8:$I$8,MATCH($F26,$C$6:$I$6,0))),0))/$C$10),$H26,($Q26*$P26)/(($C$3+($D26/$C$2)+(($D26/$E26)*INDEX($C$7:$I$7,MATCH($F26,$C$6:$I$6,0)))+IF($G26="Oui",(($D26/$E26)*INDEX($C$8:$I$8,MATCH($F26,$C$6:$I$6,0))),0))/$C$10)))</f>
        <v>#VALUE!</v>
      </c>
      <c r="W26" s="54"/>
      <c r="X26" s="54"/>
      <c r="Y26" s="54"/>
      <c r="Z26" s="54"/>
      <c r="AA26" s="54"/>
      <c r="AC26" s="301">
        <f>AC5</f>
        <v>4500</v>
      </c>
      <c r="AD26" s="46">
        <f t="shared" si="17"/>
        <v>500</v>
      </c>
      <c r="AE26" s="27">
        <f t="shared" ref="AE26:AK29" si="23">($C$3+$AD$5+(($AC$26/$AD26)*C$7)+(($AC$26/$AD26)*C$8))</f>
        <v>55</v>
      </c>
      <c r="AF26" s="28">
        <f t="shared" si="23"/>
        <v>59.5</v>
      </c>
      <c r="AG26" s="28">
        <f t="shared" si="23"/>
        <v>73</v>
      </c>
      <c r="AH26" s="28">
        <f t="shared" si="23"/>
        <v>77.5</v>
      </c>
      <c r="AI26" s="28">
        <f t="shared" si="23"/>
        <v>91</v>
      </c>
      <c r="AJ26" s="28">
        <f t="shared" si="23"/>
        <v>95.5</v>
      </c>
      <c r="AK26" s="29">
        <f t="shared" si="23"/>
        <v>109</v>
      </c>
      <c r="AL26" s="99">
        <f>$AC$26</f>
        <v>4500</v>
      </c>
      <c r="AO26" s="100">
        <f t="shared" ref="AO26" si="24">AO25</f>
        <v>1000</v>
      </c>
      <c r="AP26" s="103">
        <f>AF6</f>
        <v>2000</v>
      </c>
      <c r="AQ26" s="100">
        <f t="shared" si="6"/>
        <v>1</v>
      </c>
      <c r="AR26" s="100">
        <f t="shared" si="4"/>
        <v>31</v>
      </c>
      <c r="AS26" s="100">
        <v>19</v>
      </c>
      <c r="AT26" s="31">
        <f t="array" aca="1" ref="AT26" ca="1">INDIRECT(ADDRESS(AS26,AR26))</f>
        <v>14</v>
      </c>
      <c r="AV26" s="2">
        <f t="shared" si="0"/>
        <v>60</v>
      </c>
      <c r="AW26" s="47">
        <f t="array" aca="1" ref="AW26" ca="1">INDIRECT(ADDRESS(AV26,AR26))</f>
        <v>13</v>
      </c>
    </row>
    <row r="27" spans="2:49" ht="15.75" thickBot="1" x14ac:dyDescent="0.3">
      <c r="B27" s="78"/>
      <c r="C27" s="82" t="s">
        <v>70</v>
      </c>
      <c r="D27" s="87"/>
      <c r="E27" s="51"/>
      <c r="F27" s="51"/>
      <c r="G27" s="51"/>
      <c r="H27" s="122"/>
      <c r="I27" s="272" t="str">
        <f ca="1">IF($D27="","",INDIRECT("'Chgt Prod'!"&amp;ADDRESS(MATCH($F26,'Chgt Prod'!$C$10:$C$16)+9,MATCH($F27,'Chgt Prod'!$D$9:$J$9)+3)))</f>
        <v/>
      </c>
      <c r="J27" s="273"/>
      <c r="K27" s="22" t="str">
        <f t="shared" si="9"/>
        <v/>
      </c>
      <c r="L27" s="22" t="str">
        <f t="shared" si="10"/>
        <v/>
      </c>
      <c r="M27" s="22" t="str">
        <f t="array" ref="M27">IF($D27="","",(($D27/$E27)*INDEX($C$7:$I$7,MATCH($F27,$C$6:$I$6,0)))*$H27)</f>
        <v/>
      </c>
      <c r="N27" s="107" t="str">
        <f t="array" ref="N27">IF($D27="","",IF(AND($G27="Oui",NOT($D27="")),(($D27/$E27)*INDEX($C$8:$I$8,MATCH($F27,$C$6:$I$6,0))),0)*$H27)</f>
        <v/>
      </c>
      <c r="O27" s="22" t="str">
        <f t="shared" si="11"/>
        <v/>
      </c>
      <c r="P27" s="22" t="str">
        <f t="shared" si="12"/>
        <v/>
      </c>
      <c r="Q27" s="127" t="str">
        <f ca="1">IF(OR($D27="",NOT($Q26=1)),"",IF((($C$11*60)-SUM($P$17:$P26)-$P27)&gt;=0,1,(($C$11*60)-SUM($P$17:$P26))/$P27))</f>
        <v/>
      </c>
      <c r="R27" s="125" t="str">
        <f t="array" aca="1" ref="R27" ca="1">IF($Q27="","",IF($Q27=1,$H27*$D27,(ROUNDDOWN($V27,0)*$D27)+((($P27/$H27)*($V27-ROUNDDOWN($V27,0))-$C$3)/(($E27/$C$2)+INDEX($C$7:$I$7,MATCH($F27,$C$6:$I$6,0))+IF($G27="Oui",INDEX($C$8:$I$8,MATCH($F27,$C$6:$I$6,0)),0))*$E27)))</f>
        <v/>
      </c>
      <c r="S27" s="51"/>
      <c r="T27" s="109"/>
      <c r="U27" s="9"/>
      <c r="V27" s="131" t="e">
        <f t="array" aca="1" ref="V27" ca="1">IF($Q27=1,0,IF($H27&lt;($Q27*$P27)/(($C$3+($D27/$C$2)+(($D27/$E27)*INDEX($C$7:$I$7,MATCH($F27,$C$6:$I$6,0)))+IF($G27="Oui",(($D27/$E27)*INDEX($C$8:$I$8,MATCH($F27,$C$6:$I$6,0))),0))/$C$10),$H27,($Q27*$P27)/(($C$3+($D27/$C$2)+(($D27/$E27)*INDEX($C$7:$I$7,MATCH($F27,$C$6:$I$6,0)))+IF($G27="Oui",(($D27/$E27)*INDEX($C$8:$I$8,MATCH($F27,$C$6:$I$6,0))),0))/$C$10)))</f>
        <v>#VALUE!</v>
      </c>
      <c r="W27" s="54"/>
      <c r="X27" s="54"/>
      <c r="Y27" s="54"/>
      <c r="Z27" s="54"/>
      <c r="AA27" s="54"/>
      <c r="AC27" s="299"/>
      <c r="AD27" s="43">
        <f t="shared" si="17"/>
        <v>1000</v>
      </c>
      <c r="AE27" s="30">
        <f t="shared" si="23"/>
        <v>37</v>
      </c>
      <c r="AF27" s="31">
        <f t="shared" si="23"/>
        <v>39.25</v>
      </c>
      <c r="AG27" s="31">
        <f t="shared" si="23"/>
        <v>46</v>
      </c>
      <c r="AH27" s="31">
        <f t="shared" si="23"/>
        <v>48.25</v>
      </c>
      <c r="AI27" s="31">
        <f t="shared" si="23"/>
        <v>55</v>
      </c>
      <c r="AJ27" s="31">
        <f t="shared" si="23"/>
        <v>57.25</v>
      </c>
      <c r="AK27" s="32">
        <f t="shared" si="23"/>
        <v>64</v>
      </c>
      <c r="AL27" s="99">
        <f t="shared" ref="AL27:AL30" si="25">$AC$26</f>
        <v>4500</v>
      </c>
      <c r="AO27" s="100">
        <f t="shared" ref="AO27:AP27" si="26">AO26</f>
        <v>1000</v>
      </c>
      <c r="AP27" s="100">
        <f t="shared" si="26"/>
        <v>2000</v>
      </c>
      <c r="AQ27" s="100">
        <f t="shared" si="6"/>
        <v>2</v>
      </c>
      <c r="AR27" s="100">
        <f t="shared" si="4"/>
        <v>32</v>
      </c>
      <c r="AS27" s="100">
        <f t="shared" si="3"/>
        <v>19</v>
      </c>
      <c r="AT27" s="31">
        <f t="array" aca="1" ref="AT27" ca="1">INDIRECT(ADDRESS(AS27,AR27))</f>
        <v>14.25</v>
      </c>
      <c r="AV27" s="2">
        <f t="shared" si="0"/>
        <v>60</v>
      </c>
      <c r="AW27" s="47">
        <f t="array" aca="1" ref="AW27" ca="1">INDIRECT(ADDRESS(AV27,AR27))</f>
        <v>13</v>
      </c>
    </row>
    <row r="28" spans="2:49" x14ac:dyDescent="0.25">
      <c r="B28" s="78"/>
      <c r="C28" s="53"/>
      <c r="D28" s="54"/>
      <c r="E28" s="54"/>
      <c r="F28" s="54"/>
      <c r="G28" s="54"/>
      <c r="H28" s="54"/>
      <c r="I28" s="54"/>
      <c r="J28" s="54"/>
      <c r="Q28" s="54"/>
      <c r="R28" s="54"/>
      <c r="S28" s="54"/>
      <c r="T28" s="54"/>
      <c r="U28" s="54"/>
      <c r="V28" s="54"/>
      <c r="W28" s="54"/>
      <c r="X28" s="54"/>
      <c r="Y28" s="54"/>
      <c r="Z28" s="54"/>
      <c r="AA28" s="54"/>
      <c r="AC28" s="299"/>
      <c r="AD28" s="43">
        <f t="shared" si="17"/>
        <v>1500</v>
      </c>
      <c r="AE28" s="30">
        <f t="shared" si="23"/>
        <v>31</v>
      </c>
      <c r="AF28" s="31">
        <f t="shared" si="23"/>
        <v>32.5</v>
      </c>
      <c r="AG28" s="31">
        <f t="shared" si="23"/>
        <v>37</v>
      </c>
      <c r="AH28" s="31">
        <f t="shared" si="23"/>
        <v>38.5</v>
      </c>
      <c r="AI28" s="31">
        <f t="shared" si="23"/>
        <v>43</v>
      </c>
      <c r="AJ28" s="31">
        <f t="shared" si="23"/>
        <v>44.5</v>
      </c>
      <c r="AK28" s="32">
        <f t="shared" si="23"/>
        <v>49</v>
      </c>
      <c r="AL28" s="99">
        <f t="shared" si="25"/>
        <v>4500</v>
      </c>
      <c r="AO28" s="100">
        <f t="shared" ref="AO28:AP28" si="27">AO27</f>
        <v>1000</v>
      </c>
      <c r="AP28" s="100">
        <f t="shared" si="27"/>
        <v>2000</v>
      </c>
      <c r="AQ28" s="100">
        <f t="shared" si="6"/>
        <v>3</v>
      </c>
      <c r="AR28" s="100">
        <f t="shared" si="4"/>
        <v>33</v>
      </c>
      <c r="AS28" s="100">
        <f t="shared" si="3"/>
        <v>19</v>
      </c>
      <c r="AT28" s="31">
        <f t="array" aca="1" ref="AT28" ca="1">INDIRECT(ADDRESS(AS28,AR28))</f>
        <v>15</v>
      </c>
      <c r="AV28" s="2">
        <f t="shared" si="0"/>
        <v>60</v>
      </c>
      <c r="AW28" s="47">
        <f t="array" aca="1" ref="AW28" ca="1">INDIRECT(ADDRESS(AV28,AR28))</f>
        <v>13.5</v>
      </c>
    </row>
    <row r="29" spans="2:49" x14ac:dyDescent="0.25">
      <c r="B29" s="78"/>
      <c r="C29" s="53"/>
      <c r="D29" s="54"/>
      <c r="E29" s="54"/>
      <c r="F29" s="54"/>
      <c r="G29" s="54"/>
      <c r="H29" s="54"/>
      <c r="I29" s="54"/>
      <c r="J29" s="54"/>
      <c r="K29" s="54"/>
      <c r="L29" s="54"/>
      <c r="M29" s="54"/>
      <c r="N29" s="54"/>
      <c r="O29" s="54"/>
      <c r="P29" s="54"/>
      <c r="Q29" s="54"/>
      <c r="R29" s="54"/>
      <c r="S29" s="54"/>
      <c r="T29" s="54"/>
      <c r="U29" s="54"/>
      <c r="V29" s="54"/>
      <c r="W29" s="54"/>
      <c r="X29" s="54"/>
      <c r="Y29" s="54"/>
      <c r="Z29" s="54"/>
      <c r="AA29" s="54"/>
      <c r="AC29" s="299"/>
      <c r="AD29" s="43">
        <f t="shared" si="17"/>
        <v>2000</v>
      </c>
      <c r="AE29" s="30">
        <f t="shared" si="23"/>
        <v>28</v>
      </c>
      <c r="AF29" s="31">
        <f t="shared" si="23"/>
        <v>29.125</v>
      </c>
      <c r="AG29" s="31">
        <f t="shared" si="23"/>
        <v>32.5</v>
      </c>
      <c r="AH29" s="31">
        <f t="shared" si="23"/>
        <v>33.625</v>
      </c>
      <c r="AI29" s="31">
        <f t="shared" si="23"/>
        <v>37</v>
      </c>
      <c r="AJ29" s="31">
        <f t="shared" si="23"/>
        <v>38.125</v>
      </c>
      <c r="AK29" s="32">
        <f t="shared" si="23"/>
        <v>41.5</v>
      </c>
      <c r="AL29" s="99">
        <f t="shared" si="25"/>
        <v>4500</v>
      </c>
      <c r="AO29" s="100">
        <f t="shared" ref="AO29:AP29" si="28">AO28</f>
        <v>1000</v>
      </c>
      <c r="AP29" s="100">
        <f t="shared" si="28"/>
        <v>2000</v>
      </c>
      <c r="AQ29" s="100">
        <f t="shared" si="6"/>
        <v>4</v>
      </c>
      <c r="AR29" s="100">
        <f t="shared" si="4"/>
        <v>34</v>
      </c>
      <c r="AS29" s="100">
        <f t="shared" si="3"/>
        <v>19</v>
      </c>
      <c r="AT29" s="31">
        <f t="array" aca="1" ref="AT29" ca="1">INDIRECT(ADDRESS(AS29,AR29))</f>
        <v>15.25</v>
      </c>
      <c r="AV29" s="2">
        <f t="shared" si="0"/>
        <v>60</v>
      </c>
      <c r="AW29" s="47">
        <f t="array" aca="1" ref="AW29" ca="1">INDIRECT(ADDRESS(AV29,AR29))</f>
        <v>13.5</v>
      </c>
    </row>
    <row r="30" spans="2:49" ht="15.75" thickBot="1" x14ac:dyDescent="0.3">
      <c r="B30" s="78"/>
      <c r="C30" s="53"/>
      <c r="D30" s="54"/>
      <c r="E30" s="54"/>
      <c r="F30" s="54"/>
      <c r="G30" s="54"/>
      <c r="H30" s="54"/>
      <c r="I30" s="54"/>
      <c r="J30" s="54"/>
      <c r="K30" s="54"/>
      <c r="L30" s="54"/>
      <c r="M30" s="54"/>
      <c r="N30" s="54"/>
      <c r="O30" s="54"/>
      <c r="P30" s="54"/>
      <c r="Q30" s="54"/>
      <c r="R30" s="54"/>
      <c r="S30" s="54"/>
      <c r="T30" s="54"/>
      <c r="U30" s="54"/>
      <c r="V30" s="54"/>
      <c r="W30" s="54"/>
      <c r="X30" s="54"/>
      <c r="Y30" s="54"/>
      <c r="Z30" s="54"/>
      <c r="AA30" s="54"/>
      <c r="AC30" s="305"/>
      <c r="AD30" s="44"/>
      <c r="AE30" s="33"/>
      <c r="AF30" s="34"/>
      <c r="AG30" s="34"/>
      <c r="AH30" s="34"/>
      <c r="AI30" s="34"/>
      <c r="AJ30" s="34"/>
      <c r="AK30" s="35"/>
      <c r="AL30" s="99">
        <f t="shared" si="25"/>
        <v>4500</v>
      </c>
      <c r="AO30" s="100">
        <f t="shared" ref="AO30:AP30" si="29">AO29</f>
        <v>1000</v>
      </c>
      <c r="AP30" s="100">
        <f t="shared" si="29"/>
        <v>2000</v>
      </c>
      <c r="AQ30" s="100">
        <f t="shared" si="6"/>
        <v>5</v>
      </c>
      <c r="AR30" s="100">
        <f t="shared" si="4"/>
        <v>35</v>
      </c>
      <c r="AS30" s="100">
        <f t="shared" si="3"/>
        <v>19</v>
      </c>
      <c r="AT30" s="31">
        <f t="array" aca="1" ref="AT30" ca="1">INDIRECT(ADDRESS(AS30,AR30))</f>
        <v>16</v>
      </c>
      <c r="AV30" s="2">
        <f t="shared" si="0"/>
        <v>60</v>
      </c>
      <c r="AW30" s="47">
        <f t="array" aca="1" ref="AW30" ca="1">INDIRECT(ADDRESS(AV30,AR30))</f>
        <v>14</v>
      </c>
    </row>
    <row r="31" spans="2:49" x14ac:dyDescent="0.25">
      <c r="B31" s="78"/>
      <c r="C31" s="53"/>
      <c r="D31" s="54"/>
      <c r="E31" s="54"/>
      <c r="F31" s="54"/>
      <c r="G31" s="54"/>
      <c r="H31" s="54"/>
      <c r="I31" s="54"/>
      <c r="J31" s="54"/>
      <c r="K31" s="54"/>
      <c r="L31" s="54"/>
      <c r="M31" s="54"/>
      <c r="N31" s="54"/>
      <c r="O31" s="54"/>
      <c r="P31" s="54"/>
      <c r="Q31" s="54"/>
      <c r="R31" s="54"/>
      <c r="S31" s="54"/>
      <c r="T31" s="54"/>
      <c r="U31" s="54"/>
      <c r="V31" s="54"/>
      <c r="W31" s="54"/>
      <c r="X31" s="54"/>
      <c r="Y31" s="54"/>
      <c r="Z31" s="54"/>
      <c r="AA31" s="54"/>
      <c r="AC31" s="298">
        <f>AC6</f>
        <v>6000</v>
      </c>
      <c r="AD31" s="42">
        <f t="shared" si="17"/>
        <v>500</v>
      </c>
      <c r="AE31" s="27">
        <f t="shared" ref="AE31:AK34" si="30">($C$3+$AD$6+(($AC$31/$AD31)*C$7)+(($AC$31/$AD31)*C$8))</f>
        <v>70</v>
      </c>
      <c r="AF31" s="28">
        <f t="shared" si="30"/>
        <v>76</v>
      </c>
      <c r="AG31" s="28">
        <f t="shared" si="30"/>
        <v>94</v>
      </c>
      <c r="AH31" s="28">
        <f t="shared" si="30"/>
        <v>100</v>
      </c>
      <c r="AI31" s="28">
        <f t="shared" si="30"/>
        <v>118</v>
      </c>
      <c r="AJ31" s="28">
        <f t="shared" si="30"/>
        <v>124</v>
      </c>
      <c r="AK31" s="29">
        <f t="shared" si="30"/>
        <v>142</v>
      </c>
      <c r="AL31" s="99">
        <f>$AC$31</f>
        <v>6000</v>
      </c>
      <c r="AO31" s="100">
        <f t="shared" ref="AO31:AP31" si="31">AO30</f>
        <v>1000</v>
      </c>
      <c r="AP31" s="100">
        <f t="shared" si="31"/>
        <v>2000</v>
      </c>
      <c r="AQ31" s="100">
        <f t="shared" si="6"/>
        <v>6</v>
      </c>
      <c r="AR31" s="100">
        <f t="shared" si="4"/>
        <v>36</v>
      </c>
      <c r="AS31" s="100">
        <f t="shared" si="3"/>
        <v>19</v>
      </c>
      <c r="AT31" s="31">
        <f t="array" aca="1" ref="AT31" ca="1">INDIRECT(ADDRESS(AS31,AR31))</f>
        <v>16.25</v>
      </c>
      <c r="AV31" s="2">
        <f t="shared" si="0"/>
        <v>60</v>
      </c>
      <c r="AW31" s="47">
        <f t="array" aca="1" ref="AW31" ca="1">INDIRECT(ADDRESS(AV31,AR31))</f>
        <v>14</v>
      </c>
    </row>
    <row r="32" spans="2:49" x14ac:dyDescent="0.25">
      <c r="B32" s="78"/>
      <c r="C32" s="53"/>
      <c r="D32" s="54"/>
      <c r="E32" s="54"/>
      <c r="F32" s="54"/>
      <c r="G32" s="54"/>
      <c r="H32" s="54"/>
      <c r="I32" s="54"/>
      <c r="J32" s="54"/>
      <c r="K32" s="54"/>
      <c r="L32" s="54"/>
      <c r="M32" s="54"/>
      <c r="N32" s="54"/>
      <c r="O32" s="54"/>
      <c r="P32" s="54"/>
      <c r="Q32" s="54"/>
      <c r="R32" s="54"/>
      <c r="S32" s="54"/>
      <c r="T32" s="54"/>
      <c r="U32" s="54"/>
      <c r="V32" s="54"/>
      <c r="W32" s="54"/>
      <c r="X32" s="54"/>
      <c r="Y32" s="54"/>
      <c r="Z32" s="54"/>
      <c r="AA32" s="54"/>
      <c r="AC32" s="299"/>
      <c r="AD32" s="43">
        <f t="shared" si="17"/>
        <v>1000</v>
      </c>
      <c r="AE32" s="39">
        <f t="shared" si="30"/>
        <v>46</v>
      </c>
      <c r="AF32" s="40">
        <f t="shared" si="30"/>
        <v>49</v>
      </c>
      <c r="AG32" s="40">
        <f t="shared" si="30"/>
        <v>58</v>
      </c>
      <c r="AH32" s="40">
        <f t="shared" si="30"/>
        <v>61</v>
      </c>
      <c r="AI32" s="40">
        <f t="shared" si="30"/>
        <v>70</v>
      </c>
      <c r="AJ32" s="40">
        <f t="shared" si="30"/>
        <v>73</v>
      </c>
      <c r="AK32" s="41">
        <f t="shared" si="30"/>
        <v>82</v>
      </c>
      <c r="AL32" s="99">
        <f t="shared" ref="AL32:AL35" si="32">$AC$31</f>
        <v>6000</v>
      </c>
      <c r="AO32" s="100">
        <f t="shared" ref="AO32:AP32" si="33">AO31</f>
        <v>1000</v>
      </c>
      <c r="AP32" s="100">
        <f t="shared" si="33"/>
        <v>2000</v>
      </c>
      <c r="AQ32" s="100">
        <f t="shared" si="6"/>
        <v>7</v>
      </c>
      <c r="AR32" s="100">
        <f t="shared" si="4"/>
        <v>37</v>
      </c>
      <c r="AS32" s="100">
        <f t="shared" si="3"/>
        <v>19</v>
      </c>
      <c r="AT32" s="31">
        <f t="array" aca="1" ref="AT32" ca="1">INDIRECT(ADDRESS(AS32,AR32))</f>
        <v>17</v>
      </c>
      <c r="AV32" s="2">
        <f t="shared" si="0"/>
        <v>60</v>
      </c>
      <c r="AW32" s="47">
        <f t="array" aca="1" ref="AW32" ca="1">INDIRECT(ADDRESS(AV32,AR32))</f>
        <v>14.5</v>
      </c>
    </row>
    <row r="33" spans="2:49" x14ac:dyDescent="0.25">
      <c r="B33" s="78"/>
      <c r="C33" s="53"/>
      <c r="D33" s="54"/>
      <c r="E33" s="54"/>
      <c r="F33" s="54"/>
      <c r="G33" s="54"/>
      <c r="H33" s="54"/>
      <c r="I33" s="54"/>
      <c r="J33" s="54"/>
      <c r="K33" s="54"/>
      <c r="L33" s="54"/>
      <c r="M33" s="54"/>
      <c r="N33" s="54"/>
      <c r="O33" s="54"/>
      <c r="P33" s="54"/>
      <c r="Q33" s="54"/>
      <c r="R33" s="54"/>
      <c r="S33" s="54"/>
      <c r="T33" s="54"/>
      <c r="U33" s="54"/>
      <c r="V33" s="54"/>
      <c r="W33" s="54"/>
      <c r="X33" s="54"/>
      <c r="Y33" s="54"/>
      <c r="Z33" s="54"/>
      <c r="AA33" s="54"/>
      <c r="AC33" s="299"/>
      <c r="AD33" s="43">
        <f t="shared" si="17"/>
        <v>1500</v>
      </c>
      <c r="AE33" s="39">
        <f t="shared" si="30"/>
        <v>38</v>
      </c>
      <c r="AF33" s="40">
        <f t="shared" si="30"/>
        <v>40</v>
      </c>
      <c r="AG33" s="40">
        <f t="shared" si="30"/>
        <v>46</v>
      </c>
      <c r="AH33" s="40">
        <f t="shared" si="30"/>
        <v>48</v>
      </c>
      <c r="AI33" s="40">
        <f t="shared" si="30"/>
        <v>54</v>
      </c>
      <c r="AJ33" s="40">
        <f t="shared" si="30"/>
        <v>56</v>
      </c>
      <c r="AK33" s="41">
        <f t="shared" si="30"/>
        <v>62</v>
      </c>
      <c r="AL33" s="99">
        <f t="shared" si="32"/>
        <v>6000</v>
      </c>
      <c r="AO33" s="100">
        <f t="shared" ref="AO33" si="34">AO32</f>
        <v>1000</v>
      </c>
      <c r="AP33" s="103">
        <f>AF7</f>
        <v>8000</v>
      </c>
      <c r="AQ33" s="100">
        <f t="shared" si="6"/>
        <v>1</v>
      </c>
      <c r="AR33" s="100">
        <f t="shared" si="4"/>
        <v>31</v>
      </c>
      <c r="AS33" s="100">
        <v>20</v>
      </c>
      <c r="AT33" s="31">
        <f t="array" aca="1" ref="AT33" ca="1">INDIRECT(ADDRESS(AS33,AR33))</f>
        <v>0</v>
      </c>
      <c r="AV33" s="2">
        <f t="shared" si="0"/>
        <v>61</v>
      </c>
      <c r="AW33" s="47">
        <f t="array" aca="1" ref="AW33" ca="1">INDIRECT(ADDRESS(AV33,AR33))</f>
        <v>0</v>
      </c>
    </row>
    <row r="34" spans="2:49" x14ac:dyDescent="0.25">
      <c r="B34" s="78"/>
      <c r="C34" s="53"/>
      <c r="D34" s="54"/>
      <c r="E34" s="54"/>
      <c r="F34" s="54"/>
      <c r="G34" s="54"/>
      <c r="H34" s="54"/>
      <c r="I34" s="54"/>
      <c r="J34" s="54"/>
      <c r="K34" s="54"/>
      <c r="L34" s="54"/>
      <c r="M34" s="54"/>
      <c r="N34" s="54"/>
      <c r="O34" s="54"/>
      <c r="P34" s="54"/>
      <c r="Q34" s="54"/>
      <c r="R34" s="54"/>
      <c r="S34" s="54"/>
      <c r="T34" s="54"/>
      <c r="U34" s="54"/>
      <c r="V34" s="54"/>
      <c r="W34" s="54"/>
      <c r="X34" s="54"/>
      <c r="Y34" s="54"/>
      <c r="Z34" s="54"/>
      <c r="AA34" s="54"/>
      <c r="AC34" s="299"/>
      <c r="AD34" s="43">
        <f t="shared" si="17"/>
        <v>2000</v>
      </c>
      <c r="AE34" s="39">
        <f t="shared" si="30"/>
        <v>34</v>
      </c>
      <c r="AF34" s="40">
        <f t="shared" si="30"/>
        <v>35.5</v>
      </c>
      <c r="AG34" s="40">
        <f t="shared" si="30"/>
        <v>40</v>
      </c>
      <c r="AH34" s="40">
        <f t="shared" si="30"/>
        <v>41.5</v>
      </c>
      <c r="AI34" s="40">
        <f t="shared" si="30"/>
        <v>46</v>
      </c>
      <c r="AJ34" s="40">
        <f t="shared" si="30"/>
        <v>47.5</v>
      </c>
      <c r="AK34" s="41">
        <f t="shared" si="30"/>
        <v>52</v>
      </c>
      <c r="AL34" s="99">
        <f t="shared" si="32"/>
        <v>6000</v>
      </c>
      <c r="AO34" s="100">
        <f t="shared" ref="AO34:AP34" si="35">AO33</f>
        <v>1000</v>
      </c>
      <c r="AP34" s="100">
        <f t="shared" si="35"/>
        <v>8000</v>
      </c>
      <c r="AQ34" s="100">
        <f t="shared" si="6"/>
        <v>2</v>
      </c>
      <c r="AR34" s="100">
        <f t="shared" si="4"/>
        <v>32</v>
      </c>
      <c r="AS34" s="100">
        <f t="shared" si="3"/>
        <v>20</v>
      </c>
      <c r="AT34" s="31">
        <f t="array" aca="1" ref="AT34" ca="1">INDIRECT(ADDRESS(AS34,AR34))</f>
        <v>0</v>
      </c>
      <c r="AV34" s="2">
        <f t="shared" si="0"/>
        <v>61</v>
      </c>
      <c r="AW34" s="47">
        <f t="array" aca="1" ref="AW34" ca="1">INDIRECT(ADDRESS(AV34,AR34))</f>
        <v>0</v>
      </c>
    </row>
    <row r="35" spans="2:49" ht="15.75" thickBot="1" x14ac:dyDescent="0.3">
      <c r="B35" s="78"/>
      <c r="C35" s="53"/>
      <c r="D35" s="54"/>
      <c r="E35" s="54"/>
      <c r="F35" s="54"/>
      <c r="G35" s="54"/>
      <c r="H35" s="54"/>
      <c r="I35" s="54"/>
      <c r="J35" s="54"/>
      <c r="K35" s="54"/>
      <c r="L35" s="54"/>
      <c r="M35" s="54"/>
      <c r="N35" s="54"/>
      <c r="O35" s="54"/>
      <c r="P35" s="54"/>
      <c r="Q35" s="54"/>
      <c r="R35" s="54"/>
      <c r="S35" s="54"/>
      <c r="T35" s="54"/>
      <c r="U35" s="54"/>
      <c r="V35" s="54"/>
      <c r="W35" s="54"/>
      <c r="X35" s="54"/>
      <c r="Y35" s="54"/>
      <c r="Z35" s="54"/>
      <c r="AA35" s="54"/>
      <c r="AC35" s="300"/>
      <c r="AD35" s="45"/>
      <c r="AE35" s="67"/>
      <c r="AF35" s="37"/>
      <c r="AG35" s="37"/>
      <c r="AH35" s="37"/>
      <c r="AI35" s="37"/>
      <c r="AJ35" s="37"/>
      <c r="AK35" s="38"/>
      <c r="AL35" s="99">
        <f t="shared" si="32"/>
        <v>6000</v>
      </c>
      <c r="AO35" s="100">
        <f t="shared" ref="AO35:AP35" si="36">AO34</f>
        <v>1000</v>
      </c>
      <c r="AP35" s="100">
        <f t="shared" si="36"/>
        <v>8000</v>
      </c>
      <c r="AQ35" s="100">
        <f t="shared" si="6"/>
        <v>3</v>
      </c>
      <c r="AR35" s="100">
        <f t="shared" si="4"/>
        <v>33</v>
      </c>
      <c r="AS35" s="100">
        <f t="shared" si="3"/>
        <v>20</v>
      </c>
      <c r="AT35" s="31">
        <f t="array" aca="1" ref="AT35" ca="1">INDIRECT(ADDRESS(AS35,AR35))</f>
        <v>0</v>
      </c>
      <c r="AV35" s="2">
        <f t="shared" si="0"/>
        <v>61</v>
      </c>
      <c r="AW35" s="47">
        <f t="array" aca="1" ref="AW35" ca="1">INDIRECT(ADDRESS(AV35,AR35))</f>
        <v>0</v>
      </c>
    </row>
    <row r="36" spans="2:49" x14ac:dyDescent="0.25">
      <c r="B36" s="78"/>
      <c r="C36" s="53"/>
      <c r="D36" s="54"/>
      <c r="E36" s="54"/>
      <c r="F36" s="54"/>
      <c r="G36" s="54"/>
      <c r="H36" s="54"/>
      <c r="I36" s="54"/>
      <c r="J36" s="54"/>
      <c r="K36" s="54"/>
      <c r="L36" s="54"/>
      <c r="M36" s="54"/>
      <c r="N36" s="54"/>
      <c r="O36" s="54"/>
      <c r="P36" s="54"/>
      <c r="Q36" s="54"/>
      <c r="R36" s="54"/>
      <c r="S36" s="54"/>
      <c r="T36" s="54"/>
      <c r="U36" s="54"/>
      <c r="V36" s="54"/>
      <c r="W36" s="54"/>
      <c r="X36" s="54"/>
      <c r="Y36" s="54"/>
      <c r="Z36" s="54"/>
      <c r="AA36" s="54"/>
      <c r="AC36" s="301">
        <f>AC7</f>
        <v>7500</v>
      </c>
      <c r="AD36" s="65">
        <f t="shared" si="17"/>
        <v>500</v>
      </c>
      <c r="AE36" s="27">
        <f t="shared" ref="AE36:AK39" si="37">($C$3+$AD$7+(($AC$36/$AD36)*C$7)+(($AC$36/$AD36)*C$8))</f>
        <v>85</v>
      </c>
      <c r="AF36" s="28">
        <f t="shared" si="37"/>
        <v>92.5</v>
      </c>
      <c r="AG36" s="28">
        <f t="shared" si="37"/>
        <v>115</v>
      </c>
      <c r="AH36" s="28">
        <f t="shared" si="37"/>
        <v>122.5</v>
      </c>
      <c r="AI36" s="28">
        <f t="shared" si="37"/>
        <v>145</v>
      </c>
      <c r="AJ36" s="28">
        <f t="shared" si="37"/>
        <v>152.5</v>
      </c>
      <c r="AK36" s="29">
        <f t="shared" si="37"/>
        <v>175</v>
      </c>
      <c r="AL36" s="99">
        <f>$AC$36</f>
        <v>7500</v>
      </c>
      <c r="AO36" s="100">
        <f t="shared" ref="AO36:AP36" si="38">AO35</f>
        <v>1000</v>
      </c>
      <c r="AP36" s="100">
        <f t="shared" si="38"/>
        <v>8000</v>
      </c>
      <c r="AQ36" s="100">
        <f t="shared" si="6"/>
        <v>4</v>
      </c>
      <c r="AR36" s="100">
        <f t="shared" si="4"/>
        <v>34</v>
      </c>
      <c r="AS36" s="100">
        <f t="shared" si="3"/>
        <v>20</v>
      </c>
      <c r="AT36" s="31">
        <f t="array" aca="1" ref="AT36" ca="1">INDIRECT(ADDRESS(AS36,AR36))</f>
        <v>0</v>
      </c>
      <c r="AV36" s="2">
        <f t="shared" si="0"/>
        <v>61</v>
      </c>
      <c r="AW36" s="47">
        <f t="array" aca="1" ref="AW36" ca="1">INDIRECT(ADDRESS(AV36,AR36))</f>
        <v>0</v>
      </c>
    </row>
    <row r="37" spans="2:49" x14ac:dyDescent="0.25">
      <c r="B37" s="78"/>
      <c r="C37" s="53"/>
      <c r="D37" s="54"/>
      <c r="E37" s="54"/>
      <c r="F37" s="54"/>
      <c r="G37" s="54"/>
      <c r="H37" s="54"/>
      <c r="I37" s="54"/>
      <c r="J37" s="54"/>
      <c r="K37" s="54"/>
      <c r="L37" s="54"/>
      <c r="M37" s="54"/>
      <c r="N37" s="54"/>
      <c r="O37" s="54"/>
      <c r="P37" s="54"/>
      <c r="Q37" s="54"/>
      <c r="R37" s="54"/>
      <c r="S37" s="54"/>
      <c r="T37" s="54"/>
      <c r="U37" s="54"/>
      <c r="V37" s="54"/>
      <c r="W37" s="54"/>
      <c r="X37" s="54"/>
      <c r="Y37" s="54"/>
      <c r="Z37" s="54"/>
      <c r="AA37" s="54"/>
      <c r="AC37" s="299"/>
      <c r="AD37" s="56">
        <f t="shared" si="17"/>
        <v>1000</v>
      </c>
      <c r="AE37" s="30">
        <f t="shared" si="37"/>
        <v>55</v>
      </c>
      <c r="AF37" s="31">
        <f t="shared" si="37"/>
        <v>58.75</v>
      </c>
      <c r="AG37" s="31">
        <f t="shared" si="37"/>
        <v>70</v>
      </c>
      <c r="AH37" s="31">
        <f t="shared" si="37"/>
        <v>73.75</v>
      </c>
      <c r="AI37" s="31">
        <f t="shared" si="37"/>
        <v>85</v>
      </c>
      <c r="AJ37" s="31">
        <f t="shared" si="37"/>
        <v>88.75</v>
      </c>
      <c r="AK37" s="32">
        <f t="shared" si="37"/>
        <v>100</v>
      </c>
      <c r="AL37" s="99">
        <f t="shared" ref="AL37:AL40" si="39">$AC$36</f>
        <v>7500</v>
      </c>
      <c r="AO37" s="100">
        <f t="shared" ref="AO37:AP37" si="40">AO36</f>
        <v>1000</v>
      </c>
      <c r="AP37" s="100">
        <f t="shared" si="40"/>
        <v>8000</v>
      </c>
      <c r="AQ37" s="100">
        <f t="shared" si="6"/>
        <v>5</v>
      </c>
      <c r="AR37" s="100">
        <f t="shared" si="4"/>
        <v>35</v>
      </c>
      <c r="AS37" s="100">
        <f t="shared" si="3"/>
        <v>20</v>
      </c>
      <c r="AT37" s="31">
        <f t="array" aca="1" ref="AT37" ca="1">INDIRECT(ADDRESS(AS37,AR37))</f>
        <v>0</v>
      </c>
      <c r="AV37" s="2">
        <f t="shared" si="0"/>
        <v>61</v>
      </c>
      <c r="AW37" s="47">
        <f t="array" aca="1" ref="AW37" ca="1">INDIRECT(ADDRESS(AV37,AR37))</f>
        <v>0</v>
      </c>
    </row>
    <row r="38" spans="2:49" x14ac:dyDescent="0.25">
      <c r="B38" s="78"/>
      <c r="C38" s="53"/>
      <c r="D38" s="54"/>
      <c r="E38" s="54"/>
      <c r="F38" s="54"/>
      <c r="G38" s="54"/>
      <c r="H38" s="54"/>
      <c r="I38" s="54"/>
      <c r="J38" s="54"/>
      <c r="K38" s="54"/>
      <c r="L38" s="54"/>
      <c r="M38" s="54"/>
      <c r="N38" s="54"/>
      <c r="O38" s="54"/>
      <c r="P38" s="54"/>
      <c r="Q38" s="54"/>
      <c r="R38" s="54"/>
      <c r="S38" s="54"/>
      <c r="T38" s="54"/>
      <c r="U38" s="54"/>
      <c r="V38" s="54"/>
      <c r="W38" s="54"/>
      <c r="X38" s="54"/>
      <c r="Y38" s="54"/>
      <c r="Z38" s="54"/>
      <c r="AA38" s="54"/>
      <c r="AC38" s="299"/>
      <c r="AD38" s="56">
        <f t="shared" si="17"/>
        <v>1500</v>
      </c>
      <c r="AE38" s="30">
        <f t="shared" si="37"/>
        <v>45</v>
      </c>
      <c r="AF38" s="31">
        <f t="shared" si="37"/>
        <v>47.5</v>
      </c>
      <c r="AG38" s="31">
        <f t="shared" si="37"/>
        <v>55</v>
      </c>
      <c r="AH38" s="31">
        <f t="shared" si="37"/>
        <v>57.5</v>
      </c>
      <c r="AI38" s="31">
        <f t="shared" si="37"/>
        <v>65</v>
      </c>
      <c r="AJ38" s="31">
        <f t="shared" si="37"/>
        <v>67.5</v>
      </c>
      <c r="AK38" s="32">
        <f t="shared" si="37"/>
        <v>75</v>
      </c>
      <c r="AL38" s="99">
        <f t="shared" si="39"/>
        <v>7500</v>
      </c>
      <c r="AO38" s="100">
        <f t="shared" ref="AO38:AP38" si="41">AO37</f>
        <v>1000</v>
      </c>
      <c r="AP38" s="100">
        <f t="shared" si="41"/>
        <v>8000</v>
      </c>
      <c r="AQ38" s="100">
        <f t="shared" si="6"/>
        <v>6</v>
      </c>
      <c r="AR38" s="100">
        <f t="shared" si="4"/>
        <v>36</v>
      </c>
      <c r="AS38" s="100">
        <f t="shared" si="3"/>
        <v>20</v>
      </c>
      <c r="AT38" s="31">
        <f t="array" aca="1" ref="AT38" ca="1">INDIRECT(ADDRESS(AS38,AR38))</f>
        <v>0</v>
      </c>
      <c r="AV38" s="2">
        <f t="shared" si="0"/>
        <v>61</v>
      </c>
      <c r="AW38" s="47">
        <f t="array" aca="1" ref="AW38" ca="1">INDIRECT(ADDRESS(AV38,AR38))</f>
        <v>0</v>
      </c>
    </row>
    <row r="39" spans="2:49" x14ac:dyDescent="0.25">
      <c r="B39" s="78"/>
      <c r="C39" s="53"/>
      <c r="D39" s="54"/>
      <c r="E39" s="54"/>
      <c r="F39" s="54"/>
      <c r="G39" s="54"/>
      <c r="H39" s="54"/>
      <c r="I39" s="54"/>
      <c r="J39" s="54"/>
      <c r="K39" s="54"/>
      <c r="L39" s="54"/>
      <c r="M39" s="54"/>
      <c r="N39" s="54"/>
      <c r="O39" s="54"/>
      <c r="P39" s="54"/>
      <c r="Q39" s="54"/>
      <c r="R39" s="54"/>
      <c r="S39" s="54"/>
      <c r="T39" s="54"/>
      <c r="U39" s="54"/>
      <c r="V39" s="54"/>
      <c r="W39" s="54"/>
      <c r="X39" s="54"/>
      <c r="Y39" s="54"/>
      <c r="Z39" s="54"/>
      <c r="AA39" s="54"/>
      <c r="AC39" s="299"/>
      <c r="AD39" s="56">
        <f t="shared" si="17"/>
        <v>2000</v>
      </c>
      <c r="AE39" s="30">
        <f t="shared" si="37"/>
        <v>40</v>
      </c>
      <c r="AF39" s="31">
        <f t="shared" si="37"/>
        <v>41.875</v>
      </c>
      <c r="AG39" s="31">
        <f t="shared" si="37"/>
        <v>47.5</v>
      </c>
      <c r="AH39" s="31">
        <f t="shared" si="37"/>
        <v>49.375</v>
      </c>
      <c r="AI39" s="31">
        <f t="shared" si="37"/>
        <v>55</v>
      </c>
      <c r="AJ39" s="31">
        <f t="shared" si="37"/>
        <v>56.875</v>
      </c>
      <c r="AK39" s="32">
        <f t="shared" si="37"/>
        <v>62.5</v>
      </c>
      <c r="AL39" s="99">
        <f t="shared" si="39"/>
        <v>7500</v>
      </c>
      <c r="AO39" s="100">
        <f t="shared" ref="AO39:AP39" si="42">AO38</f>
        <v>1000</v>
      </c>
      <c r="AP39" s="100">
        <f t="shared" si="42"/>
        <v>8000</v>
      </c>
      <c r="AQ39" s="100">
        <f t="shared" si="6"/>
        <v>7</v>
      </c>
      <c r="AR39" s="100">
        <f t="shared" si="4"/>
        <v>37</v>
      </c>
      <c r="AS39" s="100">
        <f t="shared" si="3"/>
        <v>20</v>
      </c>
      <c r="AT39" s="31">
        <f t="array" aca="1" ref="AT39" ca="1">INDIRECT(ADDRESS(AS39,AR39))</f>
        <v>0</v>
      </c>
      <c r="AV39" s="2">
        <f t="shared" si="0"/>
        <v>61</v>
      </c>
      <c r="AW39" s="47">
        <f t="array" aca="1" ref="AW39" ca="1">INDIRECT(ADDRESS(AV39,AR39))</f>
        <v>0</v>
      </c>
    </row>
    <row r="40" spans="2:49" ht="15.75" thickBot="1" x14ac:dyDescent="0.3">
      <c r="B40" s="78"/>
      <c r="C40" s="53"/>
      <c r="D40" s="54"/>
      <c r="E40" s="54"/>
      <c r="F40" s="54"/>
      <c r="G40" s="54"/>
      <c r="H40" s="54"/>
      <c r="I40" s="54"/>
      <c r="J40" s="54"/>
      <c r="K40" s="54"/>
      <c r="L40" s="54"/>
      <c r="M40" s="54"/>
      <c r="N40" s="54"/>
      <c r="O40" s="54"/>
      <c r="P40" s="54"/>
      <c r="Q40" s="54"/>
      <c r="R40" s="54"/>
      <c r="S40" s="54"/>
      <c r="T40" s="54"/>
      <c r="U40" s="54"/>
      <c r="V40" s="54"/>
      <c r="W40" s="54"/>
      <c r="X40" s="54"/>
      <c r="Y40" s="54"/>
      <c r="Z40" s="54"/>
      <c r="AA40" s="54"/>
      <c r="AC40" s="300"/>
      <c r="AD40" s="57"/>
      <c r="AE40" s="36"/>
      <c r="AF40" s="37"/>
      <c r="AG40" s="37"/>
      <c r="AH40" s="37"/>
      <c r="AI40" s="37"/>
      <c r="AJ40" s="37"/>
      <c r="AK40" s="38"/>
      <c r="AL40" s="99">
        <f t="shared" si="39"/>
        <v>7500</v>
      </c>
      <c r="AO40" s="102">
        <f>AC4</f>
        <v>1500</v>
      </c>
      <c r="AP40" s="100">
        <f>AP5</f>
        <v>500</v>
      </c>
      <c r="AQ40" s="100">
        <f>AQ5</f>
        <v>1</v>
      </c>
      <c r="AR40" s="100">
        <f t="shared" si="4"/>
        <v>31</v>
      </c>
      <c r="AS40" s="100">
        <f>AS5+5</f>
        <v>21</v>
      </c>
      <c r="AT40" s="31">
        <f t="array" aca="1" ref="AT40" ca="1">INDIRECT(ADDRESS(AS40,AR40))</f>
        <v>25</v>
      </c>
      <c r="AV40" s="2">
        <f t="shared" si="0"/>
        <v>62</v>
      </c>
      <c r="AW40" s="47">
        <f t="array" aca="1" ref="AW40" ca="1">INDIRECT(ADDRESS(AV40,AR40))</f>
        <v>19</v>
      </c>
    </row>
    <row r="41" spans="2:49" x14ac:dyDescent="0.25">
      <c r="B41" s="78"/>
      <c r="C41" s="53"/>
      <c r="D41" s="54"/>
      <c r="E41" s="54"/>
      <c r="F41" s="54"/>
      <c r="G41" s="54"/>
      <c r="H41" s="54"/>
      <c r="I41" s="54"/>
      <c r="J41" s="54"/>
      <c r="K41" s="54"/>
      <c r="L41" s="54"/>
      <c r="M41" s="54"/>
      <c r="AC41" s="301">
        <f>AC8</f>
        <v>10000</v>
      </c>
      <c r="AD41" s="65">
        <f t="shared" si="17"/>
        <v>500</v>
      </c>
      <c r="AE41" s="27">
        <f t="shared" ref="AE41:AK44" si="43">($C$3+$AD$8+(($AC$41/$AD41)*C$7)+(($AC$41/$AD41)*C$8))</f>
        <v>110</v>
      </c>
      <c r="AF41" s="28">
        <f t="shared" si="43"/>
        <v>120</v>
      </c>
      <c r="AG41" s="28">
        <f t="shared" si="43"/>
        <v>150</v>
      </c>
      <c r="AH41" s="28">
        <f t="shared" si="43"/>
        <v>160</v>
      </c>
      <c r="AI41" s="28">
        <f t="shared" si="43"/>
        <v>190</v>
      </c>
      <c r="AJ41" s="28">
        <f t="shared" si="43"/>
        <v>200</v>
      </c>
      <c r="AK41" s="29">
        <f t="shared" si="43"/>
        <v>230</v>
      </c>
      <c r="AL41" s="99">
        <f>$AC$41</f>
        <v>10000</v>
      </c>
      <c r="AO41" s="100">
        <f t="shared" ref="AO41" si="44">AO40</f>
        <v>1500</v>
      </c>
      <c r="AP41" s="100">
        <f t="shared" ref="AP41:AQ41" si="45">AP6</f>
        <v>500</v>
      </c>
      <c r="AQ41" s="100">
        <f t="shared" si="45"/>
        <v>2</v>
      </c>
      <c r="AR41" s="100">
        <f t="shared" si="4"/>
        <v>32</v>
      </c>
      <c r="AS41" s="100">
        <f t="shared" ref="AS41:AS104" si="46">AS6+5</f>
        <v>21</v>
      </c>
      <c r="AT41" s="31">
        <f t="array" aca="1" ref="AT41" ca="1">INDIRECT(ADDRESS(AS41,AR41))</f>
        <v>26.5</v>
      </c>
      <c r="AV41" s="2">
        <f t="shared" si="0"/>
        <v>62</v>
      </c>
      <c r="AW41" s="47">
        <f t="array" aca="1" ref="AW41" ca="1">INDIRECT(ADDRESS(AV41,AR41))</f>
        <v>19</v>
      </c>
    </row>
    <row r="42" spans="2:49" x14ac:dyDescent="0.25">
      <c r="B42" s="78"/>
      <c r="C42" s="53"/>
      <c r="D42" s="54"/>
      <c r="E42" s="54"/>
      <c r="F42" s="54"/>
      <c r="G42" s="54"/>
      <c r="H42" s="54"/>
      <c r="I42" s="54"/>
      <c r="J42" s="54"/>
      <c r="K42" s="54"/>
      <c r="L42" s="54"/>
      <c r="M42" s="54"/>
      <c r="AC42" s="299"/>
      <c r="AD42" s="56">
        <f t="shared" si="17"/>
        <v>1000</v>
      </c>
      <c r="AE42" s="30">
        <f t="shared" si="43"/>
        <v>70</v>
      </c>
      <c r="AF42" s="31">
        <f t="shared" si="43"/>
        <v>75</v>
      </c>
      <c r="AG42" s="31">
        <f t="shared" si="43"/>
        <v>90</v>
      </c>
      <c r="AH42" s="31">
        <f t="shared" si="43"/>
        <v>95</v>
      </c>
      <c r="AI42" s="31">
        <f t="shared" si="43"/>
        <v>110</v>
      </c>
      <c r="AJ42" s="31">
        <f t="shared" si="43"/>
        <v>115</v>
      </c>
      <c r="AK42" s="32">
        <f t="shared" si="43"/>
        <v>130</v>
      </c>
      <c r="AL42" s="99">
        <f t="shared" ref="AL42:AL45" si="47">$AC$41</f>
        <v>10000</v>
      </c>
      <c r="AO42" s="100">
        <f t="shared" ref="AO42:AO105" si="48">AO41</f>
        <v>1500</v>
      </c>
      <c r="AP42" s="100">
        <f t="shared" ref="AP42:AQ42" si="49">AP7</f>
        <v>500</v>
      </c>
      <c r="AQ42" s="100">
        <f t="shared" si="49"/>
        <v>3</v>
      </c>
      <c r="AR42" s="100">
        <f t="shared" si="4"/>
        <v>33</v>
      </c>
      <c r="AS42" s="100">
        <f t="shared" si="46"/>
        <v>21</v>
      </c>
      <c r="AT42" s="31">
        <f t="array" aca="1" ref="AT42" ca="1">INDIRECT(ADDRESS(AS42,AR42))</f>
        <v>31</v>
      </c>
      <c r="AV42" s="2">
        <f t="shared" si="0"/>
        <v>62</v>
      </c>
      <c r="AW42" s="47">
        <f t="array" aca="1" ref="AW42" ca="1">INDIRECT(ADDRESS(AV42,AR42))</f>
        <v>22</v>
      </c>
    </row>
    <row r="43" spans="2:49" x14ac:dyDescent="0.25">
      <c r="B43" s="78"/>
      <c r="C43" s="53"/>
      <c r="D43" s="54"/>
      <c r="E43" s="54"/>
      <c r="F43" s="54"/>
      <c r="G43" s="54"/>
      <c r="H43" s="54"/>
      <c r="I43" s="54"/>
      <c r="J43" s="54"/>
      <c r="K43" s="54"/>
      <c r="L43" s="54"/>
      <c r="M43" s="54"/>
      <c r="AC43" s="299"/>
      <c r="AD43" s="56">
        <f t="shared" si="17"/>
        <v>1500</v>
      </c>
      <c r="AE43" s="30">
        <f t="shared" si="43"/>
        <v>56.666666666666671</v>
      </c>
      <c r="AF43" s="31">
        <f t="shared" si="43"/>
        <v>60</v>
      </c>
      <c r="AG43" s="31">
        <f t="shared" si="43"/>
        <v>70</v>
      </c>
      <c r="AH43" s="31">
        <f t="shared" si="43"/>
        <v>73.333333333333343</v>
      </c>
      <c r="AI43" s="31">
        <f t="shared" si="43"/>
        <v>83.333333333333343</v>
      </c>
      <c r="AJ43" s="31">
        <f t="shared" si="43"/>
        <v>86.666666666666671</v>
      </c>
      <c r="AK43" s="32">
        <f t="shared" si="43"/>
        <v>96.666666666666671</v>
      </c>
      <c r="AL43" s="99">
        <f t="shared" si="47"/>
        <v>10000</v>
      </c>
      <c r="AO43" s="100">
        <f t="shared" si="48"/>
        <v>1500</v>
      </c>
      <c r="AP43" s="100">
        <f t="shared" ref="AP43:AQ43" si="50">AP8</f>
        <v>500</v>
      </c>
      <c r="AQ43" s="100">
        <f t="shared" si="50"/>
        <v>4</v>
      </c>
      <c r="AR43" s="100">
        <f t="shared" si="4"/>
        <v>34</v>
      </c>
      <c r="AS43" s="100">
        <f t="shared" si="46"/>
        <v>21</v>
      </c>
      <c r="AT43" s="31">
        <f t="array" aca="1" ref="AT43" ca="1">INDIRECT(ADDRESS(AS43,AR43))</f>
        <v>32.5</v>
      </c>
      <c r="AV43" s="2">
        <f t="shared" si="0"/>
        <v>62</v>
      </c>
      <c r="AW43" s="47">
        <f t="array" aca="1" ref="AW43" ca="1">INDIRECT(ADDRESS(AV43,AR43))</f>
        <v>22</v>
      </c>
    </row>
    <row r="44" spans="2:49" x14ac:dyDescent="0.25">
      <c r="B44" s="78"/>
      <c r="C44" s="53"/>
      <c r="D44" s="54"/>
      <c r="E44" s="54"/>
      <c r="F44" s="54"/>
      <c r="G44" s="54"/>
      <c r="H44" s="54"/>
      <c r="I44" s="54"/>
      <c r="J44" s="54"/>
      <c r="K44" s="54"/>
      <c r="L44" s="54"/>
      <c r="M44" s="54"/>
      <c r="AC44" s="299"/>
      <c r="AD44" s="56">
        <f t="shared" si="17"/>
        <v>2000</v>
      </c>
      <c r="AE44" s="30">
        <f t="shared" si="43"/>
        <v>50</v>
      </c>
      <c r="AF44" s="31">
        <f t="shared" si="43"/>
        <v>52.5</v>
      </c>
      <c r="AG44" s="31">
        <f t="shared" si="43"/>
        <v>60</v>
      </c>
      <c r="AH44" s="31">
        <f t="shared" si="43"/>
        <v>62.5</v>
      </c>
      <c r="AI44" s="31">
        <f t="shared" si="43"/>
        <v>70</v>
      </c>
      <c r="AJ44" s="31">
        <f t="shared" si="43"/>
        <v>72.5</v>
      </c>
      <c r="AK44" s="32">
        <f t="shared" si="43"/>
        <v>80</v>
      </c>
      <c r="AL44" s="99">
        <f t="shared" si="47"/>
        <v>10000</v>
      </c>
      <c r="AO44" s="100">
        <f t="shared" si="48"/>
        <v>1500</v>
      </c>
      <c r="AP44" s="100">
        <f t="shared" ref="AP44:AQ44" si="51">AP9</f>
        <v>500</v>
      </c>
      <c r="AQ44" s="100">
        <f t="shared" si="51"/>
        <v>5</v>
      </c>
      <c r="AR44" s="100">
        <f t="shared" si="4"/>
        <v>35</v>
      </c>
      <c r="AS44" s="100">
        <f t="shared" si="46"/>
        <v>21</v>
      </c>
      <c r="AT44" s="31">
        <f t="array" aca="1" ref="AT44" ca="1">INDIRECT(ADDRESS(AS44,AR44))</f>
        <v>37</v>
      </c>
      <c r="AV44" s="2">
        <f t="shared" si="0"/>
        <v>62</v>
      </c>
      <c r="AW44" s="47">
        <f t="array" aca="1" ref="AW44" ca="1">INDIRECT(ADDRESS(AV44,AR44))</f>
        <v>25</v>
      </c>
    </row>
    <row r="45" spans="2:49" ht="15.75" thickBot="1" x14ac:dyDescent="0.3">
      <c r="B45" s="78"/>
      <c r="C45" s="53"/>
      <c r="D45" s="54"/>
      <c r="E45" s="54"/>
      <c r="F45" s="54"/>
      <c r="G45" s="54"/>
      <c r="H45" s="54"/>
      <c r="I45" s="54"/>
      <c r="J45" s="54"/>
      <c r="K45" s="54"/>
      <c r="L45" s="54"/>
      <c r="M45" s="54"/>
      <c r="AC45" s="300"/>
      <c r="AD45" s="57"/>
      <c r="AE45" s="36"/>
      <c r="AF45" s="37"/>
      <c r="AG45" s="37"/>
      <c r="AH45" s="37"/>
      <c r="AI45" s="37"/>
      <c r="AJ45" s="37"/>
      <c r="AK45" s="38"/>
      <c r="AL45" s="99">
        <f t="shared" si="47"/>
        <v>10000</v>
      </c>
      <c r="AO45" s="100">
        <f t="shared" si="48"/>
        <v>1500</v>
      </c>
      <c r="AP45" s="100">
        <f t="shared" ref="AP45:AQ45" si="52">AP10</f>
        <v>500</v>
      </c>
      <c r="AQ45" s="100">
        <f t="shared" si="52"/>
        <v>6</v>
      </c>
      <c r="AR45" s="100">
        <f t="shared" si="4"/>
        <v>36</v>
      </c>
      <c r="AS45" s="100">
        <f t="shared" si="46"/>
        <v>21</v>
      </c>
      <c r="AT45" s="31">
        <f t="array" aca="1" ref="AT45" ca="1">INDIRECT(ADDRESS(AS45,AR45))</f>
        <v>38.5</v>
      </c>
      <c r="AV45" s="2">
        <f t="shared" si="0"/>
        <v>62</v>
      </c>
      <c r="AW45" s="47">
        <f t="array" aca="1" ref="AW45" ca="1">INDIRECT(ADDRESS(AV45,AR45))</f>
        <v>25</v>
      </c>
    </row>
    <row r="46" spans="2:49" x14ac:dyDescent="0.25">
      <c r="B46" s="9"/>
      <c r="C46" s="8"/>
      <c r="D46" s="9"/>
      <c r="E46" s="9"/>
      <c r="F46" s="9"/>
      <c r="G46" s="9"/>
      <c r="H46" s="9"/>
      <c r="I46" s="9"/>
      <c r="J46" s="9"/>
      <c r="K46" s="9"/>
      <c r="L46" s="9"/>
      <c r="M46" s="9"/>
      <c r="AC46" s="302">
        <f>AC9</f>
        <v>3763</v>
      </c>
      <c r="AD46" s="68">
        <f t="shared" si="17"/>
        <v>500</v>
      </c>
      <c r="AE46" s="71">
        <f t="shared" ref="AE46:AK49" si="53">($C$3+$AD$9+(($AC$46/$AD46)*C$7)+(($AC$46/$AD46)*C$8))</f>
        <v>60.103999999999999</v>
      </c>
      <c r="AF46" s="72">
        <f t="shared" si="53"/>
        <v>63.866999999999997</v>
      </c>
      <c r="AG46" s="72">
        <f t="shared" si="53"/>
        <v>75.156000000000006</v>
      </c>
      <c r="AH46" s="72">
        <f t="shared" si="53"/>
        <v>78.919000000000011</v>
      </c>
      <c r="AI46" s="72">
        <f t="shared" si="53"/>
        <v>90.207999999999998</v>
      </c>
      <c r="AJ46" s="72">
        <f t="shared" si="53"/>
        <v>93.971000000000004</v>
      </c>
      <c r="AK46" s="73">
        <f t="shared" si="53"/>
        <v>105.25999999999999</v>
      </c>
      <c r="AL46" s="99">
        <f>$AC$46</f>
        <v>3763</v>
      </c>
      <c r="AO46" s="100">
        <f t="shared" si="48"/>
        <v>1500</v>
      </c>
      <c r="AP46" s="100">
        <f t="shared" ref="AP46:AQ46" si="54">AP11</f>
        <v>500</v>
      </c>
      <c r="AQ46" s="100">
        <f t="shared" si="54"/>
        <v>7</v>
      </c>
      <c r="AR46" s="100">
        <f t="shared" si="4"/>
        <v>37</v>
      </c>
      <c r="AS46" s="100">
        <f t="shared" si="46"/>
        <v>21</v>
      </c>
      <c r="AT46" s="31">
        <f t="array" aca="1" ref="AT46" ca="1">INDIRECT(ADDRESS(AS46,AR46))</f>
        <v>43</v>
      </c>
      <c r="AV46" s="2">
        <f t="shared" si="0"/>
        <v>62</v>
      </c>
      <c r="AW46" s="47">
        <f t="array" aca="1" ref="AW46" ca="1">INDIRECT(ADDRESS(AV46,AR46))</f>
        <v>28</v>
      </c>
    </row>
    <row r="47" spans="2:49" x14ac:dyDescent="0.25">
      <c r="B47" s="9"/>
      <c r="C47" s="8"/>
      <c r="D47" s="9"/>
      <c r="E47" s="9"/>
      <c r="F47" s="9"/>
      <c r="G47" s="9"/>
      <c r="H47" s="9"/>
      <c r="I47" s="9"/>
      <c r="J47" s="9"/>
      <c r="K47" s="9"/>
      <c r="L47" s="9"/>
      <c r="M47" s="9"/>
      <c r="AC47" s="303"/>
      <c r="AD47" s="69">
        <f t="shared" si="17"/>
        <v>1000</v>
      </c>
      <c r="AE47" s="59">
        <f t="shared" si="53"/>
        <v>45.051999999999992</v>
      </c>
      <c r="AF47" s="60">
        <f t="shared" si="53"/>
        <v>46.933499999999995</v>
      </c>
      <c r="AG47" s="60">
        <f t="shared" si="53"/>
        <v>52.578000000000003</v>
      </c>
      <c r="AH47" s="60">
        <f t="shared" si="53"/>
        <v>54.459500000000006</v>
      </c>
      <c r="AI47" s="60">
        <f t="shared" si="53"/>
        <v>60.103999999999999</v>
      </c>
      <c r="AJ47" s="60">
        <f t="shared" si="53"/>
        <v>61.985500000000002</v>
      </c>
      <c r="AK47" s="61">
        <f t="shared" si="53"/>
        <v>67.63</v>
      </c>
      <c r="AL47" s="99">
        <f t="shared" ref="AL47:AL50" si="55">$AC$46</f>
        <v>3763</v>
      </c>
      <c r="AO47" s="100">
        <f t="shared" si="48"/>
        <v>1500</v>
      </c>
      <c r="AP47" s="100">
        <f t="shared" ref="AP47:AQ47" si="56">AP12</f>
        <v>1000</v>
      </c>
      <c r="AQ47" s="100">
        <f t="shared" si="56"/>
        <v>1</v>
      </c>
      <c r="AR47" s="100">
        <f t="shared" si="4"/>
        <v>31</v>
      </c>
      <c r="AS47" s="100">
        <f t="shared" si="46"/>
        <v>22</v>
      </c>
      <c r="AT47" s="31">
        <f t="array" aca="1" ref="AT47" ca="1">INDIRECT(ADDRESS(AS47,AR47))</f>
        <v>19</v>
      </c>
      <c r="AV47" s="2">
        <f t="shared" si="0"/>
        <v>63</v>
      </c>
      <c r="AW47" s="47">
        <f t="array" aca="1" ref="AW47" ca="1">INDIRECT(ADDRESS(AV47,AR47))</f>
        <v>16</v>
      </c>
    </row>
    <row r="48" spans="2:49" x14ac:dyDescent="0.25">
      <c r="B48" s="9"/>
      <c r="C48" s="77"/>
      <c r="D48" s="77"/>
      <c r="E48" s="77"/>
      <c r="F48" s="77"/>
      <c r="G48" s="77"/>
      <c r="H48" s="77"/>
      <c r="I48" s="77"/>
      <c r="J48" s="77"/>
      <c r="K48" s="77"/>
      <c r="L48" s="77"/>
      <c r="M48" s="77"/>
      <c r="AC48" s="303"/>
      <c r="AD48" s="69">
        <f t="shared" si="17"/>
        <v>1500</v>
      </c>
      <c r="AE48" s="59">
        <f t="shared" si="53"/>
        <v>40.034666666666666</v>
      </c>
      <c r="AF48" s="60">
        <f t="shared" si="53"/>
        <v>41.289000000000001</v>
      </c>
      <c r="AG48" s="60">
        <f t="shared" si="53"/>
        <v>45.051999999999992</v>
      </c>
      <c r="AH48" s="60">
        <f t="shared" si="53"/>
        <v>46.306333333333328</v>
      </c>
      <c r="AI48" s="60">
        <f t="shared" si="53"/>
        <v>50.069333333333333</v>
      </c>
      <c r="AJ48" s="60">
        <f t="shared" si="53"/>
        <v>51.323666666666668</v>
      </c>
      <c r="AK48" s="61">
        <f t="shared" si="53"/>
        <v>55.086666666666673</v>
      </c>
      <c r="AL48" s="99">
        <f t="shared" si="55"/>
        <v>3763</v>
      </c>
      <c r="AO48" s="100">
        <f t="shared" si="48"/>
        <v>1500</v>
      </c>
      <c r="AP48" s="100">
        <f t="shared" ref="AP48:AQ48" si="57">AP13</f>
        <v>1000</v>
      </c>
      <c r="AQ48" s="100">
        <f t="shared" si="57"/>
        <v>2</v>
      </c>
      <c r="AR48" s="100">
        <f t="shared" si="4"/>
        <v>32</v>
      </c>
      <c r="AS48" s="100">
        <f t="shared" si="46"/>
        <v>22</v>
      </c>
      <c r="AT48" s="31">
        <f t="array" aca="1" ref="AT48" ca="1">INDIRECT(ADDRESS(AS48,AR48))</f>
        <v>19.75</v>
      </c>
      <c r="AV48" s="2">
        <f t="shared" si="0"/>
        <v>63</v>
      </c>
      <c r="AW48" s="47">
        <f t="array" aca="1" ref="AW48" ca="1">INDIRECT(ADDRESS(AV48,AR48))</f>
        <v>16</v>
      </c>
    </row>
    <row r="49" spans="2:49" x14ac:dyDescent="0.25">
      <c r="B49" s="9"/>
      <c r="C49" s="53"/>
      <c r="D49" s="77"/>
      <c r="E49" s="77"/>
      <c r="F49" s="77"/>
      <c r="G49" s="77"/>
      <c r="H49" s="77"/>
      <c r="I49" s="77"/>
      <c r="J49" s="77"/>
      <c r="K49" s="77"/>
      <c r="L49" s="77"/>
      <c r="M49" s="77"/>
      <c r="AC49" s="303"/>
      <c r="AD49" s="69">
        <f t="shared" si="17"/>
        <v>2000</v>
      </c>
      <c r="AE49" s="59">
        <f t="shared" si="53"/>
        <v>37.525999999999996</v>
      </c>
      <c r="AF49" s="60">
        <f t="shared" si="53"/>
        <v>38.466749999999998</v>
      </c>
      <c r="AG49" s="60">
        <f t="shared" si="53"/>
        <v>41.289000000000001</v>
      </c>
      <c r="AH49" s="60">
        <f t="shared" si="53"/>
        <v>42.229750000000003</v>
      </c>
      <c r="AI49" s="60">
        <f t="shared" si="53"/>
        <v>45.051999999999992</v>
      </c>
      <c r="AJ49" s="60">
        <f t="shared" si="53"/>
        <v>45.992749999999994</v>
      </c>
      <c r="AK49" s="61">
        <f t="shared" si="53"/>
        <v>48.814999999999998</v>
      </c>
      <c r="AL49" s="99">
        <f t="shared" si="55"/>
        <v>3763</v>
      </c>
      <c r="AO49" s="100">
        <f t="shared" si="48"/>
        <v>1500</v>
      </c>
      <c r="AP49" s="100">
        <f t="shared" ref="AP49:AQ49" si="58">AP14</f>
        <v>1000</v>
      </c>
      <c r="AQ49" s="100">
        <f t="shared" si="58"/>
        <v>3</v>
      </c>
      <c r="AR49" s="100">
        <f t="shared" si="4"/>
        <v>33</v>
      </c>
      <c r="AS49" s="100">
        <f t="shared" si="46"/>
        <v>22</v>
      </c>
      <c r="AT49" s="31">
        <f t="array" aca="1" ref="AT49" ca="1">INDIRECT(ADDRESS(AS49,AR49))</f>
        <v>22</v>
      </c>
      <c r="AV49" s="2">
        <f t="shared" si="0"/>
        <v>63</v>
      </c>
      <c r="AW49" s="47">
        <f t="array" aca="1" ref="AW49" ca="1">INDIRECT(ADDRESS(AV49,AR49))</f>
        <v>17.5</v>
      </c>
    </row>
    <row r="50" spans="2:49" ht="15.75" thickBot="1" x14ac:dyDescent="0.3">
      <c r="B50" s="74"/>
      <c r="C50" s="53"/>
      <c r="D50" s="77"/>
      <c r="E50" s="77"/>
      <c r="F50" s="77"/>
      <c r="G50" s="77"/>
      <c r="H50" s="77"/>
      <c r="I50" s="77"/>
      <c r="J50" s="77"/>
      <c r="K50" s="77"/>
      <c r="L50" s="77"/>
      <c r="M50" s="77"/>
      <c r="AC50" s="304"/>
      <c r="AD50" s="70"/>
      <c r="AE50" s="62"/>
      <c r="AF50" s="63"/>
      <c r="AG50" s="63"/>
      <c r="AH50" s="63"/>
      <c r="AI50" s="63"/>
      <c r="AJ50" s="63"/>
      <c r="AK50" s="64"/>
      <c r="AL50" s="99">
        <f t="shared" si="55"/>
        <v>3763</v>
      </c>
      <c r="AO50" s="100">
        <f t="shared" si="48"/>
        <v>1500</v>
      </c>
      <c r="AP50" s="100">
        <f t="shared" ref="AP50:AQ50" si="59">AP15</f>
        <v>1000</v>
      </c>
      <c r="AQ50" s="100">
        <f t="shared" si="59"/>
        <v>4</v>
      </c>
      <c r="AR50" s="100">
        <f t="shared" si="4"/>
        <v>34</v>
      </c>
      <c r="AS50" s="100">
        <f t="shared" si="46"/>
        <v>22</v>
      </c>
      <c r="AT50" s="31">
        <f t="array" aca="1" ref="AT50" ca="1">INDIRECT(ADDRESS(AS50,AR50))</f>
        <v>22.75</v>
      </c>
      <c r="AV50" s="2">
        <f t="shared" si="0"/>
        <v>63</v>
      </c>
      <c r="AW50" s="47">
        <f t="array" aca="1" ref="AW50" ca="1">INDIRECT(ADDRESS(AV50,AR50))</f>
        <v>17.5</v>
      </c>
    </row>
    <row r="51" spans="2:49" x14ac:dyDescent="0.25">
      <c r="B51" s="78"/>
      <c r="C51" s="53"/>
      <c r="D51" s="54"/>
      <c r="E51" s="54"/>
      <c r="F51" s="54"/>
      <c r="G51" s="54"/>
      <c r="H51" s="54"/>
      <c r="I51" s="54"/>
      <c r="J51" s="54"/>
      <c r="K51" s="54"/>
      <c r="L51" s="54"/>
      <c r="M51" s="54"/>
      <c r="AO51" s="100">
        <f t="shared" si="48"/>
        <v>1500</v>
      </c>
      <c r="AP51" s="100">
        <f t="shared" ref="AP51:AQ51" si="60">AP16</f>
        <v>1000</v>
      </c>
      <c r="AQ51" s="100">
        <f t="shared" si="60"/>
        <v>5</v>
      </c>
      <c r="AR51" s="100">
        <f t="shared" si="4"/>
        <v>35</v>
      </c>
      <c r="AS51" s="100">
        <f t="shared" si="46"/>
        <v>22</v>
      </c>
      <c r="AT51" s="31">
        <f t="array" aca="1" ref="AT51" ca="1">INDIRECT(ADDRESS(AS51,AR51))</f>
        <v>25</v>
      </c>
      <c r="AV51" s="2">
        <f t="shared" si="0"/>
        <v>63</v>
      </c>
      <c r="AW51" s="47">
        <f t="array" aca="1" ref="AW51" ca="1">INDIRECT(ADDRESS(AV51,AR51))</f>
        <v>19</v>
      </c>
    </row>
    <row r="52" spans="2:49" x14ac:dyDescent="0.25">
      <c r="B52" s="78"/>
      <c r="C52" s="53"/>
      <c r="D52" s="54"/>
      <c r="E52" s="54"/>
      <c r="F52" s="54"/>
      <c r="G52" s="54"/>
      <c r="H52" s="54"/>
      <c r="I52" s="54"/>
      <c r="J52" s="54"/>
      <c r="K52" s="54"/>
      <c r="L52" s="54"/>
      <c r="M52" s="54"/>
      <c r="AO52" s="100">
        <f t="shared" si="48"/>
        <v>1500</v>
      </c>
      <c r="AP52" s="100">
        <f t="shared" ref="AP52:AQ52" si="61">AP17</f>
        <v>1000</v>
      </c>
      <c r="AQ52" s="100">
        <f t="shared" si="61"/>
        <v>6</v>
      </c>
      <c r="AR52" s="100">
        <f t="shared" si="4"/>
        <v>36</v>
      </c>
      <c r="AS52" s="100">
        <f t="shared" si="46"/>
        <v>22</v>
      </c>
      <c r="AT52" s="31">
        <f t="array" aca="1" ref="AT52" ca="1">INDIRECT(ADDRESS(AS52,AR52))</f>
        <v>25.75</v>
      </c>
      <c r="AV52" s="2">
        <f t="shared" si="0"/>
        <v>63</v>
      </c>
      <c r="AW52" s="47">
        <f t="array" aca="1" ref="AW52" ca="1">INDIRECT(ADDRESS(AV52,AR52))</f>
        <v>19</v>
      </c>
    </row>
    <row r="53" spans="2:49" ht="15.75" thickBot="1" x14ac:dyDescent="0.3">
      <c r="B53" s="78"/>
      <c r="C53" s="53"/>
      <c r="D53" s="54"/>
      <c r="E53" s="54"/>
      <c r="F53" s="54"/>
      <c r="G53" s="54"/>
      <c r="H53" s="54"/>
      <c r="I53" s="54"/>
      <c r="J53" s="54"/>
      <c r="K53" s="54"/>
      <c r="L53" s="54"/>
      <c r="M53" s="54"/>
      <c r="AC53" s="49" t="s">
        <v>71</v>
      </c>
      <c r="AD53" s="2"/>
      <c r="AO53" s="100">
        <f t="shared" si="48"/>
        <v>1500</v>
      </c>
      <c r="AP53" s="100">
        <f t="shared" ref="AP53:AQ53" si="62">AP18</f>
        <v>1000</v>
      </c>
      <c r="AQ53" s="100">
        <f t="shared" si="62"/>
        <v>7</v>
      </c>
      <c r="AR53" s="100">
        <f t="shared" si="4"/>
        <v>37</v>
      </c>
      <c r="AS53" s="100">
        <f t="shared" si="46"/>
        <v>22</v>
      </c>
      <c r="AT53" s="31">
        <f t="array" aca="1" ref="AT53" ca="1">INDIRECT(ADDRESS(AS53,AR53))</f>
        <v>28</v>
      </c>
      <c r="AV53" s="2">
        <f t="shared" si="0"/>
        <v>63</v>
      </c>
      <c r="AW53" s="47">
        <f t="array" aca="1" ref="AW53" ca="1">INDIRECT(ADDRESS(AV53,AR53))</f>
        <v>20.5</v>
      </c>
    </row>
    <row r="54" spans="2:49" ht="15.75" thickBot="1" x14ac:dyDescent="0.3">
      <c r="B54" s="78"/>
      <c r="C54" s="53"/>
      <c r="D54" s="54"/>
      <c r="E54" s="54"/>
      <c r="F54" s="54"/>
      <c r="G54" s="54"/>
      <c r="H54" s="54"/>
      <c r="I54" s="54"/>
      <c r="J54" s="54"/>
      <c r="K54" s="54"/>
      <c r="L54" s="54"/>
      <c r="M54" s="54"/>
      <c r="AD54" s="309" t="s">
        <v>72</v>
      </c>
      <c r="AE54" s="310"/>
      <c r="AF54" s="310"/>
      <c r="AG54" s="310"/>
      <c r="AH54" s="310"/>
      <c r="AI54" s="310"/>
      <c r="AJ54" s="310"/>
      <c r="AK54" s="311"/>
      <c r="AO54" s="100">
        <f t="shared" si="48"/>
        <v>1500</v>
      </c>
      <c r="AP54" s="100">
        <f t="shared" ref="AP54:AQ54" si="63">AP19</f>
        <v>1500</v>
      </c>
      <c r="AQ54" s="100">
        <f t="shared" si="63"/>
        <v>1</v>
      </c>
      <c r="AR54" s="100">
        <f t="shared" si="4"/>
        <v>31</v>
      </c>
      <c r="AS54" s="100">
        <f t="shared" si="46"/>
        <v>23</v>
      </c>
      <c r="AT54" s="31">
        <f t="array" aca="1" ref="AT54" ca="1">INDIRECT(ADDRESS(AS54,AR54))</f>
        <v>17</v>
      </c>
      <c r="AV54" s="2">
        <f t="shared" si="0"/>
        <v>64</v>
      </c>
      <c r="AW54" s="47">
        <f t="array" aca="1" ref="AW54" ca="1">INDIRECT(ADDRESS(AV54,AR54))</f>
        <v>15</v>
      </c>
    </row>
    <row r="55" spans="2:49" ht="15.75" thickBot="1" x14ac:dyDescent="0.3">
      <c r="B55" s="78"/>
      <c r="C55" s="53"/>
      <c r="D55" s="54"/>
      <c r="E55" s="54"/>
      <c r="F55" s="54"/>
      <c r="G55" s="54"/>
      <c r="H55" s="54"/>
      <c r="I55" s="54"/>
      <c r="J55" s="54"/>
      <c r="K55" s="54"/>
      <c r="L55" s="54"/>
      <c r="M55" s="54"/>
      <c r="AD55" s="17" t="s">
        <v>50</v>
      </c>
      <c r="AE55" s="92">
        <f>AE14</f>
        <v>1</v>
      </c>
      <c r="AF55" s="93">
        <f t="shared" ref="AF55:AK55" si="64">AF14</f>
        <v>2</v>
      </c>
      <c r="AG55" s="93">
        <f t="shared" si="64"/>
        <v>3</v>
      </c>
      <c r="AH55" s="93">
        <f t="shared" si="64"/>
        <v>4</v>
      </c>
      <c r="AI55" s="93">
        <f t="shared" si="64"/>
        <v>5</v>
      </c>
      <c r="AJ55" s="93">
        <f t="shared" si="64"/>
        <v>6</v>
      </c>
      <c r="AK55" s="94">
        <f t="shared" si="64"/>
        <v>7</v>
      </c>
      <c r="AO55" s="100">
        <f t="shared" si="48"/>
        <v>1500</v>
      </c>
      <c r="AP55" s="100">
        <f t="shared" ref="AP55:AQ55" si="65">AP20</f>
        <v>1500</v>
      </c>
      <c r="AQ55" s="100">
        <f t="shared" si="65"/>
        <v>2</v>
      </c>
      <c r="AR55" s="100">
        <f t="shared" si="4"/>
        <v>32</v>
      </c>
      <c r="AS55" s="100">
        <f t="shared" si="46"/>
        <v>23</v>
      </c>
      <c r="AT55" s="31">
        <f t="array" aca="1" ref="AT55" ca="1">INDIRECT(ADDRESS(AS55,AR55))</f>
        <v>17.5</v>
      </c>
      <c r="AV55" s="2">
        <f t="shared" si="0"/>
        <v>64</v>
      </c>
      <c r="AW55" s="47">
        <f t="array" aca="1" ref="AW55" ca="1">INDIRECT(ADDRESS(AV55,AR55))</f>
        <v>15</v>
      </c>
    </row>
    <row r="56" spans="2:49" ht="15.75" thickBot="1" x14ac:dyDescent="0.3">
      <c r="B56" s="78"/>
      <c r="C56" s="53"/>
      <c r="D56" s="54"/>
      <c r="E56" s="54"/>
      <c r="F56" s="54"/>
      <c r="G56" s="54"/>
      <c r="H56" s="54"/>
      <c r="I56" s="54"/>
      <c r="J56" s="54"/>
      <c r="K56" s="54"/>
      <c r="L56" s="54"/>
      <c r="M56" s="54"/>
      <c r="AC56" s="16" t="s">
        <v>48</v>
      </c>
      <c r="AD56" s="58" t="s">
        <v>49</v>
      </c>
      <c r="AE56" s="95"/>
      <c r="AF56" s="96"/>
      <c r="AG56" s="96"/>
      <c r="AH56" s="96"/>
      <c r="AI56" s="96"/>
      <c r="AJ56" s="96"/>
      <c r="AK56" s="97"/>
      <c r="AO56" s="100">
        <f t="shared" si="48"/>
        <v>1500</v>
      </c>
      <c r="AP56" s="100">
        <f t="shared" ref="AP56:AQ56" si="66">AP21</f>
        <v>1500</v>
      </c>
      <c r="AQ56" s="100">
        <f t="shared" si="66"/>
        <v>3</v>
      </c>
      <c r="AR56" s="100">
        <f t="shared" si="4"/>
        <v>33</v>
      </c>
      <c r="AS56" s="100">
        <f t="shared" si="46"/>
        <v>23</v>
      </c>
      <c r="AT56" s="31">
        <f t="array" aca="1" ref="AT56" ca="1">INDIRECT(ADDRESS(AS56,AR56))</f>
        <v>19</v>
      </c>
      <c r="AV56" s="2">
        <f t="shared" si="0"/>
        <v>64</v>
      </c>
      <c r="AW56" s="47">
        <f t="array" aca="1" ref="AW56" ca="1">INDIRECT(ADDRESS(AV56,AR56))</f>
        <v>16</v>
      </c>
    </row>
    <row r="57" spans="2:49" x14ac:dyDescent="0.25">
      <c r="B57" s="78"/>
      <c r="C57" s="53"/>
      <c r="D57" s="54"/>
      <c r="E57" s="54"/>
      <c r="F57" s="54"/>
      <c r="G57" s="54"/>
      <c r="H57" s="54"/>
      <c r="I57" s="54"/>
      <c r="J57" s="54"/>
      <c r="K57" s="54"/>
      <c r="L57" s="54"/>
      <c r="M57" s="54"/>
      <c r="AC57" s="301">
        <f>AC16</f>
        <v>1000</v>
      </c>
      <c r="AD57" s="65">
        <v>500</v>
      </c>
      <c r="AE57" s="27">
        <f t="shared" ref="AE57:AK60" si="67">($C$3+$AD$3+(($AC$16/$AD57)*C$7))</f>
        <v>16</v>
      </c>
      <c r="AF57" s="28">
        <f t="shared" si="67"/>
        <v>16</v>
      </c>
      <c r="AG57" s="28">
        <f t="shared" si="67"/>
        <v>18</v>
      </c>
      <c r="AH57" s="28">
        <f t="shared" si="67"/>
        <v>18</v>
      </c>
      <c r="AI57" s="28">
        <f t="shared" si="67"/>
        <v>20</v>
      </c>
      <c r="AJ57" s="28">
        <f t="shared" si="67"/>
        <v>20</v>
      </c>
      <c r="AK57" s="29">
        <f t="shared" si="67"/>
        <v>22</v>
      </c>
      <c r="AL57" s="98">
        <f>AL16</f>
        <v>1000</v>
      </c>
      <c r="AO57" s="100">
        <f t="shared" si="48"/>
        <v>1500</v>
      </c>
      <c r="AP57" s="100">
        <f t="shared" ref="AP57:AQ57" si="68">AP22</f>
        <v>1500</v>
      </c>
      <c r="AQ57" s="100">
        <f t="shared" si="68"/>
        <v>4</v>
      </c>
      <c r="AR57" s="100">
        <f t="shared" si="4"/>
        <v>34</v>
      </c>
      <c r="AS57" s="100">
        <f t="shared" si="46"/>
        <v>23</v>
      </c>
      <c r="AT57" s="31">
        <f t="array" aca="1" ref="AT57" ca="1">INDIRECT(ADDRESS(AS57,AR57))</f>
        <v>19.5</v>
      </c>
      <c r="AV57" s="2">
        <f t="shared" si="0"/>
        <v>64</v>
      </c>
      <c r="AW57" s="47">
        <f t="array" aca="1" ref="AW57" ca="1">INDIRECT(ADDRESS(AV57,AR57))</f>
        <v>16</v>
      </c>
    </row>
    <row r="58" spans="2:49" x14ac:dyDescent="0.25">
      <c r="B58" s="78"/>
      <c r="C58" s="53"/>
      <c r="D58" s="54"/>
      <c r="E58" s="54"/>
      <c r="F58" s="54"/>
      <c r="G58" s="54"/>
      <c r="H58" s="54"/>
      <c r="I58" s="54"/>
      <c r="J58" s="54"/>
      <c r="K58" s="54"/>
      <c r="L58" s="54"/>
      <c r="M58" s="54"/>
      <c r="AC58" s="299"/>
      <c r="AD58" s="56">
        <v>1000</v>
      </c>
      <c r="AE58" s="30">
        <f t="shared" si="67"/>
        <v>14</v>
      </c>
      <c r="AF58" s="31">
        <f t="shared" si="67"/>
        <v>14</v>
      </c>
      <c r="AG58" s="31">
        <f t="shared" si="67"/>
        <v>15</v>
      </c>
      <c r="AH58" s="31">
        <f t="shared" si="67"/>
        <v>15</v>
      </c>
      <c r="AI58" s="31">
        <f t="shared" si="67"/>
        <v>16</v>
      </c>
      <c r="AJ58" s="31">
        <f t="shared" si="67"/>
        <v>16</v>
      </c>
      <c r="AK58" s="32">
        <f t="shared" si="67"/>
        <v>17</v>
      </c>
      <c r="AL58" s="98">
        <f t="shared" ref="AL58:AL91" si="69">AL17</f>
        <v>1000</v>
      </c>
      <c r="AO58" s="100">
        <f t="shared" si="48"/>
        <v>1500</v>
      </c>
      <c r="AP58" s="100">
        <f t="shared" ref="AP58:AQ58" si="70">AP23</f>
        <v>1500</v>
      </c>
      <c r="AQ58" s="100">
        <f t="shared" si="70"/>
        <v>5</v>
      </c>
      <c r="AR58" s="100">
        <f t="shared" si="4"/>
        <v>35</v>
      </c>
      <c r="AS58" s="100">
        <f t="shared" si="46"/>
        <v>23</v>
      </c>
      <c r="AT58" s="31">
        <f t="array" aca="1" ref="AT58" ca="1">INDIRECT(ADDRESS(AS58,AR58))</f>
        <v>21</v>
      </c>
      <c r="AV58" s="2">
        <f t="shared" si="0"/>
        <v>64</v>
      </c>
      <c r="AW58" s="47">
        <f t="array" aca="1" ref="AW58" ca="1">INDIRECT(ADDRESS(AV58,AR58))</f>
        <v>17</v>
      </c>
    </row>
    <row r="59" spans="2:49" x14ac:dyDescent="0.25">
      <c r="B59" s="78"/>
      <c r="C59" s="53"/>
      <c r="D59" s="54"/>
      <c r="E59" s="54"/>
      <c r="F59" s="54"/>
      <c r="G59" s="54"/>
      <c r="H59" s="54"/>
      <c r="I59" s="54"/>
      <c r="J59" s="54"/>
      <c r="K59" s="54"/>
      <c r="L59" s="54"/>
      <c r="M59" s="54"/>
      <c r="AC59" s="299"/>
      <c r="AD59" s="56">
        <v>1500</v>
      </c>
      <c r="AE59" s="30">
        <f t="shared" si="67"/>
        <v>13.333333333333334</v>
      </c>
      <c r="AF59" s="31">
        <f t="shared" si="67"/>
        <v>13.333333333333334</v>
      </c>
      <c r="AG59" s="31">
        <f t="shared" si="67"/>
        <v>14</v>
      </c>
      <c r="AH59" s="31">
        <f t="shared" si="67"/>
        <v>14</v>
      </c>
      <c r="AI59" s="31">
        <f t="shared" si="67"/>
        <v>14.666666666666666</v>
      </c>
      <c r="AJ59" s="31">
        <f t="shared" si="67"/>
        <v>14.666666666666666</v>
      </c>
      <c r="AK59" s="32">
        <f t="shared" si="67"/>
        <v>15.333333333333332</v>
      </c>
      <c r="AL59" s="98">
        <f t="shared" si="69"/>
        <v>1000</v>
      </c>
      <c r="AO59" s="100">
        <f t="shared" si="48"/>
        <v>1500</v>
      </c>
      <c r="AP59" s="100">
        <f t="shared" ref="AP59:AQ59" si="71">AP24</f>
        <v>1500</v>
      </c>
      <c r="AQ59" s="100">
        <f t="shared" si="71"/>
        <v>6</v>
      </c>
      <c r="AR59" s="100">
        <f t="shared" si="4"/>
        <v>36</v>
      </c>
      <c r="AS59" s="100">
        <f t="shared" si="46"/>
        <v>23</v>
      </c>
      <c r="AT59" s="31">
        <f t="array" aca="1" ref="AT59" ca="1">INDIRECT(ADDRESS(AS59,AR59))</f>
        <v>21.5</v>
      </c>
      <c r="AV59" s="2">
        <f t="shared" si="0"/>
        <v>64</v>
      </c>
      <c r="AW59" s="47">
        <f t="array" aca="1" ref="AW59" ca="1">INDIRECT(ADDRESS(AV59,AR59))</f>
        <v>17</v>
      </c>
    </row>
    <row r="60" spans="2:49" x14ac:dyDescent="0.25">
      <c r="B60" s="78"/>
      <c r="C60" s="53"/>
      <c r="D60" s="54"/>
      <c r="E60" s="54"/>
      <c r="F60" s="54"/>
      <c r="G60" s="54"/>
      <c r="H60" s="54"/>
      <c r="I60" s="54"/>
      <c r="J60" s="54"/>
      <c r="K60" s="54"/>
      <c r="L60" s="54"/>
      <c r="M60" s="54"/>
      <c r="AC60" s="299"/>
      <c r="AD60" s="56">
        <v>2000</v>
      </c>
      <c r="AE60" s="30">
        <f t="shared" si="67"/>
        <v>13</v>
      </c>
      <c r="AF60" s="31">
        <f t="shared" si="67"/>
        <v>13</v>
      </c>
      <c r="AG60" s="31">
        <f t="shared" si="67"/>
        <v>13.5</v>
      </c>
      <c r="AH60" s="31">
        <f t="shared" si="67"/>
        <v>13.5</v>
      </c>
      <c r="AI60" s="31">
        <f t="shared" si="67"/>
        <v>14</v>
      </c>
      <c r="AJ60" s="31">
        <f t="shared" si="67"/>
        <v>14</v>
      </c>
      <c r="AK60" s="32">
        <f t="shared" si="67"/>
        <v>14.5</v>
      </c>
      <c r="AL60" s="98">
        <f t="shared" si="69"/>
        <v>1000</v>
      </c>
      <c r="AO60" s="100">
        <f t="shared" si="48"/>
        <v>1500</v>
      </c>
      <c r="AP60" s="100">
        <f t="shared" ref="AP60:AQ60" si="72">AP25</f>
        <v>1500</v>
      </c>
      <c r="AQ60" s="100">
        <f t="shared" si="72"/>
        <v>7</v>
      </c>
      <c r="AR60" s="100">
        <f t="shared" si="4"/>
        <v>37</v>
      </c>
      <c r="AS60" s="100">
        <f t="shared" si="46"/>
        <v>23</v>
      </c>
      <c r="AT60" s="31">
        <f t="array" aca="1" ref="AT60" ca="1">INDIRECT(ADDRESS(AS60,AR60))</f>
        <v>23</v>
      </c>
      <c r="AV60" s="2">
        <f t="shared" si="0"/>
        <v>64</v>
      </c>
      <c r="AW60" s="47">
        <f t="array" aca="1" ref="AW60" ca="1">INDIRECT(ADDRESS(AV60,AR60))</f>
        <v>18</v>
      </c>
    </row>
    <row r="61" spans="2:49" ht="15.75" thickBot="1" x14ac:dyDescent="0.3">
      <c r="B61" s="78"/>
      <c r="C61" s="53"/>
      <c r="D61" s="54"/>
      <c r="E61" s="54"/>
      <c r="F61" s="54"/>
      <c r="G61" s="54"/>
      <c r="H61" s="54"/>
      <c r="I61" s="54"/>
      <c r="J61" s="54"/>
      <c r="K61" s="54"/>
      <c r="L61" s="54"/>
      <c r="M61" s="54"/>
      <c r="AC61" s="305"/>
      <c r="AD61" s="66"/>
      <c r="AE61" s="36"/>
      <c r="AF61" s="37"/>
      <c r="AG61" s="37"/>
      <c r="AH61" s="37"/>
      <c r="AI61" s="37"/>
      <c r="AJ61" s="37"/>
      <c r="AK61" s="38"/>
      <c r="AL61" s="98">
        <f t="shared" si="69"/>
        <v>1000</v>
      </c>
      <c r="AO61" s="100">
        <f t="shared" si="48"/>
        <v>1500</v>
      </c>
      <c r="AP61" s="100">
        <f t="shared" ref="AP61:AQ61" si="73">AP26</f>
        <v>2000</v>
      </c>
      <c r="AQ61" s="100">
        <f t="shared" si="73"/>
        <v>1</v>
      </c>
      <c r="AR61" s="100">
        <f t="shared" si="4"/>
        <v>31</v>
      </c>
      <c r="AS61" s="100">
        <f t="shared" si="46"/>
        <v>24</v>
      </c>
      <c r="AT61" s="31">
        <f t="array" aca="1" ref="AT61" ca="1">INDIRECT(ADDRESS(AS61,AR61))</f>
        <v>16</v>
      </c>
      <c r="AV61" s="2">
        <f t="shared" si="0"/>
        <v>65</v>
      </c>
      <c r="AW61" s="47">
        <f t="array" aca="1" ref="AW61" ca="1">INDIRECT(ADDRESS(AV61,AR61))</f>
        <v>14.5</v>
      </c>
    </row>
    <row r="62" spans="2:49" x14ac:dyDescent="0.25">
      <c r="B62" s="78"/>
      <c r="C62" s="53"/>
      <c r="D62" s="54"/>
      <c r="E62" s="54"/>
      <c r="F62" s="54"/>
      <c r="G62" s="54"/>
      <c r="H62" s="54"/>
      <c r="I62" s="54"/>
      <c r="J62" s="54"/>
      <c r="K62" s="54"/>
      <c r="L62" s="54"/>
      <c r="M62" s="54"/>
      <c r="AC62" s="295">
        <f t="shared" ref="AC62" si="74">AC21</f>
        <v>1500</v>
      </c>
      <c r="AD62" s="55">
        <f>AD57</f>
        <v>500</v>
      </c>
      <c r="AE62" s="27">
        <f t="shared" ref="AE62:AK65" si="75">($C$3+$AD$4+(($AC$21/$AD62)*C$7))</f>
        <v>19</v>
      </c>
      <c r="AF62" s="28">
        <f t="shared" si="75"/>
        <v>19</v>
      </c>
      <c r="AG62" s="28">
        <f t="shared" si="75"/>
        <v>22</v>
      </c>
      <c r="AH62" s="28">
        <f t="shared" si="75"/>
        <v>22</v>
      </c>
      <c r="AI62" s="28">
        <f t="shared" si="75"/>
        <v>25</v>
      </c>
      <c r="AJ62" s="28">
        <f t="shared" si="75"/>
        <v>25</v>
      </c>
      <c r="AK62" s="29">
        <f t="shared" si="75"/>
        <v>28</v>
      </c>
      <c r="AL62" s="98">
        <f t="shared" si="69"/>
        <v>1500</v>
      </c>
      <c r="AO62" s="100">
        <f t="shared" si="48"/>
        <v>1500</v>
      </c>
      <c r="AP62" s="100">
        <f t="shared" ref="AP62:AQ62" si="76">AP27</f>
        <v>2000</v>
      </c>
      <c r="AQ62" s="100">
        <f t="shared" si="76"/>
        <v>2</v>
      </c>
      <c r="AR62" s="100">
        <f t="shared" si="4"/>
        <v>32</v>
      </c>
      <c r="AS62" s="100">
        <f t="shared" si="46"/>
        <v>24</v>
      </c>
      <c r="AT62" s="31">
        <f t="array" aca="1" ref="AT62" ca="1">INDIRECT(ADDRESS(AS62,AR62))</f>
        <v>16.375</v>
      </c>
      <c r="AV62" s="2">
        <f t="shared" si="0"/>
        <v>65</v>
      </c>
      <c r="AW62" s="47">
        <f t="array" aca="1" ref="AW62" ca="1">INDIRECT(ADDRESS(AV62,AR62))</f>
        <v>14.5</v>
      </c>
    </row>
    <row r="63" spans="2:49" x14ac:dyDescent="0.25">
      <c r="B63" s="78"/>
      <c r="C63" s="53"/>
      <c r="D63" s="54"/>
      <c r="E63" s="54"/>
      <c r="F63" s="54"/>
      <c r="G63" s="54"/>
      <c r="H63" s="54"/>
      <c r="I63" s="54"/>
      <c r="J63" s="54"/>
      <c r="K63" s="54"/>
      <c r="L63" s="54"/>
      <c r="M63" s="54"/>
      <c r="AC63" s="296"/>
      <c r="AD63" s="56">
        <f t="shared" ref="AD63:AD90" si="77">AD58</f>
        <v>1000</v>
      </c>
      <c r="AE63" s="30">
        <f t="shared" si="75"/>
        <v>16</v>
      </c>
      <c r="AF63" s="31">
        <f t="shared" si="75"/>
        <v>16</v>
      </c>
      <c r="AG63" s="31">
        <f t="shared" si="75"/>
        <v>17.5</v>
      </c>
      <c r="AH63" s="31">
        <f t="shared" si="75"/>
        <v>17.5</v>
      </c>
      <c r="AI63" s="31">
        <f t="shared" si="75"/>
        <v>19</v>
      </c>
      <c r="AJ63" s="31">
        <f t="shared" si="75"/>
        <v>19</v>
      </c>
      <c r="AK63" s="32">
        <f t="shared" si="75"/>
        <v>20.5</v>
      </c>
      <c r="AL63" s="98">
        <f t="shared" si="69"/>
        <v>1500</v>
      </c>
      <c r="AO63" s="100">
        <f t="shared" si="48"/>
        <v>1500</v>
      </c>
      <c r="AP63" s="100">
        <f t="shared" ref="AP63:AQ63" si="78">AP28</f>
        <v>2000</v>
      </c>
      <c r="AQ63" s="100">
        <f t="shared" si="78"/>
        <v>3</v>
      </c>
      <c r="AR63" s="100">
        <f t="shared" si="4"/>
        <v>33</v>
      </c>
      <c r="AS63" s="100">
        <f t="shared" si="46"/>
        <v>24</v>
      </c>
      <c r="AT63" s="31">
        <f t="array" aca="1" ref="AT63" ca="1">INDIRECT(ADDRESS(AS63,AR63))</f>
        <v>17.5</v>
      </c>
      <c r="AV63" s="2">
        <f t="shared" si="0"/>
        <v>65</v>
      </c>
      <c r="AW63" s="47">
        <f t="array" aca="1" ref="AW63" ca="1">INDIRECT(ADDRESS(AV63,AR63))</f>
        <v>15.25</v>
      </c>
    </row>
    <row r="64" spans="2:49" x14ac:dyDescent="0.25">
      <c r="B64" s="78"/>
      <c r="C64" s="53"/>
      <c r="D64" s="54"/>
      <c r="E64" s="54"/>
      <c r="F64" s="54"/>
      <c r="G64" s="54"/>
      <c r="H64" s="54"/>
      <c r="I64" s="54"/>
      <c r="J64" s="54"/>
      <c r="K64" s="54"/>
      <c r="L64" s="54"/>
      <c r="M64" s="54"/>
      <c r="AC64" s="296"/>
      <c r="AD64" s="56">
        <f t="shared" si="77"/>
        <v>1500</v>
      </c>
      <c r="AE64" s="30">
        <f t="shared" si="75"/>
        <v>15</v>
      </c>
      <c r="AF64" s="31">
        <f t="shared" si="75"/>
        <v>15</v>
      </c>
      <c r="AG64" s="31">
        <f t="shared" si="75"/>
        <v>16</v>
      </c>
      <c r="AH64" s="31">
        <f t="shared" si="75"/>
        <v>16</v>
      </c>
      <c r="AI64" s="31">
        <f t="shared" si="75"/>
        <v>17</v>
      </c>
      <c r="AJ64" s="31">
        <f t="shared" si="75"/>
        <v>17</v>
      </c>
      <c r="AK64" s="32">
        <f t="shared" si="75"/>
        <v>18</v>
      </c>
      <c r="AL64" s="98">
        <f t="shared" si="69"/>
        <v>1500</v>
      </c>
      <c r="AO64" s="100">
        <f t="shared" si="48"/>
        <v>1500</v>
      </c>
      <c r="AP64" s="100">
        <f t="shared" ref="AP64:AQ64" si="79">AP29</f>
        <v>2000</v>
      </c>
      <c r="AQ64" s="100">
        <f t="shared" si="79"/>
        <v>4</v>
      </c>
      <c r="AR64" s="100">
        <f t="shared" si="4"/>
        <v>34</v>
      </c>
      <c r="AS64" s="100">
        <f t="shared" si="46"/>
        <v>24</v>
      </c>
      <c r="AT64" s="31">
        <f t="array" aca="1" ref="AT64" ca="1">INDIRECT(ADDRESS(AS64,AR64))</f>
        <v>17.875</v>
      </c>
      <c r="AV64" s="2">
        <f t="shared" si="0"/>
        <v>65</v>
      </c>
      <c r="AW64" s="47">
        <f t="array" aca="1" ref="AW64" ca="1">INDIRECT(ADDRESS(AV64,AR64))</f>
        <v>15.25</v>
      </c>
    </row>
    <row r="65" spans="2:49" x14ac:dyDescent="0.25">
      <c r="B65" s="78"/>
      <c r="C65" s="53"/>
      <c r="D65" s="54"/>
      <c r="E65" s="54"/>
      <c r="F65" s="54"/>
      <c r="G65" s="54"/>
      <c r="H65" s="54"/>
      <c r="I65" s="54"/>
      <c r="J65" s="54"/>
      <c r="K65" s="54"/>
      <c r="L65" s="54"/>
      <c r="M65" s="54"/>
      <c r="AC65" s="296"/>
      <c r="AD65" s="56">
        <f t="shared" si="77"/>
        <v>2000</v>
      </c>
      <c r="AE65" s="30">
        <f t="shared" si="75"/>
        <v>14.5</v>
      </c>
      <c r="AF65" s="31">
        <f t="shared" si="75"/>
        <v>14.5</v>
      </c>
      <c r="AG65" s="31">
        <f t="shared" si="75"/>
        <v>15.25</v>
      </c>
      <c r="AH65" s="31">
        <f t="shared" si="75"/>
        <v>15.25</v>
      </c>
      <c r="AI65" s="31">
        <f t="shared" si="75"/>
        <v>16</v>
      </c>
      <c r="AJ65" s="31">
        <f t="shared" si="75"/>
        <v>16</v>
      </c>
      <c r="AK65" s="32">
        <f t="shared" si="75"/>
        <v>16.75</v>
      </c>
      <c r="AL65" s="98">
        <f t="shared" si="69"/>
        <v>1500</v>
      </c>
      <c r="AO65" s="100">
        <f t="shared" si="48"/>
        <v>1500</v>
      </c>
      <c r="AP65" s="100">
        <f t="shared" ref="AP65:AQ65" si="80">AP30</f>
        <v>2000</v>
      </c>
      <c r="AQ65" s="100">
        <f t="shared" si="80"/>
        <v>5</v>
      </c>
      <c r="AR65" s="100">
        <f t="shared" si="4"/>
        <v>35</v>
      </c>
      <c r="AS65" s="100">
        <f t="shared" si="46"/>
        <v>24</v>
      </c>
      <c r="AT65" s="31">
        <f t="array" aca="1" ref="AT65" ca="1">INDIRECT(ADDRESS(AS65,AR65))</f>
        <v>19</v>
      </c>
      <c r="AV65" s="2">
        <f t="shared" si="0"/>
        <v>65</v>
      </c>
      <c r="AW65" s="47">
        <f t="array" aca="1" ref="AW65" ca="1">INDIRECT(ADDRESS(AV65,AR65))</f>
        <v>16</v>
      </c>
    </row>
    <row r="66" spans="2:49" ht="15.75" thickBot="1" x14ac:dyDescent="0.3">
      <c r="B66" s="78"/>
      <c r="C66" s="53"/>
      <c r="D66" s="54"/>
      <c r="E66" s="54"/>
      <c r="F66" s="54"/>
      <c r="G66" s="54"/>
      <c r="H66" s="54"/>
      <c r="I66" s="54"/>
      <c r="J66" s="54"/>
      <c r="K66" s="54"/>
      <c r="L66" s="54"/>
      <c r="M66" s="54"/>
      <c r="AC66" s="297"/>
      <c r="AD66" s="57"/>
      <c r="AE66" s="36"/>
      <c r="AF66" s="37"/>
      <c r="AG66" s="37"/>
      <c r="AH66" s="37"/>
      <c r="AI66" s="37"/>
      <c r="AJ66" s="37"/>
      <c r="AK66" s="38"/>
      <c r="AL66" s="98">
        <f t="shared" si="69"/>
        <v>1500</v>
      </c>
      <c r="AO66" s="100">
        <f t="shared" si="48"/>
        <v>1500</v>
      </c>
      <c r="AP66" s="100">
        <f t="shared" ref="AP66:AQ66" si="81">AP31</f>
        <v>2000</v>
      </c>
      <c r="AQ66" s="100">
        <f t="shared" si="81"/>
        <v>6</v>
      </c>
      <c r="AR66" s="100">
        <f t="shared" si="4"/>
        <v>36</v>
      </c>
      <c r="AS66" s="100">
        <f t="shared" si="46"/>
        <v>24</v>
      </c>
      <c r="AT66" s="31">
        <f t="array" aca="1" ref="AT66" ca="1">INDIRECT(ADDRESS(AS66,AR66))</f>
        <v>19.375</v>
      </c>
      <c r="AV66" s="2">
        <f t="shared" si="0"/>
        <v>65</v>
      </c>
      <c r="AW66" s="47">
        <f t="array" aca="1" ref="AW66" ca="1">INDIRECT(ADDRESS(AV66,AR66))</f>
        <v>16</v>
      </c>
    </row>
    <row r="67" spans="2:49" x14ac:dyDescent="0.25">
      <c r="B67" s="78"/>
      <c r="C67" s="53"/>
      <c r="D67" s="54"/>
      <c r="E67" s="54"/>
      <c r="F67" s="54"/>
      <c r="G67" s="54"/>
      <c r="H67" s="54"/>
      <c r="I67" s="54"/>
      <c r="J67" s="54"/>
      <c r="K67" s="54"/>
      <c r="L67" s="54"/>
      <c r="M67" s="54"/>
      <c r="AC67" s="301">
        <f t="shared" ref="AC67" si="82">AC26</f>
        <v>4500</v>
      </c>
      <c r="AD67" s="65">
        <f t="shared" si="77"/>
        <v>500</v>
      </c>
      <c r="AE67" s="27">
        <f t="shared" ref="AE67:AK70" si="83">($C$3+$AD$5+(($AC$26/$AD67)*C$7))</f>
        <v>37</v>
      </c>
      <c r="AF67" s="28">
        <f t="shared" si="83"/>
        <v>37</v>
      </c>
      <c r="AG67" s="28">
        <f t="shared" si="83"/>
        <v>46</v>
      </c>
      <c r="AH67" s="28">
        <f t="shared" si="83"/>
        <v>46</v>
      </c>
      <c r="AI67" s="28">
        <f t="shared" si="83"/>
        <v>55</v>
      </c>
      <c r="AJ67" s="28">
        <f t="shared" si="83"/>
        <v>55</v>
      </c>
      <c r="AK67" s="29">
        <f t="shared" si="83"/>
        <v>64</v>
      </c>
      <c r="AL67" s="98">
        <f t="shared" si="69"/>
        <v>4500</v>
      </c>
      <c r="AO67" s="100">
        <f t="shared" si="48"/>
        <v>1500</v>
      </c>
      <c r="AP67" s="100">
        <f t="shared" ref="AP67:AQ67" si="84">AP32</f>
        <v>2000</v>
      </c>
      <c r="AQ67" s="100">
        <f t="shared" si="84"/>
        <v>7</v>
      </c>
      <c r="AR67" s="100">
        <f t="shared" si="4"/>
        <v>37</v>
      </c>
      <c r="AS67" s="100">
        <f t="shared" si="46"/>
        <v>24</v>
      </c>
      <c r="AT67" s="31">
        <f t="array" aca="1" ref="AT67" ca="1">INDIRECT(ADDRESS(AS67,AR67))</f>
        <v>20.5</v>
      </c>
      <c r="AV67" s="2">
        <f t="shared" si="0"/>
        <v>65</v>
      </c>
      <c r="AW67" s="47">
        <f t="array" aca="1" ref="AW67" ca="1">INDIRECT(ADDRESS(AV67,AR67))</f>
        <v>16.75</v>
      </c>
    </row>
    <row r="68" spans="2:49" x14ac:dyDescent="0.25">
      <c r="B68" s="78"/>
      <c r="C68" s="53"/>
      <c r="D68" s="54"/>
      <c r="E68" s="54"/>
      <c r="F68" s="54"/>
      <c r="G68" s="54"/>
      <c r="H68" s="54"/>
      <c r="I68" s="54"/>
      <c r="J68" s="54"/>
      <c r="K68" s="54"/>
      <c r="L68" s="54"/>
      <c r="M68" s="54"/>
      <c r="AC68" s="299"/>
      <c r="AD68" s="56">
        <f t="shared" si="77"/>
        <v>1000</v>
      </c>
      <c r="AE68" s="30">
        <f t="shared" si="83"/>
        <v>28</v>
      </c>
      <c r="AF68" s="31">
        <f t="shared" si="83"/>
        <v>28</v>
      </c>
      <c r="AG68" s="31">
        <f t="shared" si="83"/>
        <v>32.5</v>
      </c>
      <c r="AH68" s="31">
        <f t="shared" si="83"/>
        <v>32.5</v>
      </c>
      <c r="AI68" s="31">
        <f t="shared" si="83"/>
        <v>37</v>
      </c>
      <c r="AJ68" s="31">
        <f t="shared" si="83"/>
        <v>37</v>
      </c>
      <c r="AK68" s="32">
        <f t="shared" si="83"/>
        <v>41.5</v>
      </c>
      <c r="AL68" s="98">
        <f t="shared" si="69"/>
        <v>4500</v>
      </c>
      <c r="AO68" s="100">
        <f t="shared" si="48"/>
        <v>1500</v>
      </c>
      <c r="AP68" s="100">
        <f t="shared" ref="AP68:AQ68" si="85">AP33</f>
        <v>8000</v>
      </c>
      <c r="AQ68" s="100">
        <f t="shared" si="85"/>
        <v>1</v>
      </c>
      <c r="AR68" s="100">
        <f t="shared" si="4"/>
        <v>31</v>
      </c>
      <c r="AS68" s="100">
        <f t="shared" si="46"/>
        <v>25</v>
      </c>
      <c r="AT68" s="31">
        <f t="array" aca="1" ref="AT68" ca="1">INDIRECT(ADDRESS(AS68,AR68))</f>
        <v>0</v>
      </c>
      <c r="AV68" s="2">
        <f t="shared" si="0"/>
        <v>66</v>
      </c>
      <c r="AW68" s="47">
        <f t="array" aca="1" ref="AW68" ca="1">INDIRECT(ADDRESS(AV68,AR68))</f>
        <v>0</v>
      </c>
    </row>
    <row r="69" spans="2:49" x14ac:dyDescent="0.25">
      <c r="B69" s="78"/>
      <c r="C69" s="53"/>
      <c r="D69" s="54"/>
      <c r="E69" s="54"/>
      <c r="F69" s="54"/>
      <c r="G69" s="54"/>
      <c r="H69" s="54"/>
      <c r="I69" s="54"/>
      <c r="J69" s="54"/>
      <c r="K69" s="54"/>
      <c r="L69" s="54"/>
      <c r="M69" s="54"/>
      <c r="AC69" s="299"/>
      <c r="AD69" s="56">
        <f t="shared" si="77"/>
        <v>1500</v>
      </c>
      <c r="AE69" s="30">
        <f t="shared" si="83"/>
        <v>25</v>
      </c>
      <c r="AF69" s="31">
        <f t="shared" si="83"/>
        <v>25</v>
      </c>
      <c r="AG69" s="31">
        <f t="shared" si="83"/>
        <v>28</v>
      </c>
      <c r="AH69" s="31">
        <f t="shared" si="83"/>
        <v>28</v>
      </c>
      <c r="AI69" s="31">
        <f t="shared" si="83"/>
        <v>31</v>
      </c>
      <c r="AJ69" s="31">
        <f t="shared" si="83"/>
        <v>31</v>
      </c>
      <c r="AK69" s="32">
        <f t="shared" si="83"/>
        <v>34</v>
      </c>
      <c r="AL69" s="98">
        <f t="shared" si="69"/>
        <v>4500</v>
      </c>
      <c r="AO69" s="100">
        <f t="shared" si="48"/>
        <v>1500</v>
      </c>
      <c r="AP69" s="100">
        <f t="shared" ref="AP69:AQ69" si="86">AP34</f>
        <v>8000</v>
      </c>
      <c r="AQ69" s="100">
        <f t="shared" si="86"/>
        <v>2</v>
      </c>
      <c r="AR69" s="100">
        <f t="shared" si="4"/>
        <v>32</v>
      </c>
      <c r="AS69" s="100">
        <f t="shared" si="46"/>
        <v>25</v>
      </c>
      <c r="AT69" s="31">
        <f t="array" aca="1" ref="AT69" ca="1">INDIRECT(ADDRESS(AS69,AR69))</f>
        <v>0</v>
      </c>
      <c r="AV69" s="2">
        <f t="shared" si="0"/>
        <v>66</v>
      </c>
      <c r="AW69" s="47">
        <f t="array" aca="1" ref="AW69" ca="1">INDIRECT(ADDRESS(AV69,AR69))</f>
        <v>0</v>
      </c>
    </row>
    <row r="70" spans="2:49" x14ac:dyDescent="0.25">
      <c r="B70" s="78"/>
      <c r="C70" s="53"/>
      <c r="D70" s="54"/>
      <c r="E70" s="54"/>
      <c r="F70" s="54"/>
      <c r="G70" s="54"/>
      <c r="H70" s="54"/>
      <c r="I70" s="54"/>
      <c r="J70" s="54"/>
      <c r="K70" s="54"/>
      <c r="L70" s="54"/>
      <c r="M70" s="54"/>
      <c r="AC70" s="299"/>
      <c r="AD70" s="56">
        <f t="shared" si="77"/>
        <v>2000</v>
      </c>
      <c r="AE70" s="30">
        <f t="shared" si="83"/>
        <v>23.5</v>
      </c>
      <c r="AF70" s="31">
        <f t="shared" si="83"/>
        <v>23.5</v>
      </c>
      <c r="AG70" s="31">
        <f t="shared" si="83"/>
        <v>25.75</v>
      </c>
      <c r="AH70" s="31">
        <f t="shared" si="83"/>
        <v>25.75</v>
      </c>
      <c r="AI70" s="31">
        <f t="shared" si="83"/>
        <v>28</v>
      </c>
      <c r="AJ70" s="31">
        <f t="shared" si="83"/>
        <v>28</v>
      </c>
      <c r="AK70" s="32">
        <f t="shared" si="83"/>
        <v>30.25</v>
      </c>
      <c r="AL70" s="98">
        <f t="shared" si="69"/>
        <v>4500</v>
      </c>
      <c r="AO70" s="100">
        <f t="shared" si="48"/>
        <v>1500</v>
      </c>
      <c r="AP70" s="100">
        <f t="shared" ref="AP70:AQ70" si="87">AP35</f>
        <v>8000</v>
      </c>
      <c r="AQ70" s="100">
        <f t="shared" si="87"/>
        <v>3</v>
      </c>
      <c r="AR70" s="100">
        <f t="shared" si="4"/>
        <v>33</v>
      </c>
      <c r="AS70" s="100">
        <f t="shared" si="46"/>
        <v>25</v>
      </c>
      <c r="AT70" s="31">
        <f t="array" aca="1" ref="AT70" ca="1">INDIRECT(ADDRESS(AS70,AR70))</f>
        <v>0</v>
      </c>
      <c r="AV70" s="2">
        <f t="shared" ref="AV70:AV133" si="88">AS70+41</f>
        <v>66</v>
      </c>
      <c r="AW70" s="47">
        <f t="array" aca="1" ref="AW70" ca="1">INDIRECT(ADDRESS(AV70,AR70))</f>
        <v>0</v>
      </c>
    </row>
    <row r="71" spans="2:49" ht="15.75" thickBot="1" x14ac:dyDescent="0.3">
      <c r="B71" s="78"/>
      <c r="C71" s="53"/>
      <c r="D71" s="54"/>
      <c r="E71" s="54"/>
      <c r="F71" s="54"/>
      <c r="G71" s="54"/>
      <c r="H71" s="54"/>
      <c r="I71" s="54"/>
      <c r="J71" s="54"/>
      <c r="K71" s="54"/>
      <c r="L71" s="54"/>
      <c r="M71" s="54"/>
      <c r="AC71" s="305"/>
      <c r="AD71" s="66"/>
      <c r="AE71" s="36"/>
      <c r="AF71" s="37"/>
      <c r="AG71" s="37"/>
      <c r="AH71" s="37"/>
      <c r="AI71" s="37"/>
      <c r="AJ71" s="37"/>
      <c r="AK71" s="38"/>
      <c r="AL71" s="98">
        <f t="shared" si="69"/>
        <v>4500</v>
      </c>
      <c r="AO71" s="100">
        <f t="shared" si="48"/>
        <v>1500</v>
      </c>
      <c r="AP71" s="100">
        <f t="shared" ref="AP71:AQ71" si="89">AP36</f>
        <v>8000</v>
      </c>
      <c r="AQ71" s="100">
        <f t="shared" si="89"/>
        <v>4</v>
      </c>
      <c r="AR71" s="100">
        <f t="shared" si="4"/>
        <v>34</v>
      </c>
      <c r="AS71" s="100">
        <f t="shared" si="46"/>
        <v>25</v>
      </c>
      <c r="AT71" s="31">
        <f t="array" aca="1" ref="AT71" ca="1">INDIRECT(ADDRESS(AS71,AR71))</f>
        <v>0</v>
      </c>
      <c r="AV71" s="2">
        <f t="shared" si="88"/>
        <v>66</v>
      </c>
      <c r="AW71" s="47">
        <f t="array" aca="1" ref="AW71" ca="1">INDIRECT(ADDRESS(AV71,AR71))</f>
        <v>0</v>
      </c>
    </row>
    <row r="72" spans="2:49" x14ac:dyDescent="0.25">
      <c r="B72" s="78"/>
      <c r="C72" s="53"/>
      <c r="D72" s="54"/>
      <c r="E72" s="54"/>
      <c r="F72" s="54"/>
      <c r="G72" s="54"/>
      <c r="H72" s="54"/>
      <c r="I72" s="54"/>
      <c r="J72" s="54"/>
      <c r="K72" s="54"/>
      <c r="L72" s="54"/>
      <c r="M72" s="54"/>
      <c r="AC72" s="295">
        <f t="shared" ref="AC72" si="90">AC31</f>
        <v>6000</v>
      </c>
      <c r="AD72" s="55">
        <f t="shared" si="77"/>
        <v>500</v>
      </c>
      <c r="AE72" s="27">
        <f t="shared" ref="AE72:AK75" si="91">($C$3+$AD$6+(($AC$31/$AD72)*C$7))</f>
        <v>46</v>
      </c>
      <c r="AF72" s="28">
        <f t="shared" si="91"/>
        <v>46</v>
      </c>
      <c r="AG72" s="28">
        <f t="shared" si="91"/>
        <v>58</v>
      </c>
      <c r="AH72" s="28">
        <f t="shared" si="91"/>
        <v>58</v>
      </c>
      <c r="AI72" s="28">
        <f t="shared" si="91"/>
        <v>70</v>
      </c>
      <c r="AJ72" s="28">
        <f t="shared" si="91"/>
        <v>70</v>
      </c>
      <c r="AK72" s="29">
        <f t="shared" si="91"/>
        <v>82</v>
      </c>
      <c r="AL72" s="98">
        <f t="shared" si="69"/>
        <v>6000</v>
      </c>
      <c r="AO72" s="100">
        <f t="shared" si="48"/>
        <v>1500</v>
      </c>
      <c r="AP72" s="100">
        <f t="shared" ref="AP72:AQ72" si="92">AP37</f>
        <v>8000</v>
      </c>
      <c r="AQ72" s="100">
        <f t="shared" si="92"/>
        <v>5</v>
      </c>
      <c r="AR72" s="100">
        <f t="shared" si="4"/>
        <v>35</v>
      </c>
      <c r="AS72" s="100">
        <f t="shared" si="46"/>
        <v>25</v>
      </c>
      <c r="AT72" s="31">
        <f t="array" aca="1" ref="AT72" ca="1">INDIRECT(ADDRESS(AS72,AR72))</f>
        <v>0</v>
      </c>
      <c r="AV72" s="2">
        <f t="shared" si="88"/>
        <v>66</v>
      </c>
      <c r="AW72" s="47">
        <f t="array" aca="1" ref="AW72" ca="1">INDIRECT(ADDRESS(AV72,AR72))</f>
        <v>0</v>
      </c>
    </row>
    <row r="73" spans="2:49" x14ac:dyDescent="0.25">
      <c r="B73" s="78"/>
      <c r="C73" s="53"/>
      <c r="D73" s="54"/>
      <c r="E73" s="54"/>
      <c r="F73" s="54"/>
      <c r="G73" s="54"/>
      <c r="H73" s="54"/>
      <c r="I73" s="54"/>
      <c r="J73" s="54"/>
      <c r="K73" s="54"/>
      <c r="L73" s="54"/>
      <c r="M73" s="54"/>
      <c r="AC73" s="296"/>
      <c r="AD73" s="56">
        <f t="shared" si="77"/>
        <v>1000</v>
      </c>
      <c r="AE73" s="30">
        <f t="shared" si="91"/>
        <v>34</v>
      </c>
      <c r="AF73" s="31">
        <f t="shared" si="91"/>
        <v>34</v>
      </c>
      <c r="AG73" s="31">
        <f t="shared" si="91"/>
        <v>40</v>
      </c>
      <c r="AH73" s="31">
        <f t="shared" si="91"/>
        <v>40</v>
      </c>
      <c r="AI73" s="31">
        <f t="shared" si="91"/>
        <v>46</v>
      </c>
      <c r="AJ73" s="31">
        <f t="shared" si="91"/>
        <v>46</v>
      </c>
      <c r="AK73" s="32">
        <f t="shared" si="91"/>
        <v>52</v>
      </c>
      <c r="AL73" s="98">
        <f t="shared" si="69"/>
        <v>6000</v>
      </c>
      <c r="AO73" s="100">
        <f t="shared" si="48"/>
        <v>1500</v>
      </c>
      <c r="AP73" s="100">
        <f t="shared" ref="AP73:AQ73" si="93">AP38</f>
        <v>8000</v>
      </c>
      <c r="AQ73" s="100">
        <f t="shared" si="93"/>
        <v>6</v>
      </c>
      <c r="AR73" s="100">
        <f t="shared" si="4"/>
        <v>36</v>
      </c>
      <c r="AS73" s="100">
        <f t="shared" si="46"/>
        <v>25</v>
      </c>
      <c r="AT73" s="31">
        <f t="array" aca="1" ref="AT73" ca="1">INDIRECT(ADDRESS(AS73,AR73))</f>
        <v>0</v>
      </c>
      <c r="AV73" s="2">
        <f t="shared" si="88"/>
        <v>66</v>
      </c>
      <c r="AW73" s="47">
        <f t="array" aca="1" ref="AW73" ca="1">INDIRECT(ADDRESS(AV73,AR73))</f>
        <v>0</v>
      </c>
    </row>
    <row r="74" spans="2:49" x14ac:dyDescent="0.25">
      <c r="B74" s="78"/>
      <c r="C74" s="53"/>
      <c r="D74" s="54"/>
      <c r="E74" s="54"/>
      <c r="F74" s="54"/>
      <c r="G74" s="54"/>
      <c r="H74" s="54"/>
      <c r="I74" s="54"/>
      <c r="J74" s="54"/>
      <c r="K74" s="54"/>
      <c r="L74" s="54"/>
      <c r="M74" s="54"/>
      <c r="AC74" s="296"/>
      <c r="AD74" s="56">
        <f t="shared" si="77"/>
        <v>1500</v>
      </c>
      <c r="AE74" s="30">
        <f t="shared" si="91"/>
        <v>30</v>
      </c>
      <c r="AF74" s="31">
        <f t="shared" si="91"/>
        <v>30</v>
      </c>
      <c r="AG74" s="31">
        <f t="shared" si="91"/>
        <v>34</v>
      </c>
      <c r="AH74" s="31">
        <f t="shared" si="91"/>
        <v>34</v>
      </c>
      <c r="AI74" s="31">
        <f t="shared" si="91"/>
        <v>38</v>
      </c>
      <c r="AJ74" s="31">
        <f t="shared" si="91"/>
        <v>38</v>
      </c>
      <c r="AK74" s="32">
        <f t="shared" si="91"/>
        <v>42</v>
      </c>
      <c r="AL74" s="98">
        <f t="shared" si="69"/>
        <v>6000</v>
      </c>
      <c r="AO74" s="100">
        <f t="shared" si="48"/>
        <v>1500</v>
      </c>
      <c r="AP74" s="100">
        <f t="shared" ref="AP74:AQ74" si="94">AP39</f>
        <v>8000</v>
      </c>
      <c r="AQ74" s="100">
        <f t="shared" si="94"/>
        <v>7</v>
      </c>
      <c r="AR74" s="100">
        <f t="shared" si="4"/>
        <v>37</v>
      </c>
      <c r="AS74" s="100">
        <f t="shared" si="46"/>
        <v>25</v>
      </c>
      <c r="AT74" s="31">
        <f t="array" aca="1" ref="AT74" ca="1">INDIRECT(ADDRESS(AS74,AR74))</f>
        <v>0</v>
      </c>
      <c r="AV74" s="2">
        <f t="shared" si="88"/>
        <v>66</v>
      </c>
      <c r="AW74" s="47">
        <f t="array" aca="1" ref="AW74" ca="1">INDIRECT(ADDRESS(AV74,AR74))</f>
        <v>0</v>
      </c>
    </row>
    <row r="75" spans="2:49" x14ac:dyDescent="0.25">
      <c r="B75" s="78"/>
      <c r="C75" s="53"/>
      <c r="D75" s="54"/>
      <c r="E75" s="54"/>
      <c r="F75" s="54"/>
      <c r="G75" s="54"/>
      <c r="H75" s="54"/>
      <c r="I75" s="54"/>
      <c r="J75" s="54"/>
      <c r="K75" s="54"/>
      <c r="L75" s="54"/>
      <c r="M75" s="54"/>
      <c r="AC75" s="296"/>
      <c r="AD75" s="56">
        <f t="shared" si="77"/>
        <v>2000</v>
      </c>
      <c r="AE75" s="30">
        <f t="shared" si="91"/>
        <v>28</v>
      </c>
      <c r="AF75" s="31">
        <f t="shared" si="91"/>
        <v>28</v>
      </c>
      <c r="AG75" s="31">
        <f t="shared" si="91"/>
        <v>31</v>
      </c>
      <c r="AH75" s="31">
        <f t="shared" si="91"/>
        <v>31</v>
      </c>
      <c r="AI75" s="31">
        <f t="shared" si="91"/>
        <v>34</v>
      </c>
      <c r="AJ75" s="31">
        <f t="shared" si="91"/>
        <v>34</v>
      </c>
      <c r="AK75" s="32">
        <f t="shared" si="91"/>
        <v>37</v>
      </c>
      <c r="AL75" s="98">
        <f t="shared" si="69"/>
        <v>6000</v>
      </c>
      <c r="AO75" s="102">
        <f>AC5</f>
        <v>4500</v>
      </c>
      <c r="AP75" s="100">
        <f t="shared" ref="AP75:AQ75" si="95">AP40</f>
        <v>500</v>
      </c>
      <c r="AQ75" s="100">
        <f t="shared" si="95"/>
        <v>1</v>
      </c>
      <c r="AR75" s="100">
        <f t="shared" si="4"/>
        <v>31</v>
      </c>
      <c r="AS75" s="100">
        <f t="shared" si="46"/>
        <v>26</v>
      </c>
      <c r="AT75" s="31">
        <f t="array" aca="1" ref="AT75" ca="1">INDIRECT(ADDRESS(AS75,AR75))</f>
        <v>55</v>
      </c>
      <c r="AV75" s="2">
        <f t="shared" si="88"/>
        <v>67</v>
      </c>
      <c r="AW75" s="47">
        <f t="array" aca="1" ref="AW75" ca="1">INDIRECT(ADDRESS(AV75,AR75))</f>
        <v>37</v>
      </c>
    </row>
    <row r="76" spans="2:49" ht="15.75" thickBot="1" x14ac:dyDescent="0.3">
      <c r="B76" s="78"/>
      <c r="C76" s="53"/>
      <c r="D76" s="54"/>
      <c r="E76" s="54"/>
      <c r="F76" s="54"/>
      <c r="G76" s="54"/>
      <c r="H76" s="54"/>
      <c r="I76" s="54"/>
      <c r="J76" s="54"/>
      <c r="K76" s="54"/>
      <c r="L76" s="54"/>
      <c r="M76" s="54"/>
      <c r="AC76" s="297"/>
      <c r="AD76" s="57"/>
      <c r="AE76" s="36"/>
      <c r="AF76" s="37"/>
      <c r="AG76" s="37"/>
      <c r="AH76" s="37"/>
      <c r="AI76" s="37"/>
      <c r="AJ76" s="37"/>
      <c r="AK76" s="38"/>
      <c r="AL76" s="98">
        <f t="shared" si="69"/>
        <v>6000</v>
      </c>
      <c r="AO76" s="100">
        <f t="shared" si="48"/>
        <v>4500</v>
      </c>
      <c r="AP76" s="100">
        <f t="shared" ref="AP76:AQ76" si="96">AP41</f>
        <v>500</v>
      </c>
      <c r="AQ76" s="100">
        <f t="shared" si="96"/>
        <v>2</v>
      </c>
      <c r="AR76" s="100">
        <f t="shared" si="4"/>
        <v>32</v>
      </c>
      <c r="AS76" s="100">
        <f t="shared" si="46"/>
        <v>26</v>
      </c>
      <c r="AT76" s="31">
        <f t="array" aca="1" ref="AT76" ca="1">INDIRECT(ADDRESS(AS76,AR76))</f>
        <v>59.5</v>
      </c>
      <c r="AV76" s="2">
        <f t="shared" si="88"/>
        <v>67</v>
      </c>
      <c r="AW76" s="47">
        <f t="array" aca="1" ref="AW76" ca="1">INDIRECT(ADDRESS(AV76,AR76))</f>
        <v>37</v>
      </c>
    </row>
    <row r="77" spans="2:49" x14ac:dyDescent="0.25">
      <c r="B77" s="78"/>
      <c r="C77" s="53"/>
      <c r="D77" s="54"/>
      <c r="E77" s="54"/>
      <c r="F77" s="54"/>
      <c r="G77" s="54"/>
      <c r="H77" s="54"/>
      <c r="I77" s="54"/>
      <c r="J77" s="54"/>
      <c r="K77" s="54"/>
      <c r="L77" s="54"/>
      <c r="M77" s="54"/>
      <c r="AC77" s="301">
        <f t="shared" ref="AC77" si="97">AC36</f>
        <v>7500</v>
      </c>
      <c r="AD77" s="65">
        <f t="shared" si="77"/>
        <v>500</v>
      </c>
      <c r="AE77" s="27">
        <f t="shared" ref="AE77:AK80" si="98">($C$3+$AD$7+(($AC$36/$AD77)*C$7))</f>
        <v>55</v>
      </c>
      <c r="AF77" s="28">
        <f t="shared" si="98"/>
        <v>55</v>
      </c>
      <c r="AG77" s="28">
        <f t="shared" si="98"/>
        <v>70</v>
      </c>
      <c r="AH77" s="28">
        <f t="shared" si="98"/>
        <v>70</v>
      </c>
      <c r="AI77" s="28">
        <f t="shared" si="98"/>
        <v>85</v>
      </c>
      <c r="AJ77" s="28">
        <f t="shared" si="98"/>
        <v>85</v>
      </c>
      <c r="AK77" s="29">
        <f t="shared" si="98"/>
        <v>100</v>
      </c>
      <c r="AL77" s="98">
        <f t="shared" si="69"/>
        <v>7500</v>
      </c>
      <c r="AO77" s="100">
        <f t="shared" si="48"/>
        <v>4500</v>
      </c>
      <c r="AP77" s="100">
        <f t="shared" ref="AP77:AQ77" si="99">AP42</f>
        <v>500</v>
      </c>
      <c r="AQ77" s="100">
        <f t="shared" si="99"/>
        <v>3</v>
      </c>
      <c r="AR77" s="100">
        <f t="shared" ref="AR77:AR140" si="100">AR70</f>
        <v>33</v>
      </c>
      <c r="AS77" s="100">
        <f t="shared" si="46"/>
        <v>26</v>
      </c>
      <c r="AT77" s="31">
        <f t="array" aca="1" ref="AT77" ca="1">INDIRECT(ADDRESS(AS77,AR77))</f>
        <v>73</v>
      </c>
      <c r="AV77" s="2">
        <f t="shared" si="88"/>
        <v>67</v>
      </c>
      <c r="AW77" s="47">
        <f t="array" aca="1" ref="AW77" ca="1">INDIRECT(ADDRESS(AV77,AR77))</f>
        <v>46</v>
      </c>
    </row>
    <row r="78" spans="2:49" x14ac:dyDescent="0.25">
      <c r="B78" s="78"/>
      <c r="C78" s="53"/>
      <c r="D78" s="54"/>
      <c r="E78" s="54"/>
      <c r="F78" s="54"/>
      <c r="G78" s="54"/>
      <c r="H78" s="54"/>
      <c r="I78" s="54"/>
      <c r="J78" s="54"/>
      <c r="K78" s="54"/>
      <c r="L78" s="54"/>
      <c r="M78" s="54"/>
      <c r="AC78" s="299"/>
      <c r="AD78" s="56">
        <f t="shared" si="77"/>
        <v>1000</v>
      </c>
      <c r="AE78" s="30">
        <f t="shared" si="98"/>
        <v>40</v>
      </c>
      <c r="AF78" s="31">
        <f t="shared" si="98"/>
        <v>40</v>
      </c>
      <c r="AG78" s="31">
        <f t="shared" si="98"/>
        <v>47.5</v>
      </c>
      <c r="AH78" s="31">
        <f t="shared" si="98"/>
        <v>47.5</v>
      </c>
      <c r="AI78" s="31">
        <f t="shared" si="98"/>
        <v>55</v>
      </c>
      <c r="AJ78" s="31">
        <f t="shared" si="98"/>
        <v>55</v>
      </c>
      <c r="AK78" s="32">
        <f t="shared" si="98"/>
        <v>62.5</v>
      </c>
      <c r="AL78" s="98">
        <f t="shared" si="69"/>
        <v>7500</v>
      </c>
      <c r="AO78" s="100">
        <f t="shared" si="48"/>
        <v>4500</v>
      </c>
      <c r="AP78" s="100">
        <f t="shared" ref="AP78:AQ78" si="101">AP43</f>
        <v>500</v>
      </c>
      <c r="AQ78" s="100">
        <f t="shared" si="101"/>
        <v>4</v>
      </c>
      <c r="AR78" s="100">
        <f t="shared" si="100"/>
        <v>34</v>
      </c>
      <c r="AS78" s="100">
        <f t="shared" si="46"/>
        <v>26</v>
      </c>
      <c r="AT78" s="31">
        <f t="array" aca="1" ref="AT78" ca="1">INDIRECT(ADDRESS(AS78,AR78))</f>
        <v>77.5</v>
      </c>
      <c r="AV78" s="2">
        <f t="shared" si="88"/>
        <v>67</v>
      </c>
      <c r="AW78" s="47">
        <f t="array" aca="1" ref="AW78" ca="1">INDIRECT(ADDRESS(AV78,AR78))</f>
        <v>46</v>
      </c>
    </row>
    <row r="79" spans="2:49" x14ac:dyDescent="0.25">
      <c r="B79" s="78"/>
      <c r="C79" s="53"/>
      <c r="D79" s="54"/>
      <c r="E79" s="54"/>
      <c r="F79" s="54"/>
      <c r="G79" s="54"/>
      <c r="H79" s="54"/>
      <c r="I79" s="54"/>
      <c r="J79" s="54"/>
      <c r="K79" s="54"/>
      <c r="L79" s="54"/>
      <c r="M79" s="54"/>
      <c r="AC79" s="299"/>
      <c r="AD79" s="56">
        <f t="shared" si="77"/>
        <v>1500</v>
      </c>
      <c r="AE79" s="30">
        <f t="shared" si="98"/>
        <v>35</v>
      </c>
      <c r="AF79" s="31">
        <f t="shared" si="98"/>
        <v>35</v>
      </c>
      <c r="AG79" s="31">
        <f t="shared" si="98"/>
        <v>40</v>
      </c>
      <c r="AH79" s="31">
        <f t="shared" si="98"/>
        <v>40</v>
      </c>
      <c r="AI79" s="31">
        <f t="shared" si="98"/>
        <v>45</v>
      </c>
      <c r="AJ79" s="31">
        <f t="shared" si="98"/>
        <v>45</v>
      </c>
      <c r="AK79" s="32">
        <f t="shared" si="98"/>
        <v>50</v>
      </c>
      <c r="AL79" s="98">
        <f t="shared" si="69"/>
        <v>7500</v>
      </c>
      <c r="AO79" s="100">
        <f t="shared" si="48"/>
        <v>4500</v>
      </c>
      <c r="AP79" s="100">
        <f t="shared" ref="AP79:AQ79" si="102">AP44</f>
        <v>500</v>
      </c>
      <c r="AQ79" s="100">
        <f t="shared" si="102"/>
        <v>5</v>
      </c>
      <c r="AR79" s="100">
        <f t="shared" si="100"/>
        <v>35</v>
      </c>
      <c r="AS79" s="100">
        <f t="shared" si="46"/>
        <v>26</v>
      </c>
      <c r="AT79" s="31">
        <f t="array" aca="1" ref="AT79" ca="1">INDIRECT(ADDRESS(AS79,AR79))</f>
        <v>91</v>
      </c>
      <c r="AV79" s="2">
        <f t="shared" si="88"/>
        <v>67</v>
      </c>
      <c r="AW79" s="47">
        <f t="array" aca="1" ref="AW79" ca="1">INDIRECT(ADDRESS(AV79,AR79))</f>
        <v>55</v>
      </c>
    </row>
    <row r="80" spans="2:49" x14ac:dyDescent="0.25">
      <c r="B80" s="78"/>
      <c r="C80" s="53"/>
      <c r="D80" s="54"/>
      <c r="E80" s="54"/>
      <c r="F80" s="54"/>
      <c r="G80" s="54"/>
      <c r="H80" s="54"/>
      <c r="I80" s="54"/>
      <c r="J80" s="54"/>
      <c r="K80" s="54"/>
      <c r="L80" s="54"/>
      <c r="M80" s="54"/>
      <c r="AC80" s="299"/>
      <c r="AD80" s="56">
        <f t="shared" si="77"/>
        <v>2000</v>
      </c>
      <c r="AE80" s="30">
        <f t="shared" si="98"/>
        <v>32.5</v>
      </c>
      <c r="AF80" s="31">
        <f t="shared" si="98"/>
        <v>32.5</v>
      </c>
      <c r="AG80" s="31">
        <f t="shared" si="98"/>
        <v>36.25</v>
      </c>
      <c r="AH80" s="31">
        <f t="shared" si="98"/>
        <v>36.25</v>
      </c>
      <c r="AI80" s="31">
        <f t="shared" si="98"/>
        <v>40</v>
      </c>
      <c r="AJ80" s="31">
        <f t="shared" si="98"/>
        <v>40</v>
      </c>
      <c r="AK80" s="32">
        <f t="shared" si="98"/>
        <v>43.75</v>
      </c>
      <c r="AL80" s="98">
        <f t="shared" si="69"/>
        <v>7500</v>
      </c>
      <c r="AO80" s="100">
        <f t="shared" si="48"/>
        <v>4500</v>
      </c>
      <c r="AP80" s="100">
        <f t="shared" ref="AP80:AQ80" si="103">AP45</f>
        <v>500</v>
      </c>
      <c r="AQ80" s="100">
        <f t="shared" si="103"/>
        <v>6</v>
      </c>
      <c r="AR80" s="100">
        <f t="shared" si="100"/>
        <v>36</v>
      </c>
      <c r="AS80" s="100">
        <f t="shared" si="46"/>
        <v>26</v>
      </c>
      <c r="AT80" s="31">
        <f t="array" aca="1" ref="AT80" ca="1">INDIRECT(ADDRESS(AS80,AR80))</f>
        <v>95.5</v>
      </c>
      <c r="AV80" s="2">
        <f t="shared" si="88"/>
        <v>67</v>
      </c>
      <c r="AW80" s="47">
        <f t="array" aca="1" ref="AW80" ca="1">INDIRECT(ADDRESS(AV80,AR80))</f>
        <v>55</v>
      </c>
    </row>
    <row r="81" spans="29:49" ht="15.75" thickBot="1" x14ac:dyDescent="0.3">
      <c r="AC81" s="305"/>
      <c r="AD81" s="57"/>
      <c r="AE81" s="36"/>
      <c r="AF81" s="37"/>
      <c r="AG81" s="37"/>
      <c r="AH81" s="37"/>
      <c r="AI81" s="37"/>
      <c r="AJ81" s="37"/>
      <c r="AK81" s="38"/>
      <c r="AL81" s="98">
        <f t="shared" si="69"/>
        <v>7500</v>
      </c>
      <c r="AO81" s="100">
        <f t="shared" si="48"/>
        <v>4500</v>
      </c>
      <c r="AP81" s="100">
        <f t="shared" ref="AP81:AQ81" si="104">AP46</f>
        <v>500</v>
      </c>
      <c r="AQ81" s="100">
        <f t="shared" si="104"/>
        <v>7</v>
      </c>
      <c r="AR81" s="100">
        <f t="shared" si="100"/>
        <v>37</v>
      </c>
      <c r="AS81" s="100">
        <f t="shared" si="46"/>
        <v>26</v>
      </c>
      <c r="AT81" s="31">
        <f t="array" aca="1" ref="AT81" ca="1">INDIRECT(ADDRESS(AS81,AR81))</f>
        <v>109</v>
      </c>
      <c r="AV81" s="2">
        <f t="shared" si="88"/>
        <v>67</v>
      </c>
      <c r="AW81" s="47">
        <f t="array" aca="1" ref="AW81" ca="1">INDIRECT(ADDRESS(AV81,AR81))</f>
        <v>64</v>
      </c>
    </row>
    <row r="82" spans="29:49" x14ac:dyDescent="0.25">
      <c r="AC82" s="295">
        <f t="shared" ref="AC82" si="105">AC41</f>
        <v>10000</v>
      </c>
      <c r="AD82" s="65">
        <f t="shared" si="77"/>
        <v>500</v>
      </c>
      <c r="AE82" s="27">
        <f t="shared" ref="AE82:AK85" si="106">($C$3+$AD$8+(($AC$41/$AD82)*C$7))</f>
        <v>70</v>
      </c>
      <c r="AF82" s="28">
        <f t="shared" si="106"/>
        <v>70</v>
      </c>
      <c r="AG82" s="28">
        <f t="shared" si="106"/>
        <v>90</v>
      </c>
      <c r="AH82" s="28">
        <f t="shared" si="106"/>
        <v>90</v>
      </c>
      <c r="AI82" s="28">
        <f t="shared" si="106"/>
        <v>110</v>
      </c>
      <c r="AJ82" s="28">
        <f t="shared" si="106"/>
        <v>110</v>
      </c>
      <c r="AK82" s="29">
        <f t="shared" si="106"/>
        <v>130</v>
      </c>
      <c r="AL82" s="98">
        <f t="shared" si="69"/>
        <v>10000</v>
      </c>
      <c r="AO82" s="100">
        <f t="shared" si="48"/>
        <v>4500</v>
      </c>
      <c r="AP82" s="100">
        <f t="shared" ref="AP82:AQ82" si="107">AP47</f>
        <v>1000</v>
      </c>
      <c r="AQ82" s="100">
        <f t="shared" si="107"/>
        <v>1</v>
      </c>
      <c r="AR82" s="100">
        <f t="shared" si="100"/>
        <v>31</v>
      </c>
      <c r="AS82" s="100">
        <f t="shared" si="46"/>
        <v>27</v>
      </c>
      <c r="AT82" s="31">
        <f t="array" aca="1" ref="AT82" ca="1">INDIRECT(ADDRESS(AS82,AR82))</f>
        <v>37</v>
      </c>
      <c r="AV82" s="2">
        <f t="shared" si="88"/>
        <v>68</v>
      </c>
      <c r="AW82" s="47">
        <f t="array" aca="1" ref="AW82" ca="1">INDIRECT(ADDRESS(AV82,AR82))</f>
        <v>28</v>
      </c>
    </row>
    <row r="83" spans="29:49" x14ac:dyDescent="0.25">
      <c r="AC83" s="296"/>
      <c r="AD83" s="56">
        <f t="shared" si="77"/>
        <v>1000</v>
      </c>
      <c r="AE83" s="30">
        <f t="shared" si="106"/>
        <v>50</v>
      </c>
      <c r="AF83" s="31">
        <f t="shared" si="106"/>
        <v>50</v>
      </c>
      <c r="AG83" s="31">
        <f t="shared" si="106"/>
        <v>60</v>
      </c>
      <c r="AH83" s="31">
        <f t="shared" si="106"/>
        <v>60</v>
      </c>
      <c r="AI83" s="31">
        <f t="shared" si="106"/>
        <v>70</v>
      </c>
      <c r="AJ83" s="31">
        <f t="shared" si="106"/>
        <v>70</v>
      </c>
      <c r="AK83" s="32">
        <f t="shared" si="106"/>
        <v>80</v>
      </c>
      <c r="AL83" s="98">
        <f t="shared" si="69"/>
        <v>10000</v>
      </c>
      <c r="AO83" s="100">
        <f t="shared" si="48"/>
        <v>4500</v>
      </c>
      <c r="AP83" s="100">
        <f t="shared" ref="AP83:AQ83" si="108">AP48</f>
        <v>1000</v>
      </c>
      <c r="AQ83" s="100">
        <f t="shared" si="108"/>
        <v>2</v>
      </c>
      <c r="AR83" s="100">
        <f t="shared" si="100"/>
        <v>32</v>
      </c>
      <c r="AS83" s="100">
        <f t="shared" si="46"/>
        <v>27</v>
      </c>
      <c r="AT83" s="31">
        <f t="array" aca="1" ref="AT83" ca="1">INDIRECT(ADDRESS(AS83,AR83))</f>
        <v>39.25</v>
      </c>
      <c r="AV83" s="2">
        <f t="shared" si="88"/>
        <v>68</v>
      </c>
      <c r="AW83" s="47">
        <f t="array" aca="1" ref="AW83" ca="1">INDIRECT(ADDRESS(AV83,AR83))</f>
        <v>28</v>
      </c>
    </row>
    <row r="84" spans="29:49" x14ac:dyDescent="0.25">
      <c r="AC84" s="296"/>
      <c r="AD84" s="56">
        <f t="shared" si="77"/>
        <v>1500</v>
      </c>
      <c r="AE84" s="30">
        <f t="shared" si="106"/>
        <v>43.333333333333336</v>
      </c>
      <c r="AF84" s="31">
        <f t="shared" si="106"/>
        <v>43.333333333333336</v>
      </c>
      <c r="AG84" s="31">
        <f t="shared" si="106"/>
        <v>50</v>
      </c>
      <c r="AH84" s="31">
        <f t="shared" si="106"/>
        <v>50</v>
      </c>
      <c r="AI84" s="31">
        <f t="shared" si="106"/>
        <v>56.666666666666671</v>
      </c>
      <c r="AJ84" s="31">
        <f t="shared" si="106"/>
        <v>56.666666666666671</v>
      </c>
      <c r="AK84" s="32">
        <f t="shared" si="106"/>
        <v>63.333333333333336</v>
      </c>
      <c r="AL84" s="98">
        <f t="shared" si="69"/>
        <v>10000</v>
      </c>
      <c r="AO84" s="100">
        <f t="shared" si="48"/>
        <v>4500</v>
      </c>
      <c r="AP84" s="100">
        <f t="shared" ref="AP84:AQ84" si="109">AP49</f>
        <v>1000</v>
      </c>
      <c r="AQ84" s="100">
        <f t="shared" si="109"/>
        <v>3</v>
      </c>
      <c r="AR84" s="100">
        <f t="shared" si="100"/>
        <v>33</v>
      </c>
      <c r="AS84" s="100">
        <f t="shared" si="46"/>
        <v>27</v>
      </c>
      <c r="AT84" s="31">
        <f t="array" aca="1" ref="AT84" ca="1">INDIRECT(ADDRESS(AS84,AR84))</f>
        <v>46</v>
      </c>
      <c r="AV84" s="2">
        <f t="shared" si="88"/>
        <v>68</v>
      </c>
      <c r="AW84" s="47">
        <f t="array" aca="1" ref="AW84" ca="1">INDIRECT(ADDRESS(AV84,AR84))</f>
        <v>32.5</v>
      </c>
    </row>
    <row r="85" spans="29:49" x14ac:dyDescent="0.25">
      <c r="AC85" s="296"/>
      <c r="AD85" s="56">
        <f t="shared" si="77"/>
        <v>2000</v>
      </c>
      <c r="AE85" s="30">
        <f t="shared" si="106"/>
        <v>40</v>
      </c>
      <c r="AF85" s="31">
        <f t="shared" si="106"/>
        <v>40</v>
      </c>
      <c r="AG85" s="31">
        <f t="shared" si="106"/>
        <v>45</v>
      </c>
      <c r="AH85" s="31">
        <f t="shared" si="106"/>
        <v>45</v>
      </c>
      <c r="AI85" s="31">
        <f t="shared" si="106"/>
        <v>50</v>
      </c>
      <c r="AJ85" s="31">
        <f t="shared" si="106"/>
        <v>50</v>
      </c>
      <c r="AK85" s="32">
        <f t="shared" si="106"/>
        <v>55</v>
      </c>
      <c r="AL85" s="98">
        <f t="shared" si="69"/>
        <v>10000</v>
      </c>
      <c r="AO85" s="100">
        <f t="shared" si="48"/>
        <v>4500</v>
      </c>
      <c r="AP85" s="100">
        <f t="shared" ref="AP85:AQ85" si="110">AP50</f>
        <v>1000</v>
      </c>
      <c r="AQ85" s="100">
        <f t="shared" si="110"/>
        <v>4</v>
      </c>
      <c r="AR85" s="100">
        <f t="shared" si="100"/>
        <v>34</v>
      </c>
      <c r="AS85" s="100">
        <f t="shared" si="46"/>
        <v>27</v>
      </c>
      <c r="AT85" s="31">
        <f t="array" aca="1" ref="AT85" ca="1">INDIRECT(ADDRESS(AS85,AR85))</f>
        <v>48.25</v>
      </c>
      <c r="AV85" s="2">
        <f t="shared" si="88"/>
        <v>68</v>
      </c>
      <c r="AW85" s="47">
        <f t="array" aca="1" ref="AW85" ca="1">INDIRECT(ADDRESS(AV85,AR85))</f>
        <v>32.5</v>
      </c>
    </row>
    <row r="86" spans="29:49" ht="15.75" thickBot="1" x14ac:dyDescent="0.3">
      <c r="AC86" s="297"/>
      <c r="AD86" s="57"/>
      <c r="AE86" s="36"/>
      <c r="AF86" s="37"/>
      <c r="AG86" s="37"/>
      <c r="AH86" s="37"/>
      <c r="AI86" s="37"/>
      <c r="AJ86" s="37"/>
      <c r="AK86" s="38"/>
      <c r="AL86" s="98">
        <f t="shared" si="69"/>
        <v>10000</v>
      </c>
      <c r="AO86" s="100">
        <f t="shared" si="48"/>
        <v>4500</v>
      </c>
      <c r="AP86" s="100">
        <f t="shared" ref="AP86:AQ86" si="111">AP51</f>
        <v>1000</v>
      </c>
      <c r="AQ86" s="100">
        <f t="shared" si="111"/>
        <v>5</v>
      </c>
      <c r="AR86" s="100">
        <f t="shared" si="100"/>
        <v>35</v>
      </c>
      <c r="AS86" s="100">
        <f t="shared" si="46"/>
        <v>27</v>
      </c>
      <c r="AT86" s="31">
        <f t="array" aca="1" ref="AT86" ca="1">INDIRECT(ADDRESS(AS86,AR86))</f>
        <v>55</v>
      </c>
      <c r="AV86" s="2">
        <f t="shared" si="88"/>
        <v>68</v>
      </c>
      <c r="AW86" s="47">
        <f t="array" aca="1" ref="AW86" ca="1">INDIRECT(ADDRESS(AV86,AR86))</f>
        <v>37</v>
      </c>
    </row>
    <row r="87" spans="29:49" x14ac:dyDescent="0.25">
      <c r="AC87" s="306">
        <f t="shared" ref="AC87" si="112">AC46</f>
        <v>3763</v>
      </c>
      <c r="AD87" s="68">
        <f t="shared" si="77"/>
        <v>500</v>
      </c>
      <c r="AE87" s="71">
        <f t="shared" ref="AE87:AK90" si="113">($C$3+$AD$9+(($AC$46/$AD87)*C$7))</f>
        <v>45.052</v>
      </c>
      <c r="AF87" s="72">
        <f t="shared" si="113"/>
        <v>45.052</v>
      </c>
      <c r="AG87" s="72">
        <f t="shared" si="113"/>
        <v>52.578000000000003</v>
      </c>
      <c r="AH87" s="72">
        <f t="shared" si="113"/>
        <v>52.578000000000003</v>
      </c>
      <c r="AI87" s="72">
        <f t="shared" si="113"/>
        <v>60.103999999999999</v>
      </c>
      <c r="AJ87" s="72">
        <f t="shared" si="113"/>
        <v>60.103999999999999</v>
      </c>
      <c r="AK87" s="73">
        <f t="shared" si="113"/>
        <v>67.63</v>
      </c>
      <c r="AL87" s="98">
        <f t="shared" si="69"/>
        <v>3763</v>
      </c>
      <c r="AO87" s="100">
        <f t="shared" si="48"/>
        <v>4500</v>
      </c>
      <c r="AP87" s="100">
        <f t="shared" ref="AP87:AQ87" si="114">AP52</f>
        <v>1000</v>
      </c>
      <c r="AQ87" s="100">
        <f t="shared" si="114"/>
        <v>6</v>
      </c>
      <c r="AR87" s="100">
        <f t="shared" si="100"/>
        <v>36</v>
      </c>
      <c r="AS87" s="100">
        <f t="shared" si="46"/>
        <v>27</v>
      </c>
      <c r="AT87" s="31">
        <f t="array" aca="1" ref="AT87" ca="1">INDIRECT(ADDRESS(AS87,AR87))</f>
        <v>57.25</v>
      </c>
      <c r="AV87" s="2">
        <f t="shared" si="88"/>
        <v>68</v>
      </c>
      <c r="AW87" s="47">
        <f t="array" aca="1" ref="AW87" ca="1">INDIRECT(ADDRESS(AV87,AR87))</f>
        <v>37</v>
      </c>
    </row>
    <row r="88" spans="29:49" x14ac:dyDescent="0.25">
      <c r="AC88" s="307"/>
      <c r="AD88" s="69">
        <f t="shared" si="77"/>
        <v>1000</v>
      </c>
      <c r="AE88" s="59">
        <f t="shared" si="113"/>
        <v>37.525999999999996</v>
      </c>
      <c r="AF88" s="60">
        <f t="shared" si="113"/>
        <v>37.525999999999996</v>
      </c>
      <c r="AG88" s="60">
        <f t="shared" si="113"/>
        <v>41.289000000000001</v>
      </c>
      <c r="AH88" s="60">
        <f t="shared" si="113"/>
        <v>41.289000000000001</v>
      </c>
      <c r="AI88" s="60">
        <f t="shared" si="113"/>
        <v>45.052</v>
      </c>
      <c r="AJ88" s="60">
        <f t="shared" si="113"/>
        <v>45.052</v>
      </c>
      <c r="AK88" s="61">
        <f t="shared" si="113"/>
        <v>48.814999999999998</v>
      </c>
      <c r="AL88" s="98">
        <f t="shared" si="69"/>
        <v>3763</v>
      </c>
      <c r="AO88" s="100">
        <f t="shared" si="48"/>
        <v>4500</v>
      </c>
      <c r="AP88" s="100">
        <f t="shared" ref="AP88:AQ88" si="115">AP53</f>
        <v>1000</v>
      </c>
      <c r="AQ88" s="100">
        <f t="shared" si="115"/>
        <v>7</v>
      </c>
      <c r="AR88" s="100">
        <f t="shared" si="100"/>
        <v>37</v>
      </c>
      <c r="AS88" s="100">
        <f t="shared" si="46"/>
        <v>27</v>
      </c>
      <c r="AT88" s="31">
        <f t="array" aca="1" ref="AT88" ca="1">INDIRECT(ADDRESS(AS88,AR88))</f>
        <v>64</v>
      </c>
      <c r="AV88" s="2">
        <f t="shared" si="88"/>
        <v>68</v>
      </c>
      <c r="AW88" s="47">
        <f t="array" aca="1" ref="AW88" ca="1">INDIRECT(ADDRESS(AV88,AR88))</f>
        <v>41.5</v>
      </c>
    </row>
    <row r="89" spans="29:49" x14ac:dyDescent="0.25">
      <c r="AC89" s="307"/>
      <c r="AD89" s="69">
        <f t="shared" si="77"/>
        <v>1500</v>
      </c>
      <c r="AE89" s="59">
        <f t="shared" si="113"/>
        <v>35.017333333333333</v>
      </c>
      <c r="AF89" s="60">
        <f t="shared" si="113"/>
        <v>35.017333333333333</v>
      </c>
      <c r="AG89" s="60">
        <f t="shared" si="113"/>
        <v>37.525999999999996</v>
      </c>
      <c r="AH89" s="60">
        <f t="shared" si="113"/>
        <v>37.525999999999996</v>
      </c>
      <c r="AI89" s="60">
        <f t="shared" si="113"/>
        <v>40.034666666666666</v>
      </c>
      <c r="AJ89" s="60">
        <f t="shared" si="113"/>
        <v>40.034666666666666</v>
      </c>
      <c r="AK89" s="61">
        <f t="shared" si="113"/>
        <v>42.543333333333337</v>
      </c>
      <c r="AL89" s="98">
        <f t="shared" si="69"/>
        <v>3763</v>
      </c>
      <c r="AO89" s="100">
        <f t="shared" si="48"/>
        <v>4500</v>
      </c>
      <c r="AP89" s="100">
        <f t="shared" ref="AP89:AQ89" si="116">AP54</f>
        <v>1500</v>
      </c>
      <c r="AQ89" s="100">
        <f t="shared" si="116"/>
        <v>1</v>
      </c>
      <c r="AR89" s="100">
        <f t="shared" si="100"/>
        <v>31</v>
      </c>
      <c r="AS89" s="100">
        <f t="shared" si="46"/>
        <v>28</v>
      </c>
      <c r="AT89" s="31">
        <f t="array" aca="1" ref="AT89" ca="1">INDIRECT(ADDRESS(AS89,AR89))</f>
        <v>31</v>
      </c>
      <c r="AV89" s="2">
        <f t="shared" si="88"/>
        <v>69</v>
      </c>
      <c r="AW89" s="47">
        <f t="array" aca="1" ref="AW89" ca="1">INDIRECT(ADDRESS(AV89,AR89))</f>
        <v>25</v>
      </c>
    </row>
    <row r="90" spans="29:49" x14ac:dyDescent="0.25">
      <c r="AC90" s="307"/>
      <c r="AD90" s="69">
        <f t="shared" si="77"/>
        <v>2000</v>
      </c>
      <c r="AE90" s="59">
        <f t="shared" si="113"/>
        <v>33.762999999999998</v>
      </c>
      <c r="AF90" s="60">
        <f t="shared" si="113"/>
        <v>33.762999999999998</v>
      </c>
      <c r="AG90" s="60">
        <f t="shared" si="113"/>
        <v>35.644500000000001</v>
      </c>
      <c r="AH90" s="60">
        <f t="shared" si="113"/>
        <v>35.644500000000001</v>
      </c>
      <c r="AI90" s="60">
        <f t="shared" si="113"/>
        <v>37.525999999999996</v>
      </c>
      <c r="AJ90" s="60">
        <f t="shared" si="113"/>
        <v>37.525999999999996</v>
      </c>
      <c r="AK90" s="61">
        <f t="shared" si="113"/>
        <v>39.407499999999999</v>
      </c>
      <c r="AL90" s="98">
        <f t="shared" si="69"/>
        <v>3763</v>
      </c>
      <c r="AO90" s="100">
        <f t="shared" si="48"/>
        <v>4500</v>
      </c>
      <c r="AP90" s="100">
        <f t="shared" ref="AP90:AQ90" si="117">AP55</f>
        <v>1500</v>
      </c>
      <c r="AQ90" s="100">
        <f t="shared" si="117"/>
        <v>2</v>
      </c>
      <c r="AR90" s="100">
        <f t="shared" si="100"/>
        <v>32</v>
      </c>
      <c r="AS90" s="100">
        <f t="shared" si="46"/>
        <v>28</v>
      </c>
      <c r="AT90" s="31">
        <f t="array" aca="1" ref="AT90" ca="1">INDIRECT(ADDRESS(AS90,AR90))</f>
        <v>32.5</v>
      </c>
      <c r="AV90" s="2">
        <f t="shared" si="88"/>
        <v>69</v>
      </c>
      <c r="AW90" s="47">
        <f t="array" aca="1" ref="AW90" ca="1">INDIRECT(ADDRESS(AV90,AR90))</f>
        <v>25</v>
      </c>
    </row>
    <row r="91" spans="29:49" ht="15.75" thickBot="1" x14ac:dyDescent="0.3">
      <c r="AC91" s="308"/>
      <c r="AD91" s="70"/>
      <c r="AE91" s="62"/>
      <c r="AF91" s="63"/>
      <c r="AG91" s="63"/>
      <c r="AH91" s="63"/>
      <c r="AI91" s="63"/>
      <c r="AJ91" s="63"/>
      <c r="AK91" s="64"/>
      <c r="AL91" s="98">
        <f t="shared" si="69"/>
        <v>3763</v>
      </c>
      <c r="AO91" s="100">
        <f t="shared" si="48"/>
        <v>4500</v>
      </c>
      <c r="AP91" s="100">
        <f t="shared" ref="AP91:AQ91" si="118">AP56</f>
        <v>1500</v>
      </c>
      <c r="AQ91" s="100">
        <f t="shared" si="118"/>
        <v>3</v>
      </c>
      <c r="AR91" s="100">
        <f t="shared" si="100"/>
        <v>33</v>
      </c>
      <c r="AS91" s="100">
        <f t="shared" si="46"/>
        <v>28</v>
      </c>
      <c r="AT91" s="31">
        <f t="array" aca="1" ref="AT91" ca="1">INDIRECT(ADDRESS(AS91,AR91))</f>
        <v>37</v>
      </c>
      <c r="AV91" s="2">
        <f t="shared" si="88"/>
        <v>69</v>
      </c>
      <c r="AW91" s="47">
        <f t="array" aca="1" ref="AW91" ca="1">INDIRECT(ADDRESS(AV91,AR91))</f>
        <v>28</v>
      </c>
    </row>
    <row r="92" spans="29:49" x14ac:dyDescent="0.25">
      <c r="AC92" s="9"/>
      <c r="AD92" s="9"/>
      <c r="AE92" s="9"/>
      <c r="AF92" s="9"/>
      <c r="AG92" s="9"/>
      <c r="AH92" s="9"/>
      <c r="AI92" s="9"/>
      <c r="AJ92" s="9"/>
      <c r="AK92" s="9"/>
      <c r="AO92" s="100">
        <f t="shared" si="48"/>
        <v>4500</v>
      </c>
      <c r="AP92" s="100">
        <f t="shared" ref="AP92:AQ92" si="119">AP57</f>
        <v>1500</v>
      </c>
      <c r="AQ92" s="100">
        <f t="shared" si="119"/>
        <v>4</v>
      </c>
      <c r="AR92" s="100">
        <f t="shared" si="100"/>
        <v>34</v>
      </c>
      <c r="AS92" s="100">
        <f t="shared" si="46"/>
        <v>28</v>
      </c>
      <c r="AT92" s="31">
        <f t="array" aca="1" ref="AT92" ca="1">INDIRECT(ADDRESS(AS92,AR92))</f>
        <v>38.5</v>
      </c>
      <c r="AV92" s="2">
        <f t="shared" si="88"/>
        <v>69</v>
      </c>
      <c r="AW92" s="47">
        <f t="array" aca="1" ref="AW92" ca="1">INDIRECT(ADDRESS(AV92,AR92))</f>
        <v>28</v>
      </c>
    </row>
    <row r="93" spans="29:49" x14ac:dyDescent="0.25">
      <c r="AC93" s="9"/>
      <c r="AD93" s="9"/>
      <c r="AE93" s="9"/>
      <c r="AF93" s="9"/>
      <c r="AG93" s="9"/>
      <c r="AH93" s="9"/>
      <c r="AI93" s="9"/>
      <c r="AJ93" s="9"/>
      <c r="AK93" s="9"/>
      <c r="AO93" s="100">
        <f t="shared" si="48"/>
        <v>4500</v>
      </c>
      <c r="AP93" s="100">
        <f t="shared" ref="AP93:AQ93" si="120">AP58</f>
        <v>1500</v>
      </c>
      <c r="AQ93" s="100">
        <f t="shared" si="120"/>
        <v>5</v>
      </c>
      <c r="AR93" s="100">
        <f t="shared" si="100"/>
        <v>35</v>
      </c>
      <c r="AS93" s="100">
        <f t="shared" si="46"/>
        <v>28</v>
      </c>
      <c r="AT93" s="31">
        <f t="array" aca="1" ref="AT93" ca="1">INDIRECT(ADDRESS(AS93,AR93))</f>
        <v>43</v>
      </c>
      <c r="AV93" s="2">
        <f t="shared" si="88"/>
        <v>69</v>
      </c>
      <c r="AW93" s="47">
        <f t="array" aca="1" ref="AW93" ca="1">INDIRECT(ADDRESS(AV93,AR93))</f>
        <v>31</v>
      </c>
    </row>
    <row r="94" spans="29:49" x14ac:dyDescent="0.25">
      <c r="AO94" s="100">
        <f t="shared" si="48"/>
        <v>4500</v>
      </c>
      <c r="AP94" s="100">
        <f t="shared" ref="AP94:AQ94" si="121">AP59</f>
        <v>1500</v>
      </c>
      <c r="AQ94" s="100">
        <f t="shared" si="121"/>
        <v>6</v>
      </c>
      <c r="AR94" s="100">
        <f t="shared" si="100"/>
        <v>36</v>
      </c>
      <c r="AS94" s="100">
        <f t="shared" si="46"/>
        <v>28</v>
      </c>
      <c r="AT94" s="31">
        <f t="array" aca="1" ref="AT94" ca="1">INDIRECT(ADDRESS(AS94,AR94))</f>
        <v>44.5</v>
      </c>
      <c r="AV94" s="2">
        <f t="shared" si="88"/>
        <v>69</v>
      </c>
      <c r="AW94" s="47">
        <f t="array" aca="1" ref="AW94" ca="1">INDIRECT(ADDRESS(AV94,AR94))</f>
        <v>31</v>
      </c>
    </row>
    <row r="95" spans="29:49" x14ac:dyDescent="0.25">
      <c r="AO95" s="100">
        <f t="shared" si="48"/>
        <v>4500</v>
      </c>
      <c r="AP95" s="100">
        <f t="shared" ref="AP95:AQ95" si="122">AP60</f>
        <v>1500</v>
      </c>
      <c r="AQ95" s="100">
        <f t="shared" si="122"/>
        <v>7</v>
      </c>
      <c r="AR95" s="100">
        <f t="shared" si="100"/>
        <v>37</v>
      </c>
      <c r="AS95" s="100">
        <f t="shared" si="46"/>
        <v>28</v>
      </c>
      <c r="AT95" s="31">
        <f t="array" aca="1" ref="AT95" ca="1">INDIRECT(ADDRESS(AS95,AR95))</f>
        <v>49</v>
      </c>
      <c r="AV95" s="2">
        <f t="shared" si="88"/>
        <v>69</v>
      </c>
      <c r="AW95" s="47">
        <f t="array" aca="1" ref="AW95" ca="1">INDIRECT(ADDRESS(AV95,AR95))</f>
        <v>34</v>
      </c>
    </row>
    <row r="96" spans="29:49" x14ac:dyDescent="0.25">
      <c r="AO96" s="100">
        <f t="shared" si="48"/>
        <v>4500</v>
      </c>
      <c r="AP96" s="100">
        <f t="shared" ref="AP96:AQ96" si="123">AP61</f>
        <v>2000</v>
      </c>
      <c r="AQ96" s="100">
        <f t="shared" si="123"/>
        <v>1</v>
      </c>
      <c r="AR96" s="100">
        <f t="shared" si="100"/>
        <v>31</v>
      </c>
      <c r="AS96" s="100">
        <f t="shared" si="46"/>
        <v>29</v>
      </c>
      <c r="AT96" s="31">
        <f t="array" aca="1" ref="AT96" ca="1">INDIRECT(ADDRESS(AS96,AR96))</f>
        <v>28</v>
      </c>
      <c r="AV96" s="2">
        <f t="shared" si="88"/>
        <v>70</v>
      </c>
      <c r="AW96" s="47">
        <f t="array" aca="1" ref="AW96" ca="1">INDIRECT(ADDRESS(AV96,AR96))</f>
        <v>23.5</v>
      </c>
    </row>
    <row r="97" spans="3:49" x14ac:dyDescent="0.25">
      <c r="AO97" s="100">
        <f t="shared" si="48"/>
        <v>4500</v>
      </c>
      <c r="AP97" s="100">
        <f t="shared" ref="AP97:AQ97" si="124">AP62</f>
        <v>2000</v>
      </c>
      <c r="AQ97" s="100">
        <f t="shared" si="124"/>
        <v>2</v>
      </c>
      <c r="AR97" s="100">
        <f t="shared" si="100"/>
        <v>32</v>
      </c>
      <c r="AS97" s="100">
        <f t="shared" si="46"/>
        <v>29</v>
      </c>
      <c r="AT97" s="31">
        <f t="array" aca="1" ref="AT97" ca="1">INDIRECT(ADDRESS(AS97,AR97))</f>
        <v>29.125</v>
      </c>
      <c r="AV97" s="2">
        <f t="shared" si="88"/>
        <v>70</v>
      </c>
      <c r="AW97" s="47">
        <f t="array" aca="1" ref="AW97" ca="1">INDIRECT(ADDRESS(AV97,AR97))</f>
        <v>23.5</v>
      </c>
    </row>
    <row r="98" spans="3:49" x14ac:dyDescent="0.25">
      <c r="AO98" s="100">
        <f t="shared" si="48"/>
        <v>4500</v>
      </c>
      <c r="AP98" s="100">
        <f t="shared" ref="AP98:AQ98" si="125">AP63</f>
        <v>2000</v>
      </c>
      <c r="AQ98" s="100">
        <f t="shared" si="125"/>
        <v>3</v>
      </c>
      <c r="AR98" s="100">
        <f t="shared" si="100"/>
        <v>33</v>
      </c>
      <c r="AS98" s="100">
        <f t="shared" si="46"/>
        <v>29</v>
      </c>
      <c r="AT98" s="31">
        <f t="array" aca="1" ref="AT98" ca="1">INDIRECT(ADDRESS(AS98,AR98))</f>
        <v>32.5</v>
      </c>
      <c r="AV98" s="2">
        <f t="shared" si="88"/>
        <v>70</v>
      </c>
      <c r="AW98" s="47">
        <f t="array" aca="1" ref="AW98" ca="1">INDIRECT(ADDRESS(AV98,AR98))</f>
        <v>25.75</v>
      </c>
    </row>
    <row r="99" spans="3:49" x14ac:dyDescent="0.25">
      <c r="AO99" s="100">
        <f t="shared" si="48"/>
        <v>4500</v>
      </c>
      <c r="AP99" s="100">
        <f t="shared" ref="AP99:AQ99" si="126">AP64</f>
        <v>2000</v>
      </c>
      <c r="AQ99" s="100">
        <f t="shared" si="126"/>
        <v>4</v>
      </c>
      <c r="AR99" s="100">
        <f t="shared" si="100"/>
        <v>34</v>
      </c>
      <c r="AS99" s="100">
        <f t="shared" si="46"/>
        <v>29</v>
      </c>
      <c r="AT99" s="31">
        <f t="array" aca="1" ref="AT99" ca="1">INDIRECT(ADDRESS(AS99,AR99))</f>
        <v>33.625</v>
      </c>
      <c r="AV99" s="2">
        <f t="shared" si="88"/>
        <v>70</v>
      </c>
      <c r="AW99" s="47">
        <f t="array" aca="1" ref="AW99" ca="1">INDIRECT(ADDRESS(AV99,AR99))</f>
        <v>25.75</v>
      </c>
    </row>
    <row r="100" spans="3:49" x14ac:dyDescent="0.25">
      <c r="AO100" s="100">
        <f t="shared" si="48"/>
        <v>4500</v>
      </c>
      <c r="AP100" s="100">
        <f t="shared" ref="AP100:AQ100" si="127">AP65</f>
        <v>2000</v>
      </c>
      <c r="AQ100" s="100">
        <f t="shared" si="127"/>
        <v>5</v>
      </c>
      <c r="AR100" s="100">
        <f t="shared" si="100"/>
        <v>35</v>
      </c>
      <c r="AS100" s="100">
        <f t="shared" si="46"/>
        <v>29</v>
      </c>
      <c r="AT100" s="31">
        <f t="array" aca="1" ref="AT100" ca="1">INDIRECT(ADDRESS(AS100,AR100))</f>
        <v>37</v>
      </c>
      <c r="AV100" s="2">
        <f t="shared" si="88"/>
        <v>70</v>
      </c>
      <c r="AW100" s="47">
        <f t="array" aca="1" ref="AW100" ca="1">INDIRECT(ADDRESS(AV100,AR100))</f>
        <v>28</v>
      </c>
    </row>
    <row r="101" spans="3:49" x14ac:dyDescent="0.25">
      <c r="AO101" s="100">
        <f t="shared" si="48"/>
        <v>4500</v>
      </c>
      <c r="AP101" s="100">
        <f t="shared" ref="AP101:AQ101" si="128">AP66</f>
        <v>2000</v>
      </c>
      <c r="AQ101" s="100">
        <f t="shared" si="128"/>
        <v>6</v>
      </c>
      <c r="AR101" s="100">
        <f t="shared" si="100"/>
        <v>36</v>
      </c>
      <c r="AS101" s="100">
        <f t="shared" si="46"/>
        <v>29</v>
      </c>
      <c r="AT101" s="31">
        <f t="array" aca="1" ref="AT101" ca="1">INDIRECT(ADDRESS(AS101,AR101))</f>
        <v>38.125</v>
      </c>
      <c r="AV101" s="2">
        <f t="shared" si="88"/>
        <v>70</v>
      </c>
      <c r="AW101" s="47">
        <f t="array" aca="1" ref="AW101" ca="1">INDIRECT(ADDRESS(AV101,AR101))</f>
        <v>28</v>
      </c>
    </row>
    <row r="102" spans="3:49" x14ac:dyDescent="0.25">
      <c r="AO102" s="100">
        <f t="shared" si="48"/>
        <v>4500</v>
      </c>
      <c r="AP102" s="100">
        <f t="shared" ref="AP102:AQ102" si="129">AP67</f>
        <v>2000</v>
      </c>
      <c r="AQ102" s="100">
        <f t="shared" si="129"/>
        <v>7</v>
      </c>
      <c r="AR102" s="100">
        <f t="shared" si="100"/>
        <v>37</v>
      </c>
      <c r="AS102" s="100">
        <f t="shared" si="46"/>
        <v>29</v>
      </c>
      <c r="AT102" s="31">
        <f t="array" aca="1" ref="AT102" ca="1">INDIRECT(ADDRESS(AS102,AR102))</f>
        <v>41.5</v>
      </c>
      <c r="AV102" s="2">
        <f t="shared" si="88"/>
        <v>70</v>
      </c>
      <c r="AW102" s="47">
        <f t="array" aca="1" ref="AW102" ca="1">INDIRECT(ADDRESS(AV102,AR102))</f>
        <v>30.25</v>
      </c>
    </row>
    <row r="103" spans="3:49" x14ac:dyDescent="0.25">
      <c r="AO103" s="100">
        <f t="shared" si="48"/>
        <v>4500</v>
      </c>
      <c r="AP103" s="100">
        <f t="shared" ref="AP103:AQ103" si="130">AP68</f>
        <v>8000</v>
      </c>
      <c r="AQ103" s="100">
        <f t="shared" si="130"/>
        <v>1</v>
      </c>
      <c r="AR103" s="100">
        <f t="shared" si="100"/>
        <v>31</v>
      </c>
      <c r="AS103" s="100">
        <f t="shared" si="46"/>
        <v>30</v>
      </c>
      <c r="AT103" s="31">
        <f t="array" aca="1" ref="AT103" ca="1">INDIRECT(ADDRESS(AS103,AR103))</f>
        <v>0</v>
      </c>
      <c r="AV103" s="2">
        <f t="shared" si="88"/>
        <v>71</v>
      </c>
      <c r="AW103" s="47">
        <f t="array" aca="1" ref="AW103" ca="1">INDIRECT(ADDRESS(AV103,AR103))</f>
        <v>0</v>
      </c>
    </row>
    <row r="104" spans="3:49" x14ac:dyDescent="0.25">
      <c r="AO104" s="100">
        <f t="shared" si="48"/>
        <v>4500</v>
      </c>
      <c r="AP104" s="100">
        <f t="shared" ref="AP104:AQ104" si="131">AP69</f>
        <v>8000</v>
      </c>
      <c r="AQ104" s="100">
        <f t="shared" si="131"/>
        <v>2</v>
      </c>
      <c r="AR104" s="100">
        <f t="shared" si="100"/>
        <v>32</v>
      </c>
      <c r="AS104" s="100">
        <f t="shared" si="46"/>
        <v>30</v>
      </c>
      <c r="AT104" s="31">
        <f t="array" aca="1" ref="AT104" ca="1">INDIRECT(ADDRESS(AS104,AR104))</f>
        <v>0</v>
      </c>
      <c r="AV104" s="2">
        <f t="shared" si="88"/>
        <v>71</v>
      </c>
      <c r="AW104" s="47">
        <f t="array" aca="1" ref="AW104" ca="1">INDIRECT(ADDRESS(AV104,AR104))</f>
        <v>0</v>
      </c>
    </row>
    <row r="105" spans="3:49" x14ac:dyDescent="0.25">
      <c r="AO105" s="100">
        <f t="shared" si="48"/>
        <v>4500</v>
      </c>
      <c r="AP105" s="100">
        <f t="shared" ref="AP105:AQ105" si="132">AP70</f>
        <v>8000</v>
      </c>
      <c r="AQ105" s="100">
        <f t="shared" si="132"/>
        <v>3</v>
      </c>
      <c r="AR105" s="100">
        <f t="shared" si="100"/>
        <v>33</v>
      </c>
      <c r="AS105" s="100">
        <f t="shared" ref="AS105:AS168" si="133">AS70+5</f>
        <v>30</v>
      </c>
      <c r="AT105" s="31">
        <f t="array" aca="1" ref="AT105" ca="1">INDIRECT(ADDRESS(AS105,AR105))</f>
        <v>0</v>
      </c>
      <c r="AV105" s="2">
        <f t="shared" si="88"/>
        <v>71</v>
      </c>
      <c r="AW105" s="47">
        <f t="array" aca="1" ref="AW105" ca="1">INDIRECT(ADDRESS(AV105,AR105))</f>
        <v>0</v>
      </c>
    </row>
    <row r="106" spans="3:49" x14ac:dyDescent="0.25">
      <c r="AO106" s="100">
        <f t="shared" ref="AO106:AO146" si="134">AO105</f>
        <v>4500</v>
      </c>
      <c r="AP106" s="100">
        <f t="shared" ref="AP106:AQ106" si="135">AP71</f>
        <v>8000</v>
      </c>
      <c r="AQ106" s="100">
        <f t="shared" si="135"/>
        <v>4</v>
      </c>
      <c r="AR106" s="100">
        <f t="shared" si="100"/>
        <v>34</v>
      </c>
      <c r="AS106" s="100">
        <f t="shared" si="133"/>
        <v>30</v>
      </c>
      <c r="AT106" s="31">
        <f t="array" aca="1" ref="AT106" ca="1">INDIRECT(ADDRESS(AS106,AR106))</f>
        <v>0</v>
      </c>
      <c r="AV106" s="2">
        <f t="shared" si="88"/>
        <v>71</v>
      </c>
      <c r="AW106" s="47">
        <f t="array" aca="1" ref="AW106" ca="1">INDIRECT(ADDRESS(AV106,AR106))</f>
        <v>0</v>
      </c>
    </row>
    <row r="107" spans="3:49" x14ac:dyDescent="0.25">
      <c r="C107" s="2">
        <v>5</v>
      </c>
      <c r="AO107" s="100">
        <f t="shared" si="134"/>
        <v>4500</v>
      </c>
      <c r="AP107" s="100">
        <f t="shared" ref="AP107:AQ107" si="136">AP72</f>
        <v>8000</v>
      </c>
      <c r="AQ107" s="100">
        <f t="shared" si="136"/>
        <v>5</v>
      </c>
      <c r="AR107" s="100">
        <f t="shared" si="100"/>
        <v>35</v>
      </c>
      <c r="AS107" s="100">
        <f t="shared" si="133"/>
        <v>30</v>
      </c>
      <c r="AT107" s="31">
        <f t="array" aca="1" ref="AT107" ca="1">INDIRECT(ADDRESS(AS107,AR107))</f>
        <v>0</v>
      </c>
      <c r="AV107" s="2">
        <f t="shared" si="88"/>
        <v>71</v>
      </c>
      <c r="AW107" s="47">
        <f t="array" aca="1" ref="AW107" ca="1">INDIRECT(ADDRESS(AV107,AR107))</f>
        <v>0</v>
      </c>
    </row>
    <row r="108" spans="3:49" x14ac:dyDescent="0.25">
      <c r="AO108" s="100">
        <f t="shared" si="134"/>
        <v>4500</v>
      </c>
      <c r="AP108" s="100">
        <f t="shared" ref="AP108:AQ108" si="137">AP73</f>
        <v>8000</v>
      </c>
      <c r="AQ108" s="100">
        <f t="shared" si="137"/>
        <v>6</v>
      </c>
      <c r="AR108" s="100">
        <f t="shared" si="100"/>
        <v>36</v>
      </c>
      <c r="AS108" s="100">
        <f t="shared" si="133"/>
        <v>30</v>
      </c>
      <c r="AT108" s="31">
        <f t="array" aca="1" ref="AT108" ca="1">INDIRECT(ADDRESS(AS108,AR108))</f>
        <v>0</v>
      </c>
      <c r="AV108" s="2">
        <f t="shared" si="88"/>
        <v>71</v>
      </c>
      <c r="AW108" s="47">
        <f t="array" aca="1" ref="AW108" ca="1">INDIRECT(ADDRESS(AV108,AR108))</f>
        <v>0</v>
      </c>
    </row>
    <row r="109" spans="3:49" x14ac:dyDescent="0.25">
      <c r="AO109" s="100">
        <f t="shared" si="134"/>
        <v>4500</v>
      </c>
      <c r="AP109" s="100">
        <f t="shared" ref="AP109:AQ109" si="138">AP74</f>
        <v>8000</v>
      </c>
      <c r="AQ109" s="100">
        <f t="shared" si="138"/>
        <v>7</v>
      </c>
      <c r="AR109" s="100">
        <f t="shared" si="100"/>
        <v>37</v>
      </c>
      <c r="AS109" s="100">
        <f t="shared" si="133"/>
        <v>30</v>
      </c>
      <c r="AT109" s="31">
        <f t="array" aca="1" ref="AT109" ca="1">INDIRECT(ADDRESS(AS109,AR109))</f>
        <v>0</v>
      </c>
      <c r="AV109" s="2">
        <f t="shared" si="88"/>
        <v>71</v>
      </c>
      <c r="AW109" s="47">
        <f t="array" aca="1" ref="AW109" ca="1">INDIRECT(ADDRESS(AV109,AR109))</f>
        <v>0</v>
      </c>
    </row>
    <row r="110" spans="3:49" x14ac:dyDescent="0.25">
      <c r="AO110" s="102">
        <f>AC6</f>
        <v>6000</v>
      </c>
      <c r="AP110" s="100">
        <f t="shared" ref="AP110:AQ110" si="139">AP75</f>
        <v>500</v>
      </c>
      <c r="AQ110" s="100">
        <f t="shared" si="139"/>
        <v>1</v>
      </c>
      <c r="AR110" s="100">
        <f t="shared" si="100"/>
        <v>31</v>
      </c>
      <c r="AS110" s="100">
        <f t="shared" si="133"/>
        <v>31</v>
      </c>
      <c r="AT110" s="31">
        <f t="array" aca="1" ref="AT110" ca="1">INDIRECT(ADDRESS(AS110,AR110))</f>
        <v>70</v>
      </c>
      <c r="AV110" s="2">
        <f t="shared" si="88"/>
        <v>72</v>
      </c>
      <c r="AW110" s="47">
        <f t="array" aca="1" ref="AW110" ca="1">INDIRECT(ADDRESS(AV110,AR110))</f>
        <v>46</v>
      </c>
    </row>
    <row r="111" spans="3:49" x14ac:dyDescent="0.25">
      <c r="AO111" s="100">
        <f t="shared" si="134"/>
        <v>6000</v>
      </c>
      <c r="AP111" s="100">
        <f t="shared" ref="AP111:AQ111" si="140">AP76</f>
        <v>500</v>
      </c>
      <c r="AQ111" s="100">
        <f t="shared" si="140"/>
        <v>2</v>
      </c>
      <c r="AR111" s="100">
        <f t="shared" si="100"/>
        <v>32</v>
      </c>
      <c r="AS111" s="100">
        <f t="shared" si="133"/>
        <v>31</v>
      </c>
      <c r="AT111" s="31">
        <f t="array" aca="1" ref="AT111" ca="1">INDIRECT(ADDRESS(AS111,AR111))</f>
        <v>76</v>
      </c>
      <c r="AV111" s="2">
        <f t="shared" si="88"/>
        <v>72</v>
      </c>
      <c r="AW111" s="47">
        <f t="array" aca="1" ref="AW111" ca="1">INDIRECT(ADDRESS(AV111,AR111))</f>
        <v>46</v>
      </c>
    </row>
    <row r="112" spans="3:49" x14ac:dyDescent="0.25">
      <c r="AO112" s="100">
        <f t="shared" si="134"/>
        <v>6000</v>
      </c>
      <c r="AP112" s="100">
        <f t="shared" ref="AP112:AQ112" si="141">AP77</f>
        <v>500</v>
      </c>
      <c r="AQ112" s="100">
        <f t="shared" si="141"/>
        <v>3</v>
      </c>
      <c r="AR112" s="100">
        <f t="shared" si="100"/>
        <v>33</v>
      </c>
      <c r="AS112" s="100">
        <f t="shared" si="133"/>
        <v>31</v>
      </c>
      <c r="AT112" s="31">
        <f t="array" aca="1" ref="AT112" ca="1">INDIRECT(ADDRESS(AS112,AR112))</f>
        <v>94</v>
      </c>
      <c r="AV112" s="2">
        <f t="shared" si="88"/>
        <v>72</v>
      </c>
      <c r="AW112" s="47">
        <f t="array" aca="1" ref="AW112" ca="1">INDIRECT(ADDRESS(AV112,AR112))</f>
        <v>58</v>
      </c>
    </row>
    <row r="113" spans="41:49" x14ac:dyDescent="0.25">
      <c r="AO113" s="100">
        <f t="shared" si="134"/>
        <v>6000</v>
      </c>
      <c r="AP113" s="100">
        <f t="shared" ref="AP113:AQ113" si="142">AP78</f>
        <v>500</v>
      </c>
      <c r="AQ113" s="100">
        <f t="shared" si="142"/>
        <v>4</v>
      </c>
      <c r="AR113" s="100">
        <f t="shared" si="100"/>
        <v>34</v>
      </c>
      <c r="AS113" s="100">
        <f t="shared" si="133"/>
        <v>31</v>
      </c>
      <c r="AT113" s="31">
        <f t="array" aca="1" ref="AT113" ca="1">INDIRECT(ADDRESS(AS113,AR113))</f>
        <v>100</v>
      </c>
      <c r="AV113" s="2">
        <f t="shared" si="88"/>
        <v>72</v>
      </c>
      <c r="AW113" s="47">
        <f t="array" aca="1" ref="AW113" ca="1">INDIRECT(ADDRESS(AV113,AR113))</f>
        <v>58</v>
      </c>
    </row>
    <row r="114" spans="41:49" x14ac:dyDescent="0.25">
      <c r="AO114" s="100">
        <f t="shared" si="134"/>
        <v>6000</v>
      </c>
      <c r="AP114" s="100">
        <f t="shared" ref="AP114:AQ114" si="143">AP79</f>
        <v>500</v>
      </c>
      <c r="AQ114" s="100">
        <f t="shared" si="143"/>
        <v>5</v>
      </c>
      <c r="AR114" s="100">
        <f t="shared" si="100"/>
        <v>35</v>
      </c>
      <c r="AS114" s="100">
        <f t="shared" si="133"/>
        <v>31</v>
      </c>
      <c r="AT114" s="31">
        <f t="array" aca="1" ref="AT114" ca="1">INDIRECT(ADDRESS(AS114,AR114))</f>
        <v>118</v>
      </c>
      <c r="AV114" s="2">
        <f t="shared" si="88"/>
        <v>72</v>
      </c>
      <c r="AW114" s="47">
        <f t="array" aca="1" ref="AW114" ca="1">INDIRECT(ADDRESS(AV114,AR114))</f>
        <v>70</v>
      </c>
    </row>
    <row r="115" spans="41:49" x14ac:dyDescent="0.25">
      <c r="AO115" s="100">
        <f t="shared" si="134"/>
        <v>6000</v>
      </c>
      <c r="AP115" s="100">
        <f t="shared" ref="AP115:AQ115" si="144">AP80</f>
        <v>500</v>
      </c>
      <c r="AQ115" s="100">
        <f t="shared" si="144"/>
        <v>6</v>
      </c>
      <c r="AR115" s="100">
        <f t="shared" si="100"/>
        <v>36</v>
      </c>
      <c r="AS115" s="100">
        <f t="shared" si="133"/>
        <v>31</v>
      </c>
      <c r="AT115" s="31">
        <f t="array" aca="1" ref="AT115" ca="1">INDIRECT(ADDRESS(AS115,AR115))</f>
        <v>124</v>
      </c>
      <c r="AV115" s="2">
        <f t="shared" si="88"/>
        <v>72</v>
      </c>
      <c r="AW115" s="47">
        <f t="array" aca="1" ref="AW115" ca="1">INDIRECT(ADDRESS(AV115,AR115))</f>
        <v>70</v>
      </c>
    </row>
    <row r="116" spans="41:49" x14ac:dyDescent="0.25">
      <c r="AO116" s="100">
        <f t="shared" si="134"/>
        <v>6000</v>
      </c>
      <c r="AP116" s="100">
        <f t="shared" ref="AP116:AQ116" si="145">AP81</f>
        <v>500</v>
      </c>
      <c r="AQ116" s="100">
        <f t="shared" si="145"/>
        <v>7</v>
      </c>
      <c r="AR116" s="100">
        <f t="shared" si="100"/>
        <v>37</v>
      </c>
      <c r="AS116" s="100">
        <f t="shared" si="133"/>
        <v>31</v>
      </c>
      <c r="AT116" s="31">
        <f t="array" aca="1" ref="AT116" ca="1">INDIRECT(ADDRESS(AS116,AR116))</f>
        <v>142</v>
      </c>
      <c r="AV116" s="2">
        <f t="shared" si="88"/>
        <v>72</v>
      </c>
      <c r="AW116" s="47">
        <f t="array" aca="1" ref="AW116" ca="1">INDIRECT(ADDRESS(AV116,AR116))</f>
        <v>82</v>
      </c>
    </row>
    <row r="117" spans="41:49" x14ac:dyDescent="0.25">
      <c r="AO117" s="100">
        <f t="shared" si="134"/>
        <v>6000</v>
      </c>
      <c r="AP117" s="100">
        <f t="shared" ref="AP117:AQ117" si="146">AP82</f>
        <v>1000</v>
      </c>
      <c r="AQ117" s="100">
        <f t="shared" si="146"/>
        <v>1</v>
      </c>
      <c r="AR117" s="100">
        <f t="shared" si="100"/>
        <v>31</v>
      </c>
      <c r="AS117" s="100">
        <f t="shared" si="133"/>
        <v>32</v>
      </c>
      <c r="AT117" s="31">
        <f t="array" aca="1" ref="AT117" ca="1">INDIRECT(ADDRESS(AS117,AR117))</f>
        <v>46</v>
      </c>
      <c r="AV117" s="2">
        <f t="shared" si="88"/>
        <v>73</v>
      </c>
      <c r="AW117" s="47">
        <f t="array" aca="1" ref="AW117" ca="1">INDIRECT(ADDRESS(AV117,AR117))</f>
        <v>34</v>
      </c>
    </row>
    <row r="118" spans="41:49" x14ac:dyDescent="0.25">
      <c r="AO118" s="100">
        <f t="shared" si="134"/>
        <v>6000</v>
      </c>
      <c r="AP118" s="100">
        <f t="shared" ref="AP118:AQ118" si="147">AP83</f>
        <v>1000</v>
      </c>
      <c r="AQ118" s="100">
        <f t="shared" si="147"/>
        <v>2</v>
      </c>
      <c r="AR118" s="100">
        <f t="shared" si="100"/>
        <v>32</v>
      </c>
      <c r="AS118" s="100">
        <f t="shared" si="133"/>
        <v>32</v>
      </c>
      <c r="AT118" s="31">
        <f t="array" aca="1" ref="AT118" ca="1">INDIRECT(ADDRESS(AS118,AR118))</f>
        <v>49</v>
      </c>
      <c r="AV118" s="2">
        <f t="shared" si="88"/>
        <v>73</v>
      </c>
      <c r="AW118" s="47">
        <f t="array" aca="1" ref="AW118" ca="1">INDIRECT(ADDRESS(AV118,AR118))</f>
        <v>34</v>
      </c>
    </row>
    <row r="119" spans="41:49" x14ac:dyDescent="0.25">
      <c r="AO119" s="100">
        <f t="shared" si="134"/>
        <v>6000</v>
      </c>
      <c r="AP119" s="100">
        <f t="shared" ref="AP119:AQ119" si="148">AP84</f>
        <v>1000</v>
      </c>
      <c r="AQ119" s="100">
        <f t="shared" si="148"/>
        <v>3</v>
      </c>
      <c r="AR119" s="100">
        <f t="shared" si="100"/>
        <v>33</v>
      </c>
      <c r="AS119" s="100">
        <f t="shared" si="133"/>
        <v>32</v>
      </c>
      <c r="AT119" s="31">
        <f t="array" aca="1" ref="AT119" ca="1">INDIRECT(ADDRESS(AS119,AR119))</f>
        <v>58</v>
      </c>
      <c r="AV119" s="2">
        <f t="shared" si="88"/>
        <v>73</v>
      </c>
      <c r="AW119" s="47">
        <f t="array" aca="1" ref="AW119" ca="1">INDIRECT(ADDRESS(AV119,AR119))</f>
        <v>40</v>
      </c>
    </row>
    <row r="120" spans="41:49" x14ac:dyDescent="0.25">
      <c r="AO120" s="100">
        <f t="shared" si="134"/>
        <v>6000</v>
      </c>
      <c r="AP120" s="100">
        <f t="shared" ref="AP120:AQ120" si="149">AP85</f>
        <v>1000</v>
      </c>
      <c r="AQ120" s="100">
        <f t="shared" si="149"/>
        <v>4</v>
      </c>
      <c r="AR120" s="100">
        <f t="shared" si="100"/>
        <v>34</v>
      </c>
      <c r="AS120" s="100">
        <f t="shared" si="133"/>
        <v>32</v>
      </c>
      <c r="AT120" s="31">
        <f t="array" aca="1" ref="AT120" ca="1">INDIRECT(ADDRESS(AS120,AR120))</f>
        <v>61</v>
      </c>
      <c r="AV120" s="2">
        <f t="shared" si="88"/>
        <v>73</v>
      </c>
      <c r="AW120" s="47">
        <f t="array" aca="1" ref="AW120" ca="1">INDIRECT(ADDRESS(AV120,AR120))</f>
        <v>40</v>
      </c>
    </row>
    <row r="121" spans="41:49" x14ac:dyDescent="0.25">
      <c r="AO121" s="100">
        <f t="shared" si="134"/>
        <v>6000</v>
      </c>
      <c r="AP121" s="100">
        <f t="shared" ref="AP121:AQ121" si="150">AP86</f>
        <v>1000</v>
      </c>
      <c r="AQ121" s="100">
        <f t="shared" si="150"/>
        <v>5</v>
      </c>
      <c r="AR121" s="100">
        <f t="shared" si="100"/>
        <v>35</v>
      </c>
      <c r="AS121" s="100">
        <f t="shared" si="133"/>
        <v>32</v>
      </c>
      <c r="AT121" s="31">
        <f t="array" aca="1" ref="AT121" ca="1">INDIRECT(ADDRESS(AS121,AR121))</f>
        <v>70</v>
      </c>
      <c r="AV121" s="2">
        <f t="shared" si="88"/>
        <v>73</v>
      </c>
      <c r="AW121" s="47">
        <f t="array" aca="1" ref="AW121" ca="1">INDIRECT(ADDRESS(AV121,AR121))</f>
        <v>46</v>
      </c>
    </row>
    <row r="122" spans="41:49" x14ac:dyDescent="0.25">
      <c r="AO122" s="100">
        <f t="shared" si="134"/>
        <v>6000</v>
      </c>
      <c r="AP122" s="100">
        <f t="shared" ref="AP122:AQ122" si="151">AP87</f>
        <v>1000</v>
      </c>
      <c r="AQ122" s="100">
        <f t="shared" si="151"/>
        <v>6</v>
      </c>
      <c r="AR122" s="100">
        <f t="shared" si="100"/>
        <v>36</v>
      </c>
      <c r="AS122" s="100">
        <f t="shared" si="133"/>
        <v>32</v>
      </c>
      <c r="AT122" s="31">
        <f t="array" aca="1" ref="AT122" ca="1">INDIRECT(ADDRESS(AS122,AR122))</f>
        <v>73</v>
      </c>
      <c r="AV122" s="2">
        <f t="shared" si="88"/>
        <v>73</v>
      </c>
      <c r="AW122" s="47">
        <f t="array" aca="1" ref="AW122" ca="1">INDIRECT(ADDRESS(AV122,AR122))</f>
        <v>46</v>
      </c>
    </row>
    <row r="123" spans="41:49" x14ac:dyDescent="0.25">
      <c r="AO123" s="100">
        <f t="shared" si="134"/>
        <v>6000</v>
      </c>
      <c r="AP123" s="100">
        <f t="shared" ref="AP123:AQ123" si="152">AP88</f>
        <v>1000</v>
      </c>
      <c r="AQ123" s="100">
        <f t="shared" si="152"/>
        <v>7</v>
      </c>
      <c r="AR123" s="100">
        <f t="shared" si="100"/>
        <v>37</v>
      </c>
      <c r="AS123" s="100">
        <f t="shared" si="133"/>
        <v>32</v>
      </c>
      <c r="AT123" s="31">
        <f t="array" aca="1" ref="AT123" ca="1">INDIRECT(ADDRESS(AS123,AR123))</f>
        <v>82</v>
      </c>
      <c r="AV123" s="2">
        <f t="shared" si="88"/>
        <v>73</v>
      </c>
      <c r="AW123" s="47">
        <f t="array" aca="1" ref="AW123" ca="1">INDIRECT(ADDRESS(AV123,AR123))</f>
        <v>52</v>
      </c>
    </row>
    <row r="124" spans="41:49" x14ac:dyDescent="0.25">
      <c r="AO124" s="100">
        <f t="shared" si="134"/>
        <v>6000</v>
      </c>
      <c r="AP124" s="100">
        <f t="shared" ref="AP124:AQ124" si="153">AP89</f>
        <v>1500</v>
      </c>
      <c r="AQ124" s="100">
        <f t="shared" si="153"/>
        <v>1</v>
      </c>
      <c r="AR124" s="100">
        <f t="shared" si="100"/>
        <v>31</v>
      </c>
      <c r="AS124" s="100">
        <f t="shared" si="133"/>
        <v>33</v>
      </c>
      <c r="AT124" s="31">
        <f t="array" aca="1" ref="AT124" ca="1">INDIRECT(ADDRESS(AS124,AR124))</f>
        <v>38</v>
      </c>
      <c r="AV124" s="2">
        <f t="shared" si="88"/>
        <v>74</v>
      </c>
      <c r="AW124" s="47">
        <f t="array" aca="1" ref="AW124" ca="1">INDIRECT(ADDRESS(AV124,AR124))</f>
        <v>30</v>
      </c>
    </row>
    <row r="125" spans="41:49" x14ac:dyDescent="0.25">
      <c r="AO125" s="100">
        <f t="shared" si="134"/>
        <v>6000</v>
      </c>
      <c r="AP125" s="100">
        <f t="shared" ref="AP125:AQ125" si="154">AP90</f>
        <v>1500</v>
      </c>
      <c r="AQ125" s="100">
        <f t="shared" si="154"/>
        <v>2</v>
      </c>
      <c r="AR125" s="100">
        <f t="shared" si="100"/>
        <v>32</v>
      </c>
      <c r="AS125" s="100">
        <f t="shared" si="133"/>
        <v>33</v>
      </c>
      <c r="AT125" s="31">
        <f t="array" aca="1" ref="AT125" ca="1">INDIRECT(ADDRESS(AS125,AR125))</f>
        <v>40</v>
      </c>
      <c r="AV125" s="2">
        <f t="shared" si="88"/>
        <v>74</v>
      </c>
      <c r="AW125" s="47">
        <f t="array" aca="1" ref="AW125" ca="1">INDIRECT(ADDRESS(AV125,AR125))</f>
        <v>30</v>
      </c>
    </row>
    <row r="126" spans="41:49" x14ac:dyDescent="0.25">
      <c r="AO126" s="100">
        <f t="shared" si="134"/>
        <v>6000</v>
      </c>
      <c r="AP126" s="100">
        <f t="shared" ref="AP126:AQ126" si="155">AP91</f>
        <v>1500</v>
      </c>
      <c r="AQ126" s="100">
        <f t="shared" si="155"/>
        <v>3</v>
      </c>
      <c r="AR126" s="100">
        <f t="shared" si="100"/>
        <v>33</v>
      </c>
      <c r="AS126" s="100">
        <f t="shared" si="133"/>
        <v>33</v>
      </c>
      <c r="AT126" s="31">
        <f t="array" aca="1" ref="AT126" ca="1">INDIRECT(ADDRESS(AS126,AR126))</f>
        <v>46</v>
      </c>
      <c r="AV126" s="2">
        <f t="shared" si="88"/>
        <v>74</v>
      </c>
      <c r="AW126" s="47">
        <f t="array" aca="1" ref="AW126" ca="1">INDIRECT(ADDRESS(AV126,AR126))</f>
        <v>34</v>
      </c>
    </row>
    <row r="127" spans="41:49" x14ac:dyDescent="0.25">
      <c r="AO127" s="100">
        <f t="shared" si="134"/>
        <v>6000</v>
      </c>
      <c r="AP127" s="100">
        <f t="shared" ref="AP127:AQ127" si="156">AP92</f>
        <v>1500</v>
      </c>
      <c r="AQ127" s="100">
        <f t="shared" si="156"/>
        <v>4</v>
      </c>
      <c r="AR127" s="100">
        <f t="shared" si="100"/>
        <v>34</v>
      </c>
      <c r="AS127" s="100">
        <f t="shared" si="133"/>
        <v>33</v>
      </c>
      <c r="AT127" s="31">
        <f t="array" aca="1" ref="AT127" ca="1">INDIRECT(ADDRESS(AS127,AR127))</f>
        <v>48</v>
      </c>
      <c r="AV127" s="2">
        <f t="shared" si="88"/>
        <v>74</v>
      </c>
      <c r="AW127" s="47">
        <f t="array" aca="1" ref="AW127" ca="1">INDIRECT(ADDRESS(AV127,AR127))</f>
        <v>34</v>
      </c>
    </row>
    <row r="128" spans="41:49" x14ac:dyDescent="0.25">
      <c r="AO128" s="100">
        <f t="shared" si="134"/>
        <v>6000</v>
      </c>
      <c r="AP128" s="100">
        <f t="shared" ref="AP128:AQ128" si="157">AP93</f>
        <v>1500</v>
      </c>
      <c r="AQ128" s="100">
        <f t="shared" si="157"/>
        <v>5</v>
      </c>
      <c r="AR128" s="100">
        <f t="shared" si="100"/>
        <v>35</v>
      </c>
      <c r="AS128" s="100">
        <f t="shared" si="133"/>
        <v>33</v>
      </c>
      <c r="AT128" s="31">
        <f t="array" aca="1" ref="AT128" ca="1">INDIRECT(ADDRESS(AS128,AR128))</f>
        <v>54</v>
      </c>
      <c r="AV128" s="2">
        <f t="shared" si="88"/>
        <v>74</v>
      </c>
      <c r="AW128" s="47">
        <f t="array" aca="1" ref="AW128" ca="1">INDIRECT(ADDRESS(AV128,AR128))</f>
        <v>38</v>
      </c>
    </row>
    <row r="129" spans="41:49" x14ac:dyDescent="0.25">
      <c r="AO129" s="100">
        <f t="shared" si="134"/>
        <v>6000</v>
      </c>
      <c r="AP129" s="100">
        <f t="shared" ref="AP129:AQ129" si="158">AP94</f>
        <v>1500</v>
      </c>
      <c r="AQ129" s="100">
        <f t="shared" si="158"/>
        <v>6</v>
      </c>
      <c r="AR129" s="100">
        <f t="shared" si="100"/>
        <v>36</v>
      </c>
      <c r="AS129" s="100">
        <f t="shared" si="133"/>
        <v>33</v>
      </c>
      <c r="AT129" s="31">
        <f t="array" aca="1" ref="AT129" ca="1">INDIRECT(ADDRESS(AS129,AR129))</f>
        <v>56</v>
      </c>
      <c r="AV129" s="2">
        <f t="shared" si="88"/>
        <v>74</v>
      </c>
      <c r="AW129" s="47">
        <f t="array" aca="1" ref="AW129" ca="1">INDIRECT(ADDRESS(AV129,AR129))</f>
        <v>38</v>
      </c>
    </row>
    <row r="130" spans="41:49" x14ac:dyDescent="0.25">
      <c r="AO130" s="100">
        <f t="shared" si="134"/>
        <v>6000</v>
      </c>
      <c r="AP130" s="100">
        <f t="shared" ref="AP130:AQ130" si="159">AP95</f>
        <v>1500</v>
      </c>
      <c r="AQ130" s="100">
        <f t="shared" si="159"/>
        <v>7</v>
      </c>
      <c r="AR130" s="100">
        <f t="shared" si="100"/>
        <v>37</v>
      </c>
      <c r="AS130" s="100">
        <f t="shared" si="133"/>
        <v>33</v>
      </c>
      <c r="AT130" s="31">
        <f t="array" aca="1" ref="AT130" ca="1">INDIRECT(ADDRESS(AS130,AR130))</f>
        <v>62</v>
      </c>
      <c r="AV130" s="2">
        <f t="shared" si="88"/>
        <v>74</v>
      </c>
      <c r="AW130" s="47">
        <f t="array" aca="1" ref="AW130" ca="1">INDIRECT(ADDRESS(AV130,AR130))</f>
        <v>42</v>
      </c>
    </row>
    <row r="131" spans="41:49" x14ac:dyDescent="0.25">
      <c r="AO131" s="100">
        <f t="shared" si="134"/>
        <v>6000</v>
      </c>
      <c r="AP131" s="100">
        <f t="shared" ref="AP131:AQ131" si="160">AP96</f>
        <v>2000</v>
      </c>
      <c r="AQ131" s="100">
        <f t="shared" si="160"/>
        <v>1</v>
      </c>
      <c r="AR131" s="100">
        <f t="shared" si="100"/>
        <v>31</v>
      </c>
      <c r="AS131" s="100">
        <f t="shared" si="133"/>
        <v>34</v>
      </c>
      <c r="AT131" s="31">
        <f t="array" aca="1" ref="AT131" ca="1">INDIRECT(ADDRESS(AS131,AR131))</f>
        <v>34</v>
      </c>
      <c r="AV131" s="2">
        <f t="shared" si="88"/>
        <v>75</v>
      </c>
      <c r="AW131" s="47">
        <f t="array" aca="1" ref="AW131" ca="1">INDIRECT(ADDRESS(AV131,AR131))</f>
        <v>28</v>
      </c>
    </row>
    <row r="132" spans="41:49" x14ac:dyDescent="0.25">
      <c r="AO132" s="100">
        <f t="shared" si="134"/>
        <v>6000</v>
      </c>
      <c r="AP132" s="100">
        <f t="shared" ref="AP132:AQ132" si="161">AP97</f>
        <v>2000</v>
      </c>
      <c r="AQ132" s="100">
        <f t="shared" si="161"/>
        <v>2</v>
      </c>
      <c r="AR132" s="100">
        <f t="shared" si="100"/>
        <v>32</v>
      </c>
      <c r="AS132" s="100">
        <f t="shared" si="133"/>
        <v>34</v>
      </c>
      <c r="AT132" s="31">
        <f t="array" aca="1" ref="AT132" ca="1">INDIRECT(ADDRESS(AS132,AR132))</f>
        <v>35.5</v>
      </c>
      <c r="AV132" s="2">
        <f t="shared" si="88"/>
        <v>75</v>
      </c>
      <c r="AW132" s="47">
        <f t="array" aca="1" ref="AW132" ca="1">INDIRECT(ADDRESS(AV132,AR132))</f>
        <v>28</v>
      </c>
    </row>
    <row r="133" spans="41:49" x14ac:dyDescent="0.25">
      <c r="AO133" s="100">
        <f t="shared" si="134"/>
        <v>6000</v>
      </c>
      <c r="AP133" s="100">
        <f t="shared" ref="AP133:AQ133" si="162">AP98</f>
        <v>2000</v>
      </c>
      <c r="AQ133" s="100">
        <f t="shared" si="162"/>
        <v>3</v>
      </c>
      <c r="AR133" s="100">
        <f t="shared" si="100"/>
        <v>33</v>
      </c>
      <c r="AS133" s="100">
        <f t="shared" si="133"/>
        <v>34</v>
      </c>
      <c r="AT133" s="31">
        <f t="array" aca="1" ref="AT133" ca="1">INDIRECT(ADDRESS(AS133,AR133))</f>
        <v>40</v>
      </c>
      <c r="AV133" s="2">
        <f t="shared" si="88"/>
        <v>75</v>
      </c>
      <c r="AW133" s="47">
        <f t="array" aca="1" ref="AW133" ca="1">INDIRECT(ADDRESS(AV133,AR133))</f>
        <v>31</v>
      </c>
    </row>
    <row r="134" spans="41:49" x14ac:dyDescent="0.25">
      <c r="AO134" s="100">
        <f t="shared" si="134"/>
        <v>6000</v>
      </c>
      <c r="AP134" s="100">
        <f t="shared" ref="AP134:AQ134" si="163">AP99</f>
        <v>2000</v>
      </c>
      <c r="AQ134" s="100">
        <f t="shared" si="163"/>
        <v>4</v>
      </c>
      <c r="AR134" s="100">
        <f t="shared" si="100"/>
        <v>34</v>
      </c>
      <c r="AS134" s="100">
        <f t="shared" si="133"/>
        <v>34</v>
      </c>
      <c r="AT134" s="31">
        <f t="array" aca="1" ref="AT134" ca="1">INDIRECT(ADDRESS(AS134,AR134))</f>
        <v>41.5</v>
      </c>
      <c r="AV134" s="2">
        <f t="shared" ref="AV134:AV197" si="164">AS134+41</f>
        <v>75</v>
      </c>
      <c r="AW134" s="47">
        <f t="array" aca="1" ref="AW134" ca="1">INDIRECT(ADDRESS(AV134,AR134))</f>
        <v>31</v>
      </c>
    </row>
    <row r="135" spans="41:49" x14ac:dyDescent="0.25">
      <c r="AO135" s="100">
        <f t="shared" si="134"/>
        <v>6000</v>
      </c>
      <c r="AP135" s="100">
        <f t="shared" ref="AP135:AQ135" si="165">AP100</f>
        <v>2000</v>
      </c>
      <c r="AQ135" s="100">
        <f t="shared" si="165"/>
        <v>5</v>
      </c>
      <c r="AR135" s="100">
        <f t="shared" si="100"/>
        <v>35</v>
      </c>
      <c r="AS135" s="100">
        <f t="shared" si="133"/>
        <v>34</v>
      </c>
      <c r="AT135" s="31">
        <f t="array" aca="1" ref="AT135" ca="1">INDIRECT(ADDRESS(AS135,AR135))</f>
        <v>46</v>
      </c>
      <c r="AV135" s="2">
        <f t="shared" si="164"/>
        <v>75</v>
      </c>
      <c r="AW135" s="47">
        <f t="array" aca="1" ref="AW135" ca="1">INDIRECT(ADDRESS(AV135,AR135))</f>
        <v>34</v>
      </c>
    </row>
    <row r="136" spans="41:49" x14ac:dyDescent="0.25">
      <c r="AO136" s="100">
        <f t="shared" si="134"/>
        <v>6000</v>
      </c>
      <c r="AP136" s="100">
        <f t="shared" ref="AP136:AQ136" si="166">AP101</f>
        <v>2000</v>
      </c>
      <c r="AQ136" s="100">
        <f t="shared" si="166"/>
        <v>6</v>
      </c>
      <c r="AR136" s="100">
        <f t="shared" si="100"/>
        <v>36</v>
      </c>
      <c r="AS136" s="100">
        <f t="shared" si="133"/>
        <v>34</v>
      </c>
      <c r="AT136" s="31">
        <f t="array" aca="1" ref="AT136" ca="1">INDIRECT(ADDRESS(AS136,AR136))</f>
        <v>47.5</v>
      </c>
      <c r="AV136" s="2">
        <f t="shared" si="164"/>
        <v>75</v>
      </c>
      <c r="AW136" s="47">
        <f t="array" aca="1" ref="AW136" ca="1">INDIRECT(ADDRESS(AV136,AR136))</f>
        <v>34</v>
      </c>
    </row>
    <row r="137" spans="41:49" x14ac:dyDescent="0.25">
      <c r="AO137" s="100">
        <f t="shared" si="134"/>
        <v>6000</v>
      </c>
      <c r="AP137" s="100">
        <f t="shared" ref="AP137:AQ137" si="167">AP102</f>
        <v>2000</v>
      </c>
      <c r="AQ137" s="100">
        <f t="shared" si="167"/>
        <v>7</v>
      </c>
      <c r="AR137" s="100">
        <f t="shared" si="100"/>
        <v>37</v>
      </c>
      <c r="AS137" s="100">
        <f t="shared" si="133"/>
        <v>34</v>
      </c>
      <c r="AT137" s="31">
        <f t="array" aca="1" ref="AT137" ca="1">INDIRECT(ADDRESS(AS137,AR137))</f>
        <v>52</v>
      </c>
      <c r="AV137" s="2">
        <f t="shared" si="164"/>
        <v>75</v>
      </c>
      <c r="AW137" s="47">
        <f t="array" aca="1" ref="AW137" ca="1">INDIRECT(ADDRESS(AV137,AR137))</f>
        <v>37</v>
      </c>
    </row>
    <row r="138" spans="41:49" x14ac:dyDescent="0.25">
      <c r="AO138" s="100">
        <f t="shared" si="134"/>
        <v>6000</v>
      </c>
      <c r="AP138" s="100">
        <f t="shared" ref="AP138:AQ138" si="168">AP103</f>
        <v>8000</v>
      </c>
      <c r="AQ138" s="100">
        <f t="shared" si="168"/>
        <v>1</v>
      </c>
      <c r="AR138" s="100">
        <f t="shared" si="100"/>
        <v>31</v>
      </c>
      <c r="AS138" s="100">
        <f t="shared" si="133"/>
        <v>35</v>
      </c>
      <c r="AT138" s="31">
        <f t="array" aca="1" ref="AT138" ca="1">INDIRECT(ADDRESS(AS138,AR138))</f>
        <v>0</v>
      </c>
      <c r="AV138" s="2">
        <f t="shared" si="164"/>
        <v>76</v>
      </c>
      <c r="AW138" s="47">
        <f t="array" aca="1" ref="AW138" ca="1">INDIRECT(ADDRESS(AV138,AR138))</f>
        <v>0</v>
      </c>
    </row>
    <row r="139" spans="41:49" x14ac:dyDescent="0.25">
      <c r="AO139" s="100">
        <f t="shared" si="134"/>
        <v>6000</v>
      </c>
      <c r="AP139" s="100">
        <f t="shared" ref="AP139:AQ139" si="169">AP104</f>
        <v>8000</v>
      </c>
      <c r="AQ139" s="100">
        <f t="shared" si="169"/>
        <v>2</v>
      </c>
      <c r="AR139" s="100">
        <f t="shared" si="100"/>
        <v>32</v>
      </c>
      <c r="AS139" s="100">
        <f t="shared" si="133"/>
        <v>35</v>
      </c>
      <c r="AT139" s="31">
        <f t="array" aca="1" ref="AT139" ca="1">INDIRECT(ADDRESS(AS139,AR139))</f>
        <v>0</v>
      </c>
      <c r="AV139" s="2">
        <f t="shared" si="164"/>
        <v>76</v>
      </c>
      <c r="AW139" s="47">
        <f t="array" aca="1" ref="AW139" ca="1">INDIRECT(ADDRESS(AV139,AR139))</f>
        <v>0</v>
      </c>
    </row>
    <row r="140" spans="41:49" x14ac:dyDescent="0.25">
      <c r="AO140" s="100">
        <f t="shared" si="134"/>
        <v>6000</v>
      </c>
      <c r="AP140" s="100">
        <f t="shared" ref="AP140:AQ140" si="170">AP105</f>
        <v>8000</v>
      </c>
      <c r="AQ140" s="100">
        <f t="shared" si="170"/>
        <v>3</v>
      </c>
      <c r="AR140" s="100">
        <f t="shared" si="100"/>
        <v>33</v>
      </c>
      <c r="AS140" s="100">
        <f t="shared" si="133"/>
        <v>35</v>
      </c>
      <c r="AT140" s="31">
        <f t="array" aca="1" ref="AT140" ca="1">INDIRECT(ADDRESS(AS140,AR140))</f>
        <v>0</v>
      </c>
      <c r="AV140" s="2">
        <f t="shared" si="164"/>
        <v>76</v>
      </c>
      <c r="AW140" s="47">
        <f t="array" aca="1" ref="AW140" ca="1">INDIRECT(ADDRESS(AV140,AR140))</f>
        <v>0</v>
      </c>
    </row>
    <row r="141" spans="41:49" x14ac:dyDescent="0.25">
      <c r="AO141" s="100">
        <f t="shared" si="134"/>
        <v>6000</v>
      </c>
      <c r="AP141" s="100">
        <f t="shared" ref="AP141:AQ141" si="171">AP106</f>
        <v>8000</v>
      </c>
      <c r="AQ141" s="100">
        <f t="shared" si="171"/>
        <v>4</v>
      </c>
      <c r="AR141" s="100">
        <f t="shared" ref="AR141:AR204" si="172">AR134</f>
        <v>34</v>
      </c>
      <c r="AS141" s="100">
        <f t="shared" si="133"/>
        <v>35</v>
      </c>
      <c r="AT141" s="31">
        <f t="array" aca="1" ref="AT141" ca="1">INDIRECT(ADDRESS(AS141,AR141))</f>
        <v>0</v>
      </c>
      <c r="AV141" s="2">
        <f t="shared" si="164"/>
        <v>76</v>
      </c>
      <c r="AW141" s="47">
        <f t="array" aca="1" ref="AW141" ca="1">INDIRECT(ADDRESS(AV141,AR141))</f>
        <v>0</v>
      </c>
    </row>
    <row r="142" spans="41:49" x14ac:dyDescent="0.25">
      <c r="AO142" s="100">
        <f t="shared" si="134"/>
        <v>6000</v>
      </c>
      <c r="AP142" s="100">
        <f t="shared" ref="AP142:AQ142" si="173">AP107</f>
        <v>8000</v>
      </c>
      <c r="AQ142" s="100">
        <f t="shared" si="173"/>
        <v>5</v>
      </c>
      <c r="AR142" s="100">
        <f t="shared" si="172"/>
        <v>35</v>
      </c>
      <c r="AS142" s="100">
        <f t="shared" si="133"/>
        <v>35</v>
      </c>
      <c r="AT142" s="31">
        <f t="array" aca="1" ref="AT142" ca="1">INDIRECT(ADDRESS(AS142,AR142))</f>
        <v>0</v>
      </c>
      <c r="AV142" s="2">
        <f t="shared" si="164"/>
        <v>76</v>
      </c>
      <c r="AW142" s="47">
        <f t="array" aca="1" ref="AW142" ca="1">INDIRECT(ADDRESS(AV142,AR142))</f>
        <v>0</v>
      </c>
    </row>
    <row r="143" spans="41:49" x14ac:dyDescent="0.25">
      <c r="AO143" s="100">
        <f t="shared" si="134"/>
        <v>6000</v>
      </c>
      <c r="AP143" s="100">
        <f t="shared" ref="AP143:AQ143" si="174">AP108</f>
        <v>8000</v>
      </c>
      <c r="AQ143" s="100">
        <f t="shared" si="174"/>
        <v>6</v>
      </c>
      <c r="AR143" s="100">
        <f t="shared" si="172"/>
        <v>36</v>
      </c>
      <c r="AS143" s="100">
        <f t="shared" si="133"/>
        <v>35</v>
      </c>
      <c r="AT143" s="31">
        <f t="array" aca="1" ref="AT143" ca="1">INDIRECT(ADDRESS(AS143,AR143))</f>
        <v>0</v>
      </c>
      <c r="AV143" s="2">
        <f t="shared" si="164"/>
        <v>76</v>
      </c>
      <c r="AW143" s="47">
        <f t="array" aca="1" ref="AW143" ca="1">INDIRECT(ADDRESS(AV143,AR143))</f>
        <v>0</v>
      </c>
    </row>
    <row r="144" spans="41:49" x14ac:dyDescent="0.25">
      <c r="AO144" s="100">
        <f t="shared" si="134"/>
        <v>6000</v>
      </c>
      <c r="AP144" s="100">
        <f t="shared" ref="AP144:AQ144" si="175">AP109</f>
        <v>8000</v>
      </c>
      <c r="AQ144" s="100">
        <f t="shared" si="175"/>
        <v>7</v>
      </c>
      <c r="AR144" s="100">
        <f t="shared" si="172"/>
        <v>37</v>
      </c>
      <c r="AS144" s="100">
        <f t="shared" si="133"/>
        <v>35</v>
      </c>
      <c r="AT144" s="31">
        <f t="array" aca="1" ref="AT144" ca="1">INDIRECT(ADDRESS(AS144,AR144))</f>
        <v>0</v>
      </c>
      <c r="AV144" s="2">
        <f t="shared" si="164"/>
        <v>76</v>
      </c>
      <c r="AW144" s="47">
        <f t="array" aca="1" ref="AW144" ca="1">INDIRECT(ADDRESS(AV144,AR144))</f>
        <v>0</v>
      </c>
    </row>
    <row r="145" spans="41:49" x14ac:dyDescent="0.25">
      <c r="AO145" s="102">
        <f>AC7</f>
        <v>7500</v>
      </c>
      <c r="AP145" s="100">
        <f t="shared" ref="AP145:AQ145" si="176">AP110</f>
        <v>500</v>
      </c>
      <c r="AQ145" s="100">
        <f t="shared" si="176"/>
        <v>1</v>
      </c>
      <c r="AR145" s="100">
        <f t="shared" si="172"/>
        <v>31</v>
      </c>
      <c r="AS145" s="100">
        <f t="shared" si="133"/>
        <v>36</v>
      </c>
      <c r="AT145" s="31">
        <f t="array" aca="1" ref="AT145" ca="1">INDIRECT(ADDRESS(AS145,AR145))</f>
        <v>85</v>
      </c>
      <c r="AV145" s="2">
        <f t="shared" si="164"/>
        <v>77</v>
      </c>
      <c r="AW145" s="47">
        <f t="array" aca="1" ref="AW145" ca="1">INDIRECT(ADDRESS(AV145,AR145))</f>
        <v>55</v>
      </c>
    </row>
    <row r="146" spans="41:49" x14ac:dyDescent="0.25">
      <c r="AO146" s="100">
        <f t="shared" si="134"/>
        <v>7500</v>
      </c>
      <c r="AP146" s="100">
        <f t="shared" ref="AP146:AQ146" si="177">AP111</f>
        <v>500</v>
      </c>
      <c r="AQ146" s="100">
        <f t="shared" si="177"/>
        <v>2</v>
      </c>
      <c r="AR146" s="100">
        <f t="shared" si="172"/>
        <v>32</v>
      </c>
      <c r="AS146" s="100">
        <f t="shared" si="133"/>
        <v>36</v>
      </c>
      <c r="AT146" s="31">
        <f t="array" aca="1" ref="AT146" ca="1">INDIRECT(ADDRESS(AS146,AR146))</f>
        <v>92.5</v>
      </c>
      <c r="AV146" s="2">
        <f t="shared" si="164"/>
        <v>77</v>
      </c>
      <c r="AW146" s="47">
        <f t="array" aca="1" ref="AW146" ca="1">INDIRECT(ADDRESS(AV146,AR146))</f>
        <v>55</v>
      </c>
    </row>
    <row r="147" spans="41:49" x14ac:dyDescent="0.25">
      <c r="AO147" s="100">
        <f t="shared" ref="AO147:AO176" si="178">AO146</f>
        <v>7500</v>
      </c>
      <c r="AP147" s="100">
        <f t="shared" ref="AP147:AQ147" si="179">AP112</f>
        <v>500</v>
      </c>
      <c r="AQ147" s="100">
        <f t="shared" si="179"/>
        <v>3</v>
      </c>
      <c r="AR147" s="100">
        <f t="shared" si="172"/>
        <v>33</v>
      </c>
      <c r="AS147" s="100">
        <f t="shared" si="133"/>
        <v>36</v>
      </c>
      <c r="AT147" s="31">
        <f t="array" aca="1" ref="AT147" ca="1">INDIRECT(ADDRESS(AS147,AR147))</f>
        <v>115</v>
      </c>
      <c r="AV147" s="2">
        <f t="shared" si="164"/>
        <v>77</v>
      </c>
      <c r="AW147" s="47">
        <f t="array" aca="1" ref="AW147" ca="1">INDIRECT(ADDRESS(AV147,AR147))</f>
        <v>70</v>
      </c>
    </row>
    <row r="148" spans="41:49" x14ac:dyDescent="0.25">
      <c r="AO148" s="100">
        <f t="shared" si="178"/>
        <v>7500</v>
      </c>
      <c r="AP148" s="100">
        <f t="shared" ref="AP148:AQ148" si="180">AP113</f>
        <v>500</v>
      </c>
      <c r="AQ148" s="100">
        <f t="shared" si="180"/>
        <v>4</v>
      </c>
      <c r="AR148" s="100">
        <f t="shared" si="172"/>
        <v>34</v>
      </c>
      <c r="AS148" s="100">
        <f t="shared" si="133"/>
        <v>36</v>
      </c>
      <c r="AT148" s="31">
        <f t="array" aca="1" ref="AT148" ca="1">INDIRECT(ADDRESS(AS148,AR148))</f>
        <v>122.5</v>
      </c>
      <c r="AV148" s="2">
        <f t="shared" si="164"/>
        <v>77</v>
      </c>
      <c r="AW148" s="47">
        <f t="array" aca="1" ref="AW148" ca="1">INDIRECT(ADDRESS(AV148,AR148))</f>
        <v>70</v>
      </c>
    </row>
    <row r="149" spans="41:49" x14ac:dyDescent="0.25">
      <c r="AO149" s="100">
        <f t="shared" si="178"/>
        <v>7500</v>
      </c>
      <c r="AP149" s="100">
        <f t="shared" ref="AP149:AQ149" si="181">AP114</f>
        <v>500</v>
      </c>
      <c r="AQ149" s="100">
        <f t="shared" si="181"/>
        <v>5</v>
      </c>
      <c r="AR149" s="100">
        <f t="shared" si="172"/>
        <v>35</v>
      </c>
      <c r="AS149" s="100">
        <f t="shared" si="133"/>
        <v>36</v>
      </c>
      <c r="AT149" s="31">
        <f t="array" aca="1" ref="AT149" ca="1">INDIRECT(ADDRESS(AS149,AR149))</f>
        <v>145</v>
      </c>
      <c r="AV149" s="2">
        <f t="shared" si="164"/>
        <v>77</v>
      </c>
      <c r="AW149" s="47">
        <f t="array" aca="1" ref="AW149" ca="1">INDIRECT(ADDRESS(AV149,AR149))</f>
        <v>85</v>
      </c>
    </row>
    <row r="150" spans="41:49" x14ac:dyDescent="0.25">
      <c r="AO150" s="100">
        <f t="shared" si="178"/>
        <v>7500</v>
      </c>
      <c r="AP150" s="100">
        <f t="shared" ref="AP150:AQ150" si="182">AP115</f>
        <v>500</v>
      </c>
      <c r="AQ150" s="100">
        <f t="shared" si="182"/>
        <v>6</v>
      </c>
      <c r="AR150" s="100">
        <f t="shared" si="172"/>
        <v>36</v>
      </c>
      <c r="AS150" s="100">
        <f t="shared" si="133"/>
        <v>36</v>
      </c>
      <c r="AT150" s="31">
        <f t="array" aca="1" ref="AT150" ca="1">INDIRECT(ADDRESS(AS150,AR150))</f>
        <v>152.5</v>
      </c>
      <c r="AV150" s="2">
        <f t="shared" si="164"/>
        <v>77</v>
      </c>
      <c r="AW150" s="47">
        <f t="array" aca="1" ref="AW150" ca="1">INDIRECT(ADDRESS(AV150,AR150))</f>
        <v>85</v>
      </c>
    </row>
    <row r="151" spans="41:49" x14ac:dyDescent="0.25">
      <c r="AO151" s="100">
        <f t="shared" si="178"/>
        <v>7500</v>
      </c>
      <c r="AP151" s="100">
        <f t="shared" ref="AP151:AQ151" si="183">AP116</f>
        <v>500</v>
      </c>
      <c r="AQ151" s="100">
        <f t="shared" si="183"/>
        <v>7</v>
      </c>
      <c r="AR151" s="100">
        <f t="shared" si="172"/>
        <v>37</v>
      </c>
      <c r="AS151" s="100">
        <f t="shared" si="133"/>
        <v>36</v>
      </c>
      <c r="AT151" s="31">
        <f t="array" aca="1" ref="AT151" ca="1">INDIRECT(ADDRESS(AS151,AR151))</f>
        <v>175</v>
      </c>
      <c r="AV151" s="2">
        <f t="shared" si="164"/>
        <v>77</v>
      </c>
      <c r="AW151" s="47">
        <f t="array" aca="1" ref="AW151" ca="1">INDIRECT(ADDRESS(AV151,AR151))</f>
        <v>100</v>
      </c>
    </row>
    <row r="152" spans="41:49" x14ac:dyDescent="0.25">
      <c r="AO152" s="100">
        <f t="shared" si="178"/>
        <v>7500</v>
      </c>
      <c r="AP152" s="100">
        <f t="shared" ref="AP152:AQ152" si="184">AP117</f>
        <v>1000</v>
      </c>
      <c r="AQ152" s="100">
        <f t="shared" si="184"/>
        <v>1</v>
      </c>
      <c r="AR152" s="100">
        <f t="shared" si="172"/>
        <v>31</v>
      </c>
      <c r="AS152" s="100">
        <f t="shared" si="133"/>
        <v>37</v>
      </c>
      <c r="AT152" s="31">
        <f t="array" aca="1" ref="AT152" ca="1">INDIRECT(ADDRESS(AS152,AR152))</f>
        <v>55</v>
      </c>
      <c r="AV152" s="2">
        <f t="shared" si="164"/>
        <v>78</v>
      </c>
      <c r="AW152" s="47">
        <f t="array" aca="1" ref="AW152" ca="1">INDIRECT(ADDRESS(AV152,AR152))</f>
        <v>40</v>
      </c>
    </row>
    <row r="153" spans="41:49" x14ac:dyDescent="0.25">
      <c r="AO153" s="100">
        <f t="shared" si="178"/>
        <v>7500</v>
      </c>
      <c r="AP153" s="100">
        <f t="shared" ref="AP153:AQ153" si="185">AP118</f>
        <v>1000</v>
      </c>
      <c r="AQ153" s="100">
        <f t="shared" si="185"/>
        <v>2</v>
      </c>
      <c r="AR153" s="100">
        <f t="shared" si="172"/>
        <v>32</v>
      </c>
      <c r="AS153" s="100">
        <f t="shared" si="133"/>
        <v>37</v>
      </c>
      <c r="AT153" s="31">
        <f t="array" aca="1" ref="AT153" ca="1">INDIRECT(ADDRESS(AS153,AR153))</f>
        <v>58.75</v>
      </c>
      <c r="AV153" s="2">
        <f t="shared" si="164"/>
        <v>78</v>
      </c>
      <c r="AW153" s="47">
        <f t="array" aca="1" ref="AW153" ca="1">INDIRECT(ADDRESS(AV153,AR153))</f>
        <v>40</v>
      </c>
    </row>
    <row r="154" spans="41:49" x14ac:dyDescent="0.25">
      <c r="AO154" s="100">
        <f t="shared" si="178"/>
        <v>7500</v>
      </c>
      <c r="AP154" s="100">
        <f t="shared" ref="AP154:AQ154" si="186">AP119</f>
        <v>1000</v>
      </c>
      <c r="AQ154" s="100">
        <f t="shared" si="186"/>
        <v>3</v>
      </c>
      <c r="AR154" s="100">
        <f t="shared" si="172"/>
        <v>33</v>
      </c>
      <c r="AS154" s="100">
        <f t="shared" si="133"/>
        <v>37</v>
      </c>
      <c r="AT154" s="31">
        <f t="array" aca="1" ref="AT154" ca="1">INDIRECT(ADDRESS(AS154,AR154))</f>
        <v>70</v>
      </c>
      <c r="AV154" s="2">
        <f t="shared" si="164"/>
        <v>78</v>
      </c>
      <c r="AW154" s="47">
        <f t="array" aca="1" ref="AW154" ca="1">INDIRECT(ADDRESS(AV154,AR154))</f>
        <v>47.5</v>
      </c>
    </row>
    <row r="155" spans="41:49" x14ac:dyDescent="0.25">
      <c r="AO155" s="100">
        <f t="shared" si="178"/>
        <v>7500</v>
      </c>
      <c r="AP155" s="100">
        <f t="shared" ref="AP155:AQ155" si="187">AP120</f>
        <v>1000</v>
      </c>
      <c r="AQ155" s="100">
        <f t="shared" si="187"/>
        <v>4</v>
      </c>
      <c r="AR155" s="100">
        <f t="shared" si="172"/>
        <v>34</v>
      </c>
      <c r="AS155" s="100">
        <f t="shared" si="133"/>
        <v>37</v>
      </c>
      <c r="AT155" s="31">
        <f t="array" aca="1" ref="AT155" ca="1">INDIRECT(ADDRESS(AS155,AR155))</f>
        <v>73.75</v>
      </c>
      <c r="AV155" s="2">
        <f t="shared" si="164"/>
        <v>78</v>
      </c>
      <c r="AW155" s="47">
        <f t="array" aca="1" ref="AW155" ca="1">INDIRECT(ADDRESS(AV155,AR155))</f>
        <v>47.5</v>
      </c>
    </row>
    <row r="156" spans="41:49" x14ac:dyDescent="0.25">
      <c r="AO156" s="100">
        <f t="shared" si="178"/>
        <v>7500</v>
      </c>
      <c r="AP156" s="100">
        <f t="shared" ref="AP156:AQ156" si="188">AP121</f>
        <v>1000</v>
      </c>
      <c r="AQ156" s="100">
        <f t="shared" si="188"/>
        <v>5</v>
      </c>
      <c r="AR156" s="100">
        <f t="shared" si="172"/>
        <v>35</v>
      </c>
      <c r="AS156" s="100">
        <f t="shared" si="133"/>
        <v>37</v>
      </c>
      <c r="AT156" s="31">
        <f t="array" aca="1" ref="AT156" ca="1">INDIRECT(ADDRESS(AS156,AR156))</f>
        <v>85</v>
      </c>
      <c r="AV156" s="2">
        <f t="shared" si="164"/>
        <v>78</v>
      </c>
      <c r="AW156" s="47">
        <f t="array" aca="1" ref="AW156" ca="1">INDIRECT(ADDRESS(AV156,AR156))</f>
        <v>55</v>
      </c>
    </row>
    <row r="157" spans="41:49" x14ac:dyDescent="0.25">
      <c r="AO157" s="100">
        <f t="shared" si="178"/>
        <v>7500</v>
      </c>
      <c r="AP157" s="100">
        <f t="shared" ref="AP157:AQ157" si="189">AP122</f>
        <v>1000</v>
      </c>
      <c r="AQ157" s="100">
        <f t="shared" si="189"/>
        <v>6</v>
      </c>
      <c r="AR157" s="100">
        <f t="shared" si="172"/>
        <v>36</v>
      </c>
      <c r="AS157" s="100">
        <f t="shared" si="133"/>
        <v>37</v>
      </c>
      <c r="AT157" s="31">
        <f t="array" aca="1" ref="AT157" ca="1">INDIRECT(ADDRESS(AS157,AR157))</f>
        <v>88.75</v>
      </c>
      <c r="AV157" s="2">
        <f t="shared" si="164"/>
        <v>78</v>
      </c>
      <c r="AW157" s="47">
        <f t="array" aca="1" ref="AW157" ca="1">INDIRECT(ADDRESS(AV157,AR157))</f>
        <v>55</v>
      </c>
    </row>
    <row r="158" spans="41:49" x14ac:dyDescent="0.25">
      <c r="AO158" s="100">
        <f t="shared" si="178"/>
        <v>7500</v>
      </c>
      <c r="AP158" s="100">
        <f t="shared" ref="AP158:AQ158" si="190">AP123</f>
        <v>1000</v>
      </c>
      <c r="AQ158" s="100">
        <f t="shared" si="190"/>
        <v>7</v>
      </c>
      <c r="AR158" s="100">
        <f t="shared" si="172"/>
        <v>37</v>
      </c>
      <c r="AS158" s="100">
        <f t="shared" si="133"/>
        <v>37</v>
      </c>
      <c r="AT158" s="31">
        <f t="array" aca="1" ref="AT158" ca="1">INDIRECT(ADDRESS(AS158,AR158))</f>
        <v>100</v>
      </c>
      <c r="AV158" s="2">
        <f t="shared" si="164"/>
        <v>78</v>
      </c>
      <c r="AW158" s="47">
        <f t="array" aca="1" ref="AW158" ca="1">INDIRECT(ADDRESS(AV158,AR158))</f>
        <v>62.5</v>
      </c>
    </row>
    <row r="159" spans="41:49" x14ac:dyDescent="0.25">
      <c r="AO159" s="100">
        <f t="shared" si="178"/>
        <v>7500</v>
      </c>
      <c r="AP159" s="100">
        <f t="shared" ref="AP159:AQ159" si="191">AP124</f>
        <v>1500</v>
      </c>
      <c r="AQ159" s="100">
        <f t="shared" si="191"/>
        <v>1</v>
      </c>
      <c r="AR159" s="100">
        <f t="shared" si="172"/>
        <v>31</v>
      </c>
      <c r="AS159" s="100">
        <f t="shared" si="133"/>
        <v>38</v>
      </c>
      <c r="AT159" s="31">
        <f t="array" aca="1" ref="AT159" ca="1">INDIRECT(ADDRESS(AS159,AR159))</f>
        <v>45</v>
      </c>
      <c r="AV159" s="2">
        <f t="shared" si="164"/>
        <v>79</v>
      </c>
      <c r="AW159" s="47">
        <f t="array" aca="1" ref="AW159" ca="1">INDIRECT(ADDRESS(AV159,AR159))</f>
        <v>35</v>
      </c>
    </row>
    <row r="160" spans="41:49" x14ac:dyDescent="0.25">
      <c r="AO160" s="100">
        <f t="shared" si="178"/>
        <v>7500</v>
      </c>
      <c r="AP160" s="100">
        <f t="shared" ref="AP160:AQ160" si="192">AP125</f>
        <v>1500</v>
      </c>
      <c r="AQ160" s="100">
        <f t="shared" si="192"/>
        <v>2</v>
      </c>
      <c r="AR160" s="100">
        <f t="shared" si="172"/>
        <v>32</v>
      </c>
      <c r="AS160" s="100">
        <f t="shared" si="133"/>
        <v>38</v>
      </c>
      <c r="AT160" s="31">
        <f t="array" aca="1" ref="AT160" ca="1">INDIRECT(ADDRESS(AS160,AR160))</f>
        <v>47.5</v>
      </c>
      <c r="AV160" s="2">
        <f t="shared" si="164"/>
        <v>79</v>
      </c>
      <c r="AW160" s="47">
        <f t="array" aca="1" ref="AW160" ca="1">INDIRECT(ADDRESS(AV160,AR160))</f>
        <v>35</v>
      </c>
    </row>
    <row r="161" spans="41:49" x14ac:dyDescent="0.25">
      <c r="AO161" s="100">
        <f t="shared" si="178"/>
        <v>7500</v>
      </c>
      <c r="AP161" s="100">
        <f t="shared" ref="AP161:AQ161" si="193">AP126</f>
        <v>1500</v>
      </c>
      <c r="AQ161" s="100">
        <f t="shared" si="193"/>
        <v>3</v>
      </c>
      <c r="AR161" s="100">
        <f t="shared" si="172"/>
        <v>33</v>
      </c>
      <c r="AS161" s="100">
        <f t="shared" si="133"/>
        <v>38</v>
      </c>
      <c r="AT161" s="31">
        <f t="array" aca="1" ref="AT161" ca="1">INDIRECT(ADDRESS(AS161,AR161))</f>
        <v>55</v>
      </c>
      <c r="AV161" s="2">
        <f t="shared" si="164"/>
        <v>79</v>
      </c>
      <c r="AW161" s="47">
        <f t="array" aca="1" ref="AW161" ca="1">INDIRECT(ADDRESS(AV161,AR161))</f>
        <v>40</v>
      </c>
    </row>
    <row r="162" spans="41:49" x14ac:dyDescent="0.25">
      <c r="AO162" s="100">
        <f t="shared" si="178"/>
        <v>7500</v>
      </c>
      <c r="AP162" s="100">
        <f t="shared" ref="AP162:AQ162" si="194">AP127</f>
        <v>1500</v>
      </c>
      <c r="AQ162" s="100">
        <f t="shared" si="194"/>
        <v>4</v>
      </c>
      <c r="AR162" s="100">
        <f t="shared" si="172"/>
        <v>34</v>
      </c>
      <c r="AS162" s="100">
        <f t="shared" si="133"/>
        <v>38</v>
      </c>
      <c r="AT162" s="31">
        <f t="array" aca="1" ref="AT162" ca="1">INDIRECT(ADDRESS(AS162,AR162))</f>
        <v>57.5</v>
      </c>
      <c r="AV162" s="2">
        <f t="shared" si="164"/>
        <v>79</v>
      </c>
      <c r="AW162" s="47">
        <f t="array" aca="1" ref="AW162" ca="1">INDIRECT(ADDRESS(AV162,AR162))</f>
        <v>40</v>
      </c>
    </row>
    <row r="163" spans="41:49" x14ac:dyDescent="0.25">
      <c r="AO163" s="100">
        <f t="shared" si="178"/>
        <v>7500</v>
      </c>
      <c r="AP163" s="100">
        <f t="shared" ref="AP163:AQ163" si="195">AP128</f>
        <v>1500</v>
      </c>
      <c r="AQ163" s="100">
        <f t="shared" si="195"/>
        <v>5</v>
      </c>
      <c r="AR163" s="100">
        <f t="shared" si="172"/>
        <v>35</v>
      </c>
      <c r="AS163" s="100">
        <f t="shared" si="133"/>
        <v>38</v>
      </c>
      <c r="AT163" s="31">
        <f t="array" aca="1" ref="AT163" ca="1">INDIRECT(ADDRESS(AS163,AR163))</f>
        <v>65</v>
      </c>
      <c r="AV163" s="2">
        <f t="shared" si="164"/>
        <v>79</v>
      </c>
      <c r="AW163" s="47">
        <f t="array" aca="1" ref="AW163" ca="1">INDIRECT(ADDRESS(AV163,AR163))</f>
        <v>45</v>
      </c>
    </row>
    <row r="164" spans="41:49" x14ac:dyDescent="0.25">
      <c r="AO164" s="100">
        <f t="shared" si="178"/>
        <v>7500</v>
      </c>
      <c r="AP164" s="100">
        <f t="shared" ref="AP164:AQ164" si="196">AP129</f>
        <v>1500</v>
      </c>
      <c r="AQ164" s="100">
        <f t="shared" si="196"/>
        <v>6</v>
      </c>
      <c r="AR164" s="100">
        <f t="shared" si="172"/>
        <v>36</v>
      </c>
      <c r="AS164" s="100">
        <f t="shared" si="133"/>
        <v>38</v>
      </c>
      <c r="AT164" s="31">
        <f t="array" aca="1" ref="AT164" ca="1">INDIRECT(ADDRESS(AS164,AR164))</f>
        <v>67.5</v>
      </c>
      <c r="AV164" s="2">
        <f t="shared" si="164"/>
        <v>79</v>
      </c>
      <c r="AW164" s="47">
        <f t="array" aca="1" ref="AW164" ca="1">INDIRECT(ADDRESS(AV164,AR164))</f>
        <v>45</v>
      </c>
    </row>
    <row r="165" spans="41:49" x14ac:dyDescent="0.25">
      <c r="AO165" s="100">
        <f t="shared" si="178"/>
        <v>7500</v>
      </c>
      <c r="AP165" s="100">
        <f t="shared" ref="AP165:AQ165" si="197">AP130</f>
        <v>1500</v>
      </c>
      <c r="AQ165" s="100">
        <f t="shared" si="197"/>
        <v>7</v>
      </c>
      <c r="AR165" s="100">
        <f t="shared" si="172"/>
        <v>37</v>
      </c>
      <c r="AS165" s="100">
        <f t="shared" si="133"/>
        <v>38</v>
      </c>
      <c r="AT165" s="31">
        <f t="array" aca="1" ref="AT165" ca="1">INDIRECT(ADDRESS(AS165,AR165))</f>
        <v>75</v>
      </c>
      <c r="AV165" s="2">
        <f t="shared" si="164"/>
        <v>79</v>
      </c>
      <c r="AW165" s="47">
        <f t="array" aca="1" ref="AW165" ca="1">INDIRECT(ADDRESS(AV165,AR165))</f>
        <v>50</v>
      </c>
    </row>
    <row r="166" spans="41:49" x14ac:dyDescent="0.25">
      <c r="AO166" s="100">
        <f t="shared" si="178"/>
        <v>7500</v>
      </c>
      <c r="AP166" s="100">
        <f t="shared" ref="AP166:AQ166" si="198">AP131</f>
        <v>2000</v>
      </c>
      <c r="AQ166" s="100">
        <f t="shared" si="198"/>
        <v>1</v>
      </c>
      <c r="AR166" s="100">
        <f t="shared" si="172"/>
        <v>31</v>
      </c>
      <c r="AS166" s="100">
        <f t="shared" si="133"/>
        <v>39</v>
      </c>
      <c r="AT166" s="31">
        <f t="array" aca="1" ref="AT166" ca="1">INDIRECT(ADDRESS(AS166,AR166))</f>
        <v>40</v>
      </c>
      <c r="AV166" s="2">
        <f t="shared" si="164"/>
        <v>80</v>
      </c>
      <c r="AW166" s="47">
        <f t="array" aca="1" ref="AW166" ca="1">INDIRECT(ADDRESS(AV166,AR166))</f>
        <v>32.5</v>
      </c>
    </row>
    <row r="167" spans="41:49" x14ac:dyDescent="0.25">
      <c r="AO167" s="100">
        <f t="shared" si="178"/>
        <v>7500</v>
      </c>
      <c r="AP167" s="100">
        <f t="shared" ref="AP167:AQ167" si="199">AP132</f>
        <v>2000</v>
      </c>
      <c r="AQ167" s="100">
        <f t="shared" si="199"/>
        <v>2</v>
      </c>
      <c r="AR167" s="100">
        <f t="shared" si="172"/>
        <v>32</v>
      </c>
      <c r="AS167" s="100">
        <f t="shared" si="133"/>
        <v>39</v>
      </c>
      <c r="AT167" s="31">
        <f t="array" aca="1" ref="AT167" ca="1">INDIRECT(ADDRESS(AS167,AR167))</f>
        <v>41.875</v>
      </c>
      <c r="AV167" s="2">
        <f t="shared" si="164"/>
        <v>80</v>
      </c>
      <c r="AW167" s="47">
        <f t="array" aca="1" ref="AW167" ca="1">INDIRECT(ADDRESS(AV167,AR167))</f>
        <v>32.5</v>
      </c>
    </row>
    <row r="168" spans="41:49" x14ac:dyDescent="0.25">
      <c r="AO168" s="100">
        <f t="shared" si="178"/>
        <v>7500</v>
      </c>
      <c r="AP168" s="100">
        <f t="shared" ref="AP168:AQ168" si="200">AP133</f>
        <v>2000</v>
      </c>
      <c r="AQ168" s="100">
        <f t="shared" si="200"/>
        <v>3</v>
      </c>
      <c r="AR168" s="100">
        <f t="shared" si="172"/>
        <v>33</v>
      </c>
      <c r="AS168" s="100">
        <f t="shared" si="133"/>
        <v>39</v>
      </c>
      <c r="AT168" s="31">
        <f t="array" aca="1" ref="AT168" ca="1">INDIRECT(ADDRESS(AS168,AR168))</f>
        <v>47.5</v>
      </c>
      <c r="AV168" s="2">
        <f t="shared" si="164"/>
        <v>80</v>
      </c>
      <c r="AW168" s="47">
        <f t="array" aca="1" ref="AW168" ca="1">INDIRECT(ADDRESS(AV168,AR168))</f>
        <v>36.25</v>
      </c>
    </row>
    <row r="169" spans="41:49" x14ac:dyDescent="0.25">
      <c r="AO169" s="100">
        <f t="shared" si="178"/>
        <v>7500</v>
      </c>
      <c r="AP169" s="100">
        <f t="shared" ref="AP169:AQ169" si="201">AP134</f>
        <v>2000</v>
      </c>
      <c r="AQ169" s="100">
        <f t="shared" si="201"/>
        <v>4</v>
      </c>
      <c r="AR169" s="100">
        <f t="shared" si="172"/>
        <v>34</v>
      </c>
      <c r="AS169" s="100">
        <f t="shared" ref="AS169:AS232" si="202">AS134+5</f>
        <v>39</v>
      </c>
      <c r="AT169" s="31">
        <f t="array" aca="1" ref="AT169" ca="1">INDIRECT(ADDRESS(AS169,AR169))</f>
        <v>49.375</v>
      </c>
      <c r="AV169" s="2">
        <f t="shared" si="164"/>
        <v>80</v>
      </c>
      <c r="AW169" s="47">
        <f t="array" aca="1" ref="AW169" ca="1">INDIRECT(ADDRESS(AV169,AR169))</f>
        <v>36.25</v>
      </c>
    </row>
    <row r="170" spans="41:49" x14ac:dyDescent="0.25">
      <c r="AO170" s="100">
        <f t="shared" si="178"/>
        <v>7500</v>
      </c>
      <c r="AP170" s="100">
        <f t="shared" ref="AP170:AQ170" si="203">AP135</f>
        <v>2000</v>
      </c>
      <c r="AQ170" s="100">
        <f t="shared" si="203"/>
        <v>5</v>
      </c>
      <c r="AR170" s="100">
        <f t="shared" si="172"/>
        <v>35</v>
      </c>
      <c r="AS170" s="100">
        <f t="shared" si="202"/>
        <v>39</v>
      </c>
      <c r="AT170" s="31">
        <f t="array" aca="1" ref="AT170" ca="1">INDIRECT(ADDRESS(AS170,AR170))</f>
        <v>55</v>
      </c>
      <c r="AV170" s="2">
        <f t="shared" si="164"/>
        <v>80</v>
      </c>
      <c r="AW170" s="47">
        <f t="array" aca="1" ref="AW170" ca="1">INDIRECT(ADDRESS(AV170,AR170))</f>
        <v>40</v>
      </c>
    </row>
    <row r="171" spans="41:49" x14ac:dyDescent="0.25">
      <c r="AO171" s="100">
        <f t="shared" si="178"/>
        <v>7500</v>
      </c>
      <c r="AP171" s="100">
        <f t="shared" ref="AP171:AQ171" si="204">AP136</f>
        <v>2000</v>
      </c>
      <c r="AQ171" s="100">
        <f t="shared" si="204"/>
        <v>6</v>
      </c>
      <c r="AR171" s="100">
        <f t="shared" si="172"/>
        <v>36</v>
      </c>
      <c r="AS171" s="100">
        <f t="shared" si="202"/>
        <v>39</v>
      </c>
      <c r="AT171" s="31">
        <f t="array" aca="1" ref="AT171" ca="1">INDIRECT(ADDRESS(AS171,AR171))</f>
        <v>56.875</v>
      </c>
      <c r="AV171" s="2">
        <f t="shared" si="164"/>
        <v>80</v>
      </c>
      <c r="AW171" s="47">
        <f t="array" aca="1" ref="AW171" ca="1">INDIRECT(ADDRESS(AV171,AR171))</f>
        <v>40</v>
      </c>
    </row>
    <row r="172" spans="41:49" x14ac:dyDescent="0.25">
      <c r="AO172" s="100">
        <f t="shared" si="178"/>
        <v>7500</v>
      </c>
      <c r="AP172" s="100">
        <f t="shared" ref="AP172:AQ172" si="205">AP137</f>
        <v>2000</v>
      </c>
      <c r="AQ172" s="100">
        <f t="shared" si="205"/>
        <v>7</v>
      </c>
      <c r="AR172" s="100">
        <f t="shared" si="172"/>
        <v>37</v>
      </c>
      <c r="AS172" s="100">
        <f t="shared" si="202"/>
        <v>39</v>
      </c>
      <c r="AT172" s="31">
        <f t="array" aca="1" ref="AT172" ca="1">INDIRECT(ADDRESS(AS172,AR172))</f>
        <v>62.5</v>
      </c>
      <c r="AV172" s="2">
        <f t="shared" si="164"/>
        <v>80</v>
      </c>
      <c r="AW172" s="47">
        <f t="array" aca="1" ref="AW172" ca="1">INDIRECT(ADDRESS(AV172,AR172))</f>
        <v>43.75</v>
      </c>
    </row>
    <row r="173" spans="41:49" x14ac:dyDescent="0.25">
      <c r="AO173" s="100">
        <f t="shared" si="178"/>
        <v>7500</v>
      </c>
      <c r="AP173" s="100">
        <f t="shared" ref="AP173:AQ173" si="206">AP138</f>
        <v>8000</v>
      </c>
      <c r="AQ173" s="100">
        <f t="shared" si="206"/>
        <v>1</v>
      </c>
      <c r="AR173" s="100">
        <f t="shared" si="172"/>
        <v>31</v>
      </c>
      <c r="AS173" s="100">
        <f t="shared" si="202"/>
        <v>40</v>
      </c>
      <c r="AT173" s="31">
        <f t="array" aca="1" ref="AT173" ca="1">INDIRECT(ADDRESS(AS173,AR173))</f>
        <v>0</v>
      </c>
      <c r="AV173" s="2">
        <f t="shared" si="164"/>
        <v>81</v>
      </c>
      <c r="AW173" s="47">
        <f t="array" aca="1" ref="AW173" ca="1">INDIRECT(ADDRESS(AV173,AR173))</f>
        <v>0</v>
      </c>
    </row>
    <row r="174" spans="41:49" x14ac:dyDescent="0.25">
      <c r="AO174" s="100">
        <f t="shared" si="178"/>
        <v>7500</v>
      </c>
      <c r="AP174" s="100">
        <f t="shared" ref="AP174:AQ174" si="207">AP139</f>
        <v>8000</v>
      </c>
      <c r="AQ174" s="100">
        <f t="shared" si="207"/>
        <v>2</v>
      </c>
      <c r="AR174" s="100">
        <f t="shared" si="172"/>
        <v>32</v>
      </c>
      <c r="AS174" s="100">
        <f t="shared" si="202"/>
        <v>40</v>
      </c>
      <c r="AT174" s="31">
        <f t="array" aca="1" ref="AT174" ca="1">INDIRECT(ADDRESS(AS174,AR174))</f>
        <v>0</v>
      </c>
      <c r="AV174" s="2">
        <f t="shared" si="164"/>
        <v>81</v>
      </c>
      <c r="AW174" s="47">
        <f t="array" aca="1" ref="AW174" ca="1">INDIRECT(ADDRESS(AV174,AR174))</f>
        <v>0</v>
      </c>
    </row>
    <row r="175" spans="41:49" x14ac:dyDescent="0.25">
      <c r="AO175" s="100">
        <f t="shared" si="178"/>
        <v>7500</v>
      </c>
      <c r="AP175" s="100">
        <f t="shared" ref="AP175:AQ175" si="208">AP140</f>
        <v>8000</v>
      </c>
      <c r="AQ175" s="100">
        <f t="shared" si="208"/>
        <v>3</v>
      </c>
      <c r="AR175" s="100">
        <f t="shared" si="172"/>
        <v>33</v>
      </c>
      <c r="AS175" s="100">
        <f t="shared" si="202"/>
        <v>40</v>
      </c>
      <c r="AT175" s="31">
        <f t="array" aca="1" ref="AT175" ca="1">INDIRECT(ADDRESS(AS175,AR175))</f>
        <v>0</v>
      </c>
      <c r="AV175" s="2">
        <f t="shared" si="164"/>
        <v>81</v>
      </c>
      <c r="AW175" s="47">
        <f t="array" aca="1" ref="AW175" ca="1">INDIRECT(ADDRESS(AV175,AR175))</f>
        <v>0</v>
      </c>
    </row>
    <row r="176" spans="41:49" x14ac:dyDescent="0.25">
      <c r="AO176" s="100">
        <f t="shared" si="178"/>
        <v>7500</v>
      </c>
      <c r="AP176" s="100">
        <f t="shared" ref="AP176:AQ176" si="209">AP141</f>
        <v>8000</v>
      </c>
      <c r="AQ176" s="100">
        <f t="shared" si="209"/>
        <v>4</v>
      </c>
      <c r="AR176" s="100">
        <f t="shared" si="172"/>
        <v>34</v>
      </c>
      <c r="AS176" s="100">
        <f t="shared" si="202"/>
        <v>40</v>
      </c>
      <c r="AT176" s="31">
        <f t="array" aca="1" ref="AT176" ca="1">INDIRECT(ADDRESS(AS176,AR176))</f>
        <v>0</v>
      </c>
      <c r="AV176" s="2">
        <f t="shared" si="164"/>
        <v>81</v>
      </c>
      <c r="AW176" s="47">
        <f t="array" aca="1" ref="AW176" ca="1">INDIRECT(ADDRESS(AV176,AR176))</f>
        <v>0</v>
      </c>
    </row>
    <row r="177" spans="41:49" x14ac:dyDescent="0.25">
      <c r="AO177" s="100">
        <f t="shared" ref="AO177:AO179" si="210">AO176</f>
        <v>7500</v>
      </c>
      <c r="AP177" s="100">
        <f t="shared" ref="AP177:AQ177" si="211">AP142</f>
        <v>8000</v>
      </c>
      <c r="AQ177" s="100">
        <f t="shared" si="211"/>
        <v>5</v>
      </c>
      <c r="AR177" s="100">
        <f t="shared" si="172"/>
        <v>35</v>
      </c>
      <c r="AS177" s="100">
        <f t="shared" si="202"/>
        <v>40</v>
      </c>
      <c r="AT177" s="31">
        <f t="array" aca="1" ref="AT177" ca="1">INDIRECT(ADDRESS(AS177,AR177))</f>
        <v>0</v>
      </c>
      <c r="AV177" s="2">
        <f t="shared" si="164"/>
        <v>81</v>
      </c>
      <c r="AW177" s="47">
        <f t="array" aca="1" ref="AW177" ca="1">INDIRECT(ADDRESS(AV177,AR177))</f>
        <v>0</v>
      </c>
    </row>
    <row r="178" spans="41:49" x14ac:dyDescent="0.25">
      <c r="AO178" s="100">
        <f t="shared" si="210"/>
        <v>7500</v>
      </c>
      <c r="AP178" s="100">
        <f t="shared" ref="AP178:AQ178" si="212">AP143</f>
        <v>8000</v>
      </c>
      <c r="AQ178" s="100">
        <f t="shared" si="212"/>
        <v>6</v>
      </c>
      <c r="AR178" s="100">
        <f t="shared" si="172"/>
        <v>36</v>
      </c>
      <c r="AS178" s="100">
        <f t="shared" si="202"/>
        <v>40</v>
      </c>
      <c r="AT178" s="31">
        <f t="array" aca="1" ref="AT178" ca="1">INDIRECT(ADDRESS(AS178,AR178))</f>
        <v>0</v>
      </c>
      <c r="AV178" s="2">
        <f t="shared" si="164"/>
        <v>81</v>
      </c>
      <c r="AW178" s="47">
        <f t="array" aca="1" ref="AW178" ca="1">INDIRECT(ADDRESS(AV178,AR178))</f>
        <v>0</v>
      </c>
    </row>
    <row r="179" spans="41:49" x14ac:dyDescent="0.25">
      <c r="AO179" s="100">
        <f t="shared" si="210"/>
        <v>7500</v>
      </c>
      <c r="AP179" s="100">
        <f t="shared" ref="AP179:AQ179" si="213">AP144</f>
        <v>8000</v>
      </c>
      <c r="AQ179" s="100">
        <f t="shared" si="213"/>
        <v>7</v>
      </c>
      <c r="AR179" s="100">
        <f t="shared" si="172"/>
        <v>37</v>
      </c>
      <c r="AS179" s="100">
        <f t="shared" si="202"/>
        <v>40</v>
      </c>
      <c r="AT179" s="31">
        <f t="array" aca="1" ref="AT179" ca="1">INDIRECT(ADDRESS(AS179,AR179))</f>
        <v>0</v>
      </c>
      <c r="AV179" s="2">
        <f t="shared" si="164"/>
        <v>81</v>
      </c>
      <c r="AW179" s="47">
        <f t="array" aca="1" ref="AW179" ca="1">INDIRECT(ADDRESS(AV179,AR179))</f>
        <v>0</v>
      </c>
    </row>
    <row r="180" spans="41:49" x14ac:dyDescent="0.25">
      <c r="AO180" s="102">
        <f>AC8</f>
        <v>10000</v>
      </c>
      <c r="AP180" s="100">
        <f t="shared" ref="AP180:AQ180" si="214">AP145</f>
        <v>500</v>
      </c>
      <c r="AQ180" s="100">
        <f t="shared" si="214"/>
        <v>1</v>
      </c>
      <c r="AR180" s="100">
        <f t="shared" si="172"/>
        <v>31</v>
      </c>
      <c r="AS180" s="100">
        <f t="shared" si="202"/>
        <v>41</v>
      </c>
      <c r="AT180" s="31">
        <f t="array" aca="1" ref="AT180" ca="1">INDIRECT(ADDRESS(AS180,AR180))</f>
        <v>110</v>
      </c>
      <c r="AV180" s="2">
        <f t="shared" si="164"/>
        <v>82</v>
      </c>
      <c r="AW180" s="47">
        <f t="array" aca="1" ref="AW180" ca="1">INDIRECT(ADDRESS(AV180,AR180))</f>
        <v>70</v>
      </c>
    </row>
    <row r="181" spans="41:49" x14ac:dyDescent="0.25">
      <c r="AO181" s="100">
        <f t="shared" ref="AO181" si="215">AO180</f>
        <v>10000</v>
      </c>
      <c r="AP181" s="100">
        <f t="shared" ref="AP181:AQ181" si="216">AP146</f>
        <v>500</v>
      </c>
      <c r="AQ181" s="100">
        <f t="shared" si="216"/>
        <v>2</v>
      </c>
      <c r="AR181" s="100">
        <f t="shared" si="172"/>
        <v>32</v>
      </c>
      <c r="AS181" s="100">
        <f t="shared" si="202"/>
        <v>41</v>
      </c>
      <c r="AT181" s="31">
        <f t="array" aca="1" ref="AT181" ca="1">INDIRECT(ADDRESS(AS181,AR181))</f>
        <v>120</v>
      </c>
      <c r="AV181" s="2">
        <f t="shared" si="164"/>
        <v>82</v>
      </c>
      <c r="AW181" s="47">
        <f t="array" aca="1" ref="AW181" ca="1">INDIRECT(ADDRESS(AV181,AR181))</f>
        <v>70</v>
      </c>
    </row>
    <row r="182" spans="41:49" x14ac:dyDescent="0.25">
      <c r="AO182" s="100">
        <f t="shared" ref="AO182:AO217" si="217">AO181</f>
        <v>10000</v>
      </c>
      <c r="AP182" s="100">
        <f t="shared" ref="AP182:AQ182" si="218">AP147</f>
        <v>500</v>
      </c>
      <c r="AQ182" s="100">
        <f t="shared" si="218"/>
        <v>3</v>
      </c>
      <c r="AR182" s="100">
        <f t="shared" si="172"/>
        <v>33</v>
      </c>
      <c r="AS182" s="100">
        <f t="shared" si="202"/>
        <v>41</v>
      </c>
      <c r="AT182" s="31">
        <f t="array" aca="1" ref="AT182" ca="1">INDIRECT(ADDRESS(AS182,AR182))</f>
        <v>150</v>
      </c>
      <c r="AV182" s="2">
        <f t="shared" si="164"/>
        <v>82</v>
      </c>
      <c r="AW182" s="47">
        <f t="array" aca="1" ref="AW182" ca="1">INDIRECT(ADDRESS(AV182,AR182))</f>
        <v>90</v>
      </c>
    </row>
    <row r="183" spans="41:49" x14ac:dyDescent="0.25">
      <c r="AO183" s="100">
        <f t="shared" si="217"/>
        <v>10000</v>
      </c>
      <c r="AP183" s="100">
        <f t="shared" ref="AP183:AQ183" si="219">AP148</f>
        <v>500</v>
      </c>
      <c r="AQ183" s="100">
        <f t="shared" si="219"/>
        <v>4</v>
      </c>
      <c r="AR183" s="100">
        <f t="shared" si="172"/>
        <v>34</v>
      </c>
      <c r="AS183" s="100">
        <f t="shared" si="202"/>
        <v>41</v>
      </c>
      <c r="AT183" s="31">
        <f t="array" aca="1" ref="AT183" ca="1">INDIRECT(ADDRESS(AS183,AR183))</f>
        <v>160</v>
      </c>
      <c r="AV183" s="2">
        <f t="shared" si="164"/>
        <v>82</v>
      </c>
      <c r="AW183" s="47">
        <f t="array" aca="1" ref="AW183" ca="1">INDIRECT(ADDRESS(AV183,AR183))</f>
        <v>90</v>
      </c>
    </row>
    <row r="184" spans="41:49" x14ac:dyDescent="0.25">
      <c r="AO184" s="100">
        <f t="shared" si="217"/>
        <v>10000</v>
      </c>
      <c r="AP184" s="100">
        <f t="shared" ref="AP184:AQ184" si="220">AP149</f>
        <v>500</v>
      </c>
      <c r="AQ184" s="100">
        <f t="shared" si="220"/>
        <v>5</v>
      </c>
      <c r="AR184" s="100">
        <f t="shared" si="172"/>
        <v>35</v>
      </c>
      <c r="AS184" s="100">
        <f t="shared" si="202"/>
        <v>41</v>
      </c>
      <c r="AT184" s="31">
        <f t="array" aca="1" ref="AT184" ca="1">INDIRECT(ADDRESS(AS184,AR184))</f>
        <v>190</v>
      </c>
      <c r="AV184" s="2">
        <f t="shared" si="164"/>
        <v>82</v>
      </c>
      <c r="AW184" s="47">
        <f t="array" aca="1" ref="AW184" ca="1">INDIRECT(ADDRESS(AV184,AR184))</f>
        <v>110</v>
      </c>
    </row>
    <row r="185" spans="41:49" x14ac:dyDescent="0.25">
      <c r="AO185" s="100">
        <f t="shared" si="217"/>
        <v>10000</v>
      </c>
      <c r="AP185" s="100">
        <f t="shared" ref="AP185:AQ185" si="221">AP150</f>
        <v>500</v>
      </c>
      <c r="AQ185" s="100">
        <f t="shared" si="221"/>
        <v>6</v>
      </c>
      <c r="AR185" s="100">
        <f t="shared" si="172"/>
        <v>36</v>
      </c>
      <c r="AS185" s="100">
        <f t="shared" si="202"/>
        <v>41</v>
      </c>
      <c r="AT185" s="31">
        <f t="array" aca="1" ref="AT185" ca="1">INDIRECT(ADDRESS(AS185,AR185))</f>
        <v>200</v>
      </c>
      <c r="AV185" s="2">
        <f t="shared" si="164"/>
        <v>82</v>
      </c>
      <c r="AW185" s="47">
        <f t="array" aca="1" ref="AW185" ca="1">INDIRECT(ADDRESS(AV185,AR185))</f>
        <v>110</v>
      </c>
    </row>
    <row r="186" spans="41:49" x14ac:dyDescent="0.25">
      <c r="AO186" s="100">
        <f t="shared" si="217"/>
        <v>10000</v>
      </c>
      <c r="AP186" s="100">
        <f t="shared" ref="AP186:AQ186" si="222">AP151</f>
        <v>500</v>
      </c>
      <c r="AQ186" s="100">
        <f t="shared" si="222"/>
        <v>7</v>
      </c>
      <c r="AR186" s="100">
        <f t="shared" si="172"/>
        <v>37</v>
      </c>
      <c r="AS186" s="100">
        <f t="shared" si="202"/>
        <v>41</v>
      </c>
      <c r="AT186" s="31">
        <f t="array" aca="1" ref="AT186" ca="1">INDIRECT(ADDRESS(AS186,AR186))</f>
        <v>230</v>
      </c>
      <c r="AV186" s="2">
        <f t="shared" si="164"/>
        <v>82</v>
      </c>
      <c r="AW186" s="47">
        <f t="array" aca="1" ref="AW186" ca="1">INDIRECT(ADDRESS(AV186,AR186))</f>
        <v>130</v>
      </c>
    </row>
    <row r="187" spans="41:49" x14ac:dyDescent="0.25">
      <c r="AO187" s="100">
        <f t="shared" si="217"/>
        <v>10000</v>
      </c>
      <c r="AP187" s="100">
        <f t="shared" ref="AP187:AQ187" si="223">AP152</f>
        <v>1000</v>
      </c>
      <c r="AQ187" s="100">
        <f t="shared" si="223"/>
        <v>1</v>
      </c>
      <c r="AR187" s="100">
        <f t="shared" si="172"/>
        <v>31</v>
      </c>
      <c r="AS187" s="100">
        <f t="shared" si="202"/>
        <v>42</v>
      </c>
      <c r="AT187" s="31">
        <f t="array" aca="1" ref="AT187" ca="1">INDIRECT(ADDRESS(AS187,AR187))</f>
        <v>70</v>
      </c>
      <c r="AV187" s="2">
        <f t="shared" si="164"/>
        <v>83</v>
      </c>
      <c r="AW187" s="47">
        <f t="array" aca="1" ref="AW187" ca="1">INDIRECT(ADDRESS(AV187,AR187))</f>
        <v>50</v>
      </c>
    </row>
    <row r="188" spans="41:49" x14ac:dyDescent="0.25">
      <c r="AO188" s="100">
        <f t="shared" si="217"/>
        <v>10000</v>
      </c>
      <c r="AP188" s="100">
        <f t="shared" ref="AP188:AQ188" si="224">AP153</f>
        <v>1000</v>
      </c>
      <c r="AQ188" s="100">
        <f t="shared" si="224"/>
        <v>2</v>
      </c>
      <c r="AR188" s="100">
        <f t="shared" si="172"/>
        <v>32</v>
      </c>
      <c r="AS188" s="100">
        <f t="shared" si="202"/>
        <v>42</v>
      </c>
      <c r="AT188" s="31">
        <f t="array" aca="1" ref="AT188" ca="1">INDIRECT(ADDRESS(AS188,AR188))</f>
        <v>75</v>
      </c>
      <c r="AV188" s="2">
        <f t="shared" si="164"/>
        <v>83</v>
      </c>
      <c r="AW188" s="47">
        <f t="array" aca="1" ref="AW188" ca="1">INDIRECT(ADDRESS(AV188,AR188))</f>
        <v>50</v>
      </c>
    </row>
    <row r="189" spans="41:49" x14ac:dyDescent="0.25">
      <c r="AO189" s="100">
        <f t="shared" si="217"/>
        <v>10000</v>
      </c>
      <c r="AP189" s="100">
        <f t="shared" ref="AP189:AQ189" si="225">AP154</f>
        <v>1000</v>
      </c>
      <c r="AQ189" s="100">
        <f t="shared" si="225"/>
        <v>3</v>
      </c>
      <c r="AR189" s="100">
        <f t="shared" si="172"/>
        <v>33</v>
      </c>
      <c r="AS189" s="100">
        <f t="shared" si="202"/>
        <v>42</v>
      </c>
      <c r="AT189" s="31">
        <f t="array" aca="1" ref="AT189" ca="1">INDIRECT(ADDRESS(AS189,AR189))</f>
        <v>90</v>
      </c>
      <c r="AV189" s="2">
        <f t="shared" si="164"/>
        <v>83</v>
      </c>
      <c r="AW189" s="47">
        <f t="array" aca="1" ref="AW189" ca="1">INDIRECT(ADDRESS(AV189,AR189))</f>
        <v>60</v>
      </c>
    </row>
    <row r="190" spans="41:49" x14ac:dyDescent="0.25">
      <c r="AO190" s="100">
        <f t="shared" si="217"/>
        <v>10000</v>
      </c>
      <c r="AP190" s="100">
        <f t="shared" ref="AP190:AQ190" si="226">AP155</f>
        <v>1000</v>
      </c>
      <c r="AQ190" s="100">
        <f t="shared" si="226"/>
        <v>4</v>
      </c>
      <c r="AR190" s="100">
        <f t="shared" si="172"/>
        <v>34</v>
      </c>
      <c r="AS190" s="100">
        <f t="shared" si="202"/>
        <v>42</v>
      </c>
      <c r="AT190" s="31">
        <f t="array" aca="1" ref="AT190" ca="1">INDIRECT(ADDRESS(AS190,AR190))</f>
        <v>95</v>
      </c>
      <c r="AV190" s="2">
        <f t="shared" si="164"/>
        <v>83</v>
      </c>
      <c r="AW190" s="47">
        <f t="array" aca="1" ref="AW190" ca="1">INDIRECT(ADDRESS(AV190,AR190))</f>
        <v>60</v>
      </c>
    </row>
    <row r="191" spans="41:49" x14ac:dyDescent="0.25">
      <c r="AO191" s="100">
        <f t="shared" si="217"/>
        <v>10000</v>
      </c>
      <c r="AP191" s="100">
        <f t="shared" ref="AP191:AQ191" si="227">AP156</f>
        <v>1000</v>
      </c>
      <c r="AQ191" s="100">
        <f t="shared" si="227"/>
        <v>5</v>
      </c>
      <c r="AR191" s="100">
        <f t="shared" si="172"/>
        <v>35</v>
      </c>
      <c r="AS191" s="100">
        <f t="shared" si="202"/>
        <v>42</v>
      </c>
      <c r="AT191" s="31">
        <f t="array" aca="1" ref="AT191" ca="1">INDIRECT(ADDRESS(AS191,AR191))</f>
        <v>110</v>
      </c>
      <c r="AV191" s="2">
        <f t="shared" si="164"/>
        <v>83</v>
      </c>
      <c r="AW191" s="47">
        <f t="array" aca="1" ref="AW191" ca="1">INDIRECT(ADDRESS(AV191,AR191))</f>
        <v>70</v>
      </c>
    </row>
    <row r="192" spans="41:49" x14ac:dyDescent="0.25">
      <c r="AO192" s="100">
        <f t="shared" si="217"/>
        <v>10000</v>
      </c>
      <c r="AP192" s="100">
        <f t="shared" ref="AP192:AQ192" si="228">AP157</f>
        <v>1000</v>
      </c>
      <c r="AQ192" s="100">
        <f t="shared" si="228"/>
        <v>6</v>
      </c>
      <c r="AR192" s="100">
        <f t="shared" si="172"/>
        <v>36</v>
      </c>
      <c r="AS192" s="100">
        <f t="shared" si="202"/>
        <v>42</v>
      </c>
      <c r="AT192" s="31">
        <f t="array" aca="1" ref="AT192" ca="1">INDIRECT(ADDRESS(AS192,AR192))</f>
        <v>115</v>
      </c>
      <c r="AV192" s="2">
        <f t="shared" si="164"/>
        <v>83</v>
      </c>
      <c r="AW192" s="47">
        <f t="array" aca="1" ref="AW192" ca="1">INDIRECT(ADDRESS(AV192,AR192))</f>
        <v>70</v>
      </c>
    </row>
    <row r="193" spans="41:49" x14ac:dyDescent="0.25">
      <c r="AO193" s="100">
        <f t="shared" si="217"/>
        <v>10000</v>
      </c>
      <c r="AP193" s="100">
        <f t="shared" ref="AP193:AQ193" si="229">AP158</f>
        <v>1000</v>
      </c>
      <c r="AQ193" s="100">
        <f t="shared" si="229"/>
        <v>7</v>
      </c>
      <c r="AR193" s="100">
        <f t="shared" si="172"/>
        <v>37</v>
      </c>
      <c r="AS193" s="100">
        <f t="shared" si="202"/>
        <v>42</v>
      </c>
      <c r="AT193" s="31">
        <f t="array" aca="1" ref="AT193" ca="1">INDIRECT(ADDRESS(AS193,AR193))</f>
        <v>130</v>
      </c>
      <c r="AV193" s="2">
        <f t="shared" si="164"/>
        <v>83</v>
      </c>
      <c r="AW193" s="47">
        <f t="array" aca="1" ref="AW193" ca="1">INDIRECT(ADDRESS(AV193,AR193))</f>
        <v>80</v>
      </c>
    </row>
    <row r="194" spans="41:49" x14ac:dyDescent="0.25">
      <c r="AO194" s="100">
        <f t="shared" si="217"/>
        <v>10000</v>
      </c>
      <c r="AP194" s="100">
        <f t="shared" ref="AP194:AQ194" si="230">AP159</f>
        <v>1500</v>
      </c>
      <c r="AQ194" s="100">
        <f t="shared" si="230"/>
        <v>1</v>
      </c>
      <c r="AR194" s="100">
        <f t="shared" si="172"/>
        <v>31</v>
      </c>
      <c r="AS194" s="100">
        <f t="shared" si="202"/>
        <v>43</v>
      </c>
      <c r="AT194" s="31">
        <f t="array" aca="1" ref="AT194" ca="1">INDIRECT(ADDRESS(AS194,AR194))</f>
        <v>56.666666666666671</v>
      </c>
      <c r="AV194" s="2">
        <f t="shared" si="164"/>
        <v>84</v>
      </c>
      <c r="AW194" s="47">
        <f t="array" aca="1" ref="AW194" ca="1">INDIRECT(ADDRESS(AV194,AR194))</f>
        <v>43.333333333333336</v>
      </c>
    </row>
    <row r="195" spans="41:49" x14ac:dyDescent="0.25">
      <c r="AO195" s="100">
        <f t="shared" si="217"/>
        <v>10000</v>
      </c>
      <c r="AP195" s="100">
        <f t="shared" ref="AP195:AQ195" si="231">AP160</f>
        <v>1500</v>
      </c>
      <c r="AQ195" s="100">
        <f t="shared" si="231"/>
        <v>2</v>
      </c>
      <c r="AR195" s="100">
        <f t="shared" si="172"/>
        <v>32</v>
      </c>
      <c r="AS195" s="100">
        <f t="shared" si="202"/>
        <v>43</v>
      </c>
      <c r="AT195" s="31">
        <f t="array" aca="1" ref="AT195" ca="1">INDIRECT(ADDRESS(AS195,AR195))</f>
        <v>60</v>
      </c>
      <c r="AV195" s="2">
        <f t="shared" si="164"/>
        <v>84</v>
      </c>
      <c r="AW195" s="47">
        <f t="array" aca="1" ref="AW195" ca="1">INDIRECT(ADDRESS(AV195,AR195))</f>
        <v>43.333333333333336</v>
      </c>
    </row>
    <row r="196" spans="41:49" x14ac:dyDescent="0.25">
      <c r="AO196" s="100">
        <f t="shared" si="217"/>
        <v>10000</v>
      </c>
      <c r="AP196" s="100">
        <f t="shared" ref="AP196:AQ196" si="232">AP161</f>
        <v>1500</v>
      </c>
      <c r="AQ196" s="100">
        <f t="shared" si="232"/>
        <v>3</v>
      </c>
      <c r="AR196" s="100">
        <f t="shared" si="172"/>
        <v>33</v>
      </c>
      <c r="AS196" s="100">
        <f t="shared" si="202"/>
        <v>43</v>
      </c>
      <c r="AT196" s="31">
        <f t="array" aca="1" ref="AT196" ca="1">INDIRECT(ADDRESS(AS196,AR196))</f>
        <v>70</v>
      </c>
      <c r="AV196" s="2">
        <f t="shared" si="164"/>
        <v>84</v>
      </c>
      <c r="AW196" s="47">
        <f t="array" aca="1" ref="AW196" ca="1">INDIRECT(ADDRESS(AV196,AR196))</f>
        <v>50</v>
      </c>
    </row>
    <row r="197" spans="41:49" x14ac:dyDescent="0.25">
      <c r="AO197" s="100">
        <f t="shared" si="217"/>
        <v>10000</v>
      </c>
      <c r="AP197" s="100">
        <f t="shared" ref="AP197:AQ197" si="233">AP162</f>
        <v>1500</v>
      </c>
      <c r="AQ197" s="100">
        <f t="shared" si="233"/>
        <v>4</v>
      </c>
      <c r="AR197" s="100">
        <f t="shared" si="172"/>
        <v>34</v>
      </c>
      <c r="AS197" s="100">
        <f t="shared" si="202"/>
        <v>43</v>
      </c>
      <c r="AT197" s="31">
        <f t="array" aca="1" ref="AT197" ca="1">INDIRECT(ADDRESS(AS197,AR197))</f>
        <v>73.333333333333343</v>
      </c>
      <c r="AV197" s="2">
        <f t="shared" si="164"/>
        <v>84</v>
      </c>
      <c r="AW197" s="47">
        <f t="array" aca="1" ref="AW197" ca="1">INDIRECT(ADDRESS(AV197,AR197))</f>
        <v>50</v>
      </c>
    </row>
    <row r="198" spans="41:49" x14ac:dyDescent="0.25">
      <c r="AO198" s="100">
        <f t="shared" si="217"/>
        <v>10000</v>
      </c>
      <c r="AP198" s="100">
        <f t="shared" ref="AP198:AQ198" si="234">AP163</f>
        <v>1500</v>
      </c>
      <c r="AQ198" s="100">
        <f t="shared" si="234"/>
        <v>5</v>
      </c>
      <c r="AR198" s="100">
        <f t="shared" si="172"/>
        <v>35</v>
      </c>
      <c r="AS198" s="100">
        <f t="shared" si="202"/>
        <v>43</v>
      </c>
      <c r="AT198" s="31">
        <f t="array" aca="1" ref="AT198" ca="1">INDIRECT(ADDRESS(AS198,AR198))</f>
        <v>83.333333333333343</v>
      </c>
      <c r="AV198" s="2">
        <f t="shared" ref="AV198:AV249" si="235">AS198+41</f>
        <v>84</v>
      </c>
      <c r="AW198" s="47">
        <f t="array" aca="1" ref="AW198" ca="1">INDIRECT(ADDRESS(AV198,AR198))</f>
        <v>56.666666666666671</v>
      </c>
    </row>
    <row r="199" spans="41:49" x14ac:dyDescent="0.25">
      <c r="AO199" s="100">
        <f t="shared" si="217"/>
        <v>10000</v>
      </c>
      <c r="AP199" s="100">
        <f t="shared" ref="AP199:AQ199" si="236">AP164</f>
        <v>1500</v>
      </c>
      <c r="AQ199" s="100">
        <f t="shared" si="236"/>
        <v>6</v>
      </c>
      <c r="AR199" s="100">
        <f t="shared" si="172"/>
        <v>36</v>
      </c>
      <c r="AS199" s="100">
        <f t="shared" si="202"/>
        <v>43</v>
      </c>
      <c r="AT199" s="31">
        <f t="array" aca="1" ref="AT199" ca="1">INDIRECT(ADDRESS(AS199,AR199))</f>
        <v>86.666666666666671</v>
      </c>
      <c r="AV199" s="2">
        <f t="shared" si="235"/>
        <v>84</v>
      </c>
      <c r="AW199" s="47">
        <f t="array" aca="1" ref="AW199" ca="1">INDIRECT(ADDRESS(AV199,AR199))</f>
        <v>56.666666666666671</v>
      </c>
    </row>
    <row r="200" spans="41:49" x14ac:dyDescent="0.25">
      <c r="AO200" s="100">
        <f t="shared" si="217"/>
        <v>10000</v>
      </c>
      <c r="AP200" s="100">
        <f t="shared" ref="AP200:AQ200" si="237">AP165</f>
        <v>1500</v>
      </c>
      <c r="AQ200" s="100">
        <f t="shared" si="237"/>
        <v>7</v>
      </c>
      <c r="AR200" s="100">
        <f t="shared" si="172"/>
        <v>37</v>
      </c>
      <c r="AS200" s="100">
        <f t="shared" si="202"/>
        <v>43</v>
      </c>
      <c r="AT200" s="31">
        <f t="array" aca="1" ref="AT200" ca="1">INDIRECT(ADDRESS(AS200,AR200))</f>
        <v>96.666666666666671</v>
      </c>
      <c r="AV200" s="2">
        <f t="shared" si="235"/>
        <v>84</v>
      </c>
      <c r="AW200" s="47">
        <f t="array" aca="1" ref="AW200" ca="1">INDIRECT(ADDRESS(AV200,AR200))</f>
        <v>63.333333333333336</v>
      </c>
    </row>
    <row r="201" spans="41:49" x14ac:dyDescent="0.25">
      <c r="AO201" s="100">
        <f t="shared" si="217"/>
        <v>10000</v>
      </c>
      <c r="AP201" s="100">
        <f t="shared" ref="AP201:AQ201" si="238">AP166</f>
        <v>2000</v>
      </c>
      <c r="AQ201" s="100">
        <f t="shared" si="238"/>
        <v>1</v>
      </c>
      <c r="AR201" s="100">
        <f t="shared" si="172"/>
        <v>31</v>
      </c>
      <c r="AS201" s="100">
        <f t="shared" si="202"/>
        <v>44</v>
      </c>
      <c r="AT201" s="31">
        <f t="array" aca="1" ref="AT201" ca="1">INDIRECT(ADDRESS(AS201,AR201))</f>
        <v>50</v>
      </c>
      <c r="AV201" s="2">
        <f t="shared" si="235"/>
        <v>85</v>
      </c>
      <c r="AW201" s="47">
        <f t="array" aca="1" ref="AW201" ca="1">INDIRECT(ADDRESS(AV201,AR201))</f>
        <v>40</v>
      </c>
    </row>
    <row r="202" spans="41:49" x14ac:dyDescent="0.25">
      <c r="AO202" s="100">
        <f t="shared" si="217"/>
        <v>10000</v>
      </c>
      <c r="AP202" s="100">
        <f t="shared" ref="AP202:AQ202" si="239">AP167</f>
        <v>2000</v>
      </c>
      <c r="AQ202" s="100">
        <f t="shared" si="239"/>
        <v>2</v>
      </c>
      <c r="AR202" s="100">
        <f t="shared" si="172"/>
        <v>32</v>
      </c>
      <c r="AS202" s="100">
        <f t="shared" si="202"/>
        <v>44</v>
      </c>
      <c r="AT202" s="31">
        <f t="array" aca="1" ref="AT202" ca="1">INDIRECT(ADDRESS(AS202,AR202))</f>
        <v>52.5</v>
      </c>
      <c r="AV202" s="2">
        <f t="shared" si="235"/>
        <v>85</v>
      </c>
      <c r="AW202" s="47">
        <f t="array" aca="1" ref="AW202" ca="1">INDIRECT(ADDRESS(AV202,AR202))</f>
        <v>40</v>
      </c>
    </row>
    <row r="203" spans="41:49" x14ac:dyDescent="0.25">
      <c r="AO203" s="100">
        <f t="shared" si="217"/>
        <v>10000</v>
      </c>
      <c r="AP203" s="100">
        <f t="shared" ref="AP203:AQ203" si="240">AP168</f>
        <v>2000</v>
      </c>
      <c r="AQ203" s="100">
        <f t="shared" si="240"/>
        <v>3</v>
      </c>
      <c r="AR203" s="100">
        <f t="shared" si="172"/>
        <v>33</v>
      </c>
      <c r="AS203" s="100">
        <f t="shared" si="202"/>
        <v>44</v>
      </c>
      <c r="AT203" s="31">
        <f t="array" aca="1" ref="AT203" ca="1">INDIRECT(ADDRESS(AS203,AR203))</f>
        <v>60</v>
      </c>
      <c r="AV203" s="2">
        <f t="shared" si="235"/>
        <v>85</v>
      </c>
      <c r="AW203" s="47">
        <f t="array" aca="1" ref="AW203" ca="1">INDIRECT(ADDRESS(AV203,AR203))</f>
        <v>45</v>
      </c>
    </row>
    <row r="204" spans="41:49" x14ac:dyDescent="0.25">
      <c r="AO204" s="100">
        <f t="shared" si="217"/>
        <v>10000</v>
      </c>
      <c r="AP204" s="100">
        <f t="shared" ref="AP204:AQ204" si="241">AP169</f>
        <v>2000</v>
      </c>
      <c r="AQ204" s="100">
        <f t="shared" si="241"/>
        <v>4</v>
      </c>
      <c r="AR204" s="100">
        <f t="shared" si="172"/>
        <v>34</v>
      </c>
      <c r="AS204" s="100">
        <f t="shared" si="202"/>
        <v>44</v>
      </c>
      <c r="AT204" s="31">
        <f t="array" aca="1" ref="AT204" ca="1">INDIRECT(ADDRESS(AS204,AR204))</f>
        <v>62.5</v>
      </c>
      <c r="AV204" s="2">
        <f t="shared" si="235"/>
        <v>85</v>
      </c>
      <c r="AW204" s="47">
        <f t="array" aca="1" ref="AW204" ca="1">INDIRECT(ADDRESS(AV204,AR204))</f>
        <v>45</v>
      </c>
    </row>
    <row r="205" spans="41:49" x14ac:dyDescent="0.25">
      <c r="AO205" s="100">
        <f t="shared" si="217"/>
        <v>10000</v>
      </c>
      <c r="AP205" s="100">
        <f t="shared" ref="AP205:AQ205" si="242">AP170</f>
        <v>2000</v>
      </c>
      <c r="AQ205" s="100">
        <f t="shared" si="242"/>
        <v>5</v>
      </c>
      <c r="AR205" s="100">
        <f t="shared" ref="AR205:AR249" si="243">AR198</f>
        <v>35</v>
      </c>
      <c r="AS205" s="100">
        <f t="shared" si="202"/>
        <v>44</v>
      </c>
      <c r="AT205" s="31">
        <f t="array" aca="1" ref="AT205" ca="1">INDIRECT(ADDRESS(AS205,AR205))</f>
        <v>70</v>
      </c>
      <c r="AV205" s="2">
        <f t="shared" si="235"/>
        <v>85</v>
      </c>
      <c r="AW205" s="47">
        <f t="array" aca="1" ref="AW205" ca="1">INDIRECT(ADDRESS(AV205,AR205))</f>
        <v>50</v>
      </c>
    </row>
    <row r="206" spans="41:49" x14ac:dyDescent="0.25">
      <c r="AO206" s="100">
        <f t="shared" si="217"/>
        <v>10000</v>
      </c>
      <c r="AP206" s="100">
        <f t="shared" ref="AP206:AQ206" si="244">AP171</f>
        <v>2000</v>
      </c>
      <c r="AQ206" s="100">
        <f t="shared" si="244"/>
        <v>6</v>
      </c>
      <c r="AR206" s="100">
        <f t="shared" si="243"/>
        <v>36</v>
      </c>
      <c r="AS206" s="100">
        <f t="shared" si="202"/>
        <v>44</v>
      </c>
      <c r="AT206" s="31">
        <f t="array" aca="1" ref="AT206" ca="1">INDIRECT(ADDRESS(AS206,AR206))</f>
        <v>72.5</v>
      </c>
      <c r="AV206" s="2">
        <f t="shared" si="235"/>
        <v>85</v>
      </c>
      <c r="AW206" s="47">
        <f t="array" aca="1" ref="AW206" ca="1">INDIRECT(ADDRESS(AV206,AR206))</f>
        <v>50</v>
      </c>
    </row>
    <row r="207" spans="41:49" x14ac:dyDescent="0.25">
      <c r="AO207" s="100">
        <f t="shared" si="217"/>
        <v>10000</v>
      </c>
      <c r="AP207" s="100">
        <f t="shared" ref="AP207:AQ207" si="245">AP172</f>
        <v>2000</v>
      </c>
      <c r="AQ207" s="100">
        <f t="shared" si="245"/>
        <v>7</v>
      </c>
      <c r="AR207" s="100">
        <f t="shared" si="243"/>
        <v>37</v>
      </c>
      <c r="AS207" s="100">
        <f t="shared" si="202"/>
        <v>44</v>
      </c>
      <c r="AT207" s="31">
        <f t="array" aca="1" ref="AT207" ca="1">INDIRECT(ADDRESS(AS207,AR207))</f>
        <v>80</v>
      </c>
      <c r="AV207" s="2">
        <f t="shared" si="235"/>
        <v>85</v>
      </c>
      <c r="AW207" s="47">
        <f t="array" aca="1" ref="AW207" ca="1">INDIRECT(ADDRESS(AV207,AR207))</f>
        <v>55</v>
      </c>
    </row>
    <row r="208" spans="41:49" x14ac:dyDescent="0.25">
      <c r="AO208" s="100">
        <f t="shared" si="217"/>
        <v>10000</v>
      </c>
      <c r="AP208" s="100">
        <f t="shared" ref="AP208:AQ208" si="246">AP173</f>
        <v>8000</v>
      </c>
      <c r="AQ208" s="100">
        <f t="shared" si="246"/>
        <v>1</v>
      </c>
      <c r="AR208" s="100">
        <f t="shared" si="243"/>
        <v>31</v>
      </c>
      <c r="AS208" s="100">
        <f t="shared" si="202"/>
        <v>45</v>
      </c>
      <c r="AT208" s="31">
        <f t="array" aca="1" ref="AT208" ca="1">INDIRECT(ADDRESS(AS208,AR208))</f>
        <v>0</v>
      </c>
      <c r="AV208" s="2">
        <f t="shared" si="235"/>
        <v>86</v>
      </c>
      <c r="AW208" s="47">
        <f t="array" aca="1" ref="AW208" ca="1">INDIRECT(ADDRESS(AV208,AR208))</f>
        <v>0</v>
      </c>
    </row>
    <row r="209" spans="41:49" x14ac:dyDescent="0.25">
      <c r="AO209" s="100">
        <f t="shared" si="217"/>
        <v>10000</v>
      </c>
      <c r="AP209" s="100">
        <f t="shared" ref="AP209:AQ209" si="247">AP174</f>
        <v>8000</v>
      </c>
      <c r="AQ209" s="100">
        <f t="shared" si="247"/>
        <v>2</v>
      </c>
      <c r="AR209" s="100">
        <f t="shared" si="243"/>
        <v>32</v>
      </c>
      <c r="AS209" s="100">
        <f t="shared" si="202"/>
        <v>45</v>
      </c>
      <c r="AT209" s="31">
        <f t="array" aca="1" ref="AT209" ca="1">INDIRECT(ADDRESS(AS209,AR209))</f>
        <v>0</v>
      </c>
      <c r="AV209" s="2">
        <f t="shared" si="235"/>
        <v>86</v>
      </c>
      <c r="AW209" s="47">
        <f t="array" aca="1" ref="AW209" ca="1">INDIRECT(ADDRESS(AV209,AR209))</f>
        <v>0</v>
      </c>
    </row>
    <row r="210" spans="41:49" x14ac:dyDescent="0.25">
      <c r="AO210" s="100">
        <f t="shared" si="217"/>
        <v>10000</v>
      </c>
      <c r="AP210" s="100">
        <f t="shared" ref="AP210:AQ210" si="248">AP175</f>
        <v>8000</v>
      </c>
      <c r="AQ210" s="100">
        <f t="shared" si="248"/>
        <v>3</v>
      </c>
      <c r="AR210" s="100">
        <f t="shared" si="243"/>
        <v>33</v>
      </c>
      <c r="AS210" s="100">
        <f t="shared" si="202"/>
        <v>45</v>
      </c>
      <c r="AT210" s="31">
        <f t="array" aca="1" ref="AT210" ca="1">INDIRECT(ADDRESS(AS210,AR210))</f>
        <v>0</v>
      </c>
      <c r="AV210" s="2">
        <f t="shared" si="235"/>
        <v>86</v>
      </c>
      <c r="AW210" s="47">
        <f t="array" aca="1" ref="AW210" ca="1">INDIRECT(ADDRESS(AV210,AR210))</f>
        <v>0</v>
      </c>
    </row>
    <row r="211" spans="41:49" x14ac:dyDescent="0.25">
      <c r="AO211" s="100">
        <f t="shared" si="217"/>
        <v>10000</v>
      </c>
      <c r="AP211" s="100">
        <f t="shared" ref="AP211:AQ211" si="249">AP176</f>
        <v>8000</v>
      </c>
      <c r="AQ211" s="100">
        <f t="shared" si="249"/>
        <v>4</v>
      </c>
      <c r="AR211" s="100">
        <f t="shared" si="243"/>
        <v>34</v>
      </c>
      <c r="AS211" s="100">
        <f t="shared" si="202"/>
        <v>45</v>
      </c>
      <c r="AT211" s="31">
        <f t="array" aca="1" ref="AT211" ca="1">INDIRECT(ADDRESS(AS211,AR211))</f>
        <v>0</v>
      </c>
      <c r="AV211" s="2">
        <f t="shared" si="235"/>
        <v>86</v>
      </c>
      <c r="AW211" s="47">
        <f t="array" aca="1" ref="AW211" ca="1">INDIRECT(ADDRESS(AV211,AR211))</f>
        <v>0</v>
      </c>
    </row>
    <row r="212" spans="41:49" x14ac:dyDescent="0.25">
      <c r="AO212" s="100">
        <f t="shared" si="217"/>
        <v>10000</v>
      </c>
      <c r="AP212" s="100">
        <f t="shared" ref="AP212:AQ212" si="250">AP177</f>
        <v>8000</v>
      </c>
      <c r="AQ212" s="100">
        <f t="shared" si="250"/>
        <v>5</v>
      </c>
      <c r="AR212" s="100">
        <f t="shared" si="243"/>
        <v>35</v>
      </c>
      <c r="AS212" s="100">
        <f t="shared" si="202"/>
        <v>45</v>
      </c>
      <c r="AT212" s="31">
        <f t="array" aca="1" ref="AT212" ca="1">INDIRECT(ADDRESS(AS212,AR212))</f>
        <v>0</v>
      </c>
      <c r="AV212" s="2">
        <f t="shared" si="235"/>
        <v>86</v>
      </c>
      <c r="AW212" s="47">
        <f t="array" aca="1" ref="AW212" ca="1">INDIRECT(ADDRESS(AV212,AR212))</f>
        <v>0</v>
      </c>
    </row>
    <row r="213" spans="41:49" x14ac:dyDescent="0.25">
      <c r="AO213" s="100">
        <f t="shared" si="217"/>
        <v>10000</v>
      </c>
      <c r="AP213" s="100">
        <f t="shared" ref="AP213:AQ213" si="251">AP178</f>
        <v>8000</v>
      </c>
      <c r="AQ213" s="100">
        <f t="shared" si="251"/>
        <v>6</v>
      </c>
      <c r="AR213" s="100">
        <f t="shared" si="243"/>
        <v>36</v>
      </c>
      <c r="AS213" s="100">
        <f t="shared" si="202"/>
        <v>45</v>
      </c>
      <c r="AT213" s="31">
        <f t="array" aca="1" ref="AT213" ca="1">INDIRECT(ADDRESS(AS213,AR213))</f>
        <v>0</v>
      </c>
      <c r="AV213" s="2">
        <f t="shared" si="235"/>
        <v>86</v>
      </c>
      <c r="AW213" s="47">
        <f t="array" aca="1" ref="AW213" ca="1">INDIRECT(ADDRESS(AV213,AR213))</f>
        <v>0</v>
      </c>
    </row>
    <row r="214" spans="41:49" x14ac:dyDescent="0.25">
      <c r="AO214" s="100">
        <f t="shared" si="217"/>
        <v>10000</v>
      </c>
      <c r="AP214" s="100">
        <f t="shared" ref="AP214:AQ214" si="252">AP179</f>
        <v>8000</v>
      </c>
      <c r="AQ214" s="100">
        <f t="shared" si="252"/>
        <v>7</v>
      </c>
      <c r="AR214" s="100">
        <f t="shared" si="243"/>
        <v>37</v>
      </c>
      <c r="AS214" s="100">
        <f t="shared" si="202"/>
        <v>45</v>
      </c>
      <c r="AT214" s="31">
        <f t="array" aca="1" ref="AT214" ca="1">INDIRECT(ADDRESS(AS214,AR214))</f>
        <v>0</v>
      </c>
      <c r="AV214" s="2">
        <f t="shared" si="235"/>
        <v>86</v>
      </c>
      <c r="AW214" s="47">
        <f t="array" aca="1" ref="AW214" ca="1">INDIRECT(ADDRESS(AV214,AR214))</f>
        <v>0</v>
      </c>
    </row>
    <row r="215" spans="41:49" x14ac:dyDescent="0.25">
      <c r="AO215" s="102">
        <f>AC9</f>
        <v>3763</v>
      </c>
      <c r="AP215" s="100">
        <f t="shared" ref="AP215:AQ215" si="253">AP180</f>
        <v>500</v>
      </c>
      <c r="AQ215" s="100">
        <f t="shared" si="253"/>
        <v>1</v>
      </c>
      <c r="AR215" s="100">
        <f t="shared" si="243"/>
        <v>31</v>
      </c>
      <c r="AS215" s="100">
        <f t="shared" si="202"/>
        <v>46</v>
      </c>
      <c r="AT215" s="31">
        <f t="array" aca="1" ref="AT215" ca="1">INDIRECT(ADDRESS(AS215,AR215))</f>
        <v>60.103999999999999</v>
      </c>
      <c r="AV215" s="2">
        <f t="shared" si="235"/>
        <v>87</v>
      </c>
      <c r="AW215" s="47">
        <f t="array" aca="1" ref="AW215" ca="1">INDIRECT(ADDRESS(AV215,AR215))</f>
        <v>45.052</v>
      </c>
    </row>
    <row r="216" spans="41:49" x14ac:dyDescent="0.25">
      <c r="AO216" s="100">
        <f t="shared" si="217"/>
        <v>3763</v>
      </c>
      <c r="AP216" s="100">
        <f t="shared" ref="AP216:AQ216" si="254">AP181</f>
        <v>500</v>
      </c>
      <c r="AQ216" s="100">
        <f t="shared" si="254"/>
        <v>2</v>
      </c>
      <c r="AR216" s="100">
        <f t="shared" si="243"/>
        <v>32</v>
      </c>
      <c r="AS216" s="100">
        <f t="shared" si="202"/>
        <v>46</v>
      </c>
      <c r="AT216" s="31">
        <f t="array" aca="1" ref="AT216" ca="1">INDIRECT(ADDRESS(AS216,AR216))</f>
        <v>63.866999999999997</v>
      </c>
      <c r="AV216" s="2">
        <f t="shared" si="235"/>
        <v>87</v>
      </c>
      <c r="AW216" s="47">
        <f t="array" aca="1" ref="AW216" ca="1">INDIRECT(ADDRESS(AV216,AR216))</f>
        <v>45.052</v>
      </c>
    </row>
    <row r="217" spans="41:49" x14ac:dyDescent="0.25">
      <c r="AO217" s="100">
        <f t="shared" si="217"/>
        <v>3763</v>
      </c>
      <c r="AP217" s="100">
        <f t="shared" ref="AP217:AQ217" si="255">AP182</f>
        <v>500</v>
      </c>
      <c r="AQ217" s="100">
        <f t="shared" si="255"/>
        <v>3</v>
      </c>
      <c r="AR217" s="100">
        <f t="shared" si="243"/>
        <v>33</v>
      </c>
      <c r="AS217" s="100">
        <f t="shared" si="202"/>
        <v>46</v>
      </c>
      <c r="AT217" s="31">
        <f t="array" aca="1" ref="AT217" ca="1">INDIRECT(ADDRESS(AS217,AR217))</f>
        <v>75.156000000000006</v>
      </c>
      <c r="AV217" s="2">
        <f t="shared" si="235"/>
        <v>87</v>
      </c>
      <c r="AW217" s="47">
        <f t="array" aca="1" ref="AW217" ca="1">INDIRECT(ADDRESS(AV217,AR217))</f>
        <v>52.578000000000003</v>
      </c>
    </row>
    <row r="218" spans="41:49" x14ac:dyDescent="0.25">
      <c r="AO218" s="100">
        <f t="shared" ref="AO218:AO249" si="256">AO217</f>
        <v>3763</v>
      </c>
      <c r="AP218" s="100">
        <f t="shared" ref="AP218:AQ218" si="257">AP183</f>
        <v>500</v>
      </c>
      <c r="AQ218" s="100">
        <f t="shared" si="257"/>
        <v>4</v>
      </c>
      <c r="AR218" s="100">
        <f t="shared" si="243"/>
        <v>34</v>
      </c>
      <c r="AS218" s="100">
        <f t="shared" si="202"/>
        <v>46</v>
      </c>
      <c r="AT218" s="31">
        <f t="array" aca="1" ref="AT218" ca="1">INDIRECT(ADDRESS(AS218,AR218))</f>
        <v>78.919000000000011</v>
      </c>
      <c r="AV218" s="2">
        <f t="shared" si="235"/>
        <v>87</v>
      </c>
      <c r="AW218" s="47">
        <f t="array" aca="1" ref="AW218" ca="1">INDIRECT(ADDRESS(AV218,AR218))</f>
        <v>52.578000000000003</v>
      </c>
    </row>
    <row r="219" spans="41:49" x14ac:dyDescent="0.25">
      <c r="AO219" s="100">
        <f t="shared" si="256"/>
        <v>3763</v>
      </c>
      <c r="AP219" s="100">
        <f t="shared" ref="AP219:AQ219" si="258">AP184</f>
        <v>500</v>
      </c>
      <c r="AQ219" s="100">
        <f t="shared" si="258"/>
        <v>5</v>
      </c>
      <c r="AR219" s="100">
        <f t="shared" si="243"/>
        <v>35</v>
      </c>
      <c r="AS219" s="100">
        <f t="shared" si="202"/>
        <v>46</v>
      </c>
      <c r="AT219" s="31">
        <f t="array" aca="1" ref="AT219" ca="1">INDIRECT(ADDRESS(AS219,AR219))</f>
        <v>90.207999999999998</v>
      </c>
      <c r="AV219" s="2">
        <f t="shared" si="235"/>
        <v>87</v>
      </c>
      <c r="AW219" s="47">
        <f t="array" aca="1" ref="AW219" ca="1">INDIRECT(ADDRESS(AV219,AR219))</f>
        <v>60.103999999999999</v>
      </c>
    </row>
    <row r="220" spans="41:49" x14ac:dyDescent="0.25">
      <c r="AO220" s="100">
        <f t="shared" si="256"/>
        <v>3763</v>
      </c>
      <c r="AP220" s="100">
        <f t="shared" ref="AP220:AQ220" si="259">AP185</f>
        <v>500</v>
      </c>
      <c r="AQ220" s="100">
        <f t="shared" si="259"/>
        <v>6</v>
      </c>
      <c r="AR220" s="100">
        <f t="shared" si="243"/>
        <v>36</v>
      </c>
      <c r="AS220" s="100">
        <f t="shared" si="202"/>
        <v>46</v>
      </c>
      <c r="AT220" s="31">
        <f t="array" aca="1" ref="AT220" ca="1">INDIRECT(ADDRESS(AS220,AR220))</f>
        <v>93.971000000000004</v>
      </c>
      <c r="AV220" s="2">
        <f t="shared" si="235"/>
        <v>87</v>
      </c>
      <c r="AW220" s="47">
        <f t="array" aca="1" ref="AW220" ca="1">INDIRECT(ADDRESS(AV220,AR220))</f>
        <v>60.103999999999999</v>
      </c>
    </row>
    <row r="221" spans="41:49" x14ac:dyDescent="0.25">
      <c r="AO221" s="100">
        <f t="shared" si="256"/>
        <v>3763</v>
      </c>
      <c r="AP221" s="100">
        <f t="shared" ref="AP221:AQ221" si="260">AP186</f>
        <v>500</v>
      </c>
      <c r="AQ221" s="100">
        <f t="shared" si="260"/>
        <v>7</v>
      </c>
      <c r="AR221" s="100">
        <f t="shared" si="243"/>
        <v>37</v>
      </c>
      <c r="AS221" s="100">
        <f t="shared" si="202"/>
        <v>46</v>
      </c>
      <c r="AT221" s="31">
        <f t="array" aca="1" ref="AT221" ca="1">INDIRECT(ADDRESS(AS221,AR221))</f>
        <v>105.25999999999999</v>
      </c>
      <c r="AV221" s="2">
        <f t="shared" si="235"/>
        <v>87</v>
      </c>
      <c r="AW221" s="47">
        <f t="array" aca="1" ref="AW221" ca="1">INDIRECT(ADDRESS(AV221,AR221))</f>
        <v>67.63</v>
      </c>
    </row>
    <row r="222" spans="41:49" x14ac:dyDescent="0.25">
      <c r="AO222" s="100">
        <f t="shared" si="256"/>
        <v>3763</v>
      </c>
      <c r="AP222" s="100">
        <f t="shared" ref="AP222:AQ222" si="261">AP187</f>
        <v>1000</v>
      </c>
      <c r="AQ222" s="100">
        <f t="shared" si="261"/>
        <v>1</v>
      </c>
      <c r="AR222" s="100">
        <f t="shared" si="243"/>
        <v>31</v>
      </c>
      <c r="AS222" s="100">
        <f t="shared" si="202"/>
        <v>47</v>
      </c>
      <c r="AT222" s="31">
        <f t="array" aca="1" ref="AT222" ca="1">INDIRECT(ADDRESS(AS222,AR222))</f>
        <v>45.051999999999992</v>
      </c>
      <c r="AV222" s="2">
        <f t="shared" si="235"/>
        <v>88</v>
      </c>
      <c r="AW222" s="47">
        <f t="array" aca="1" ref="AW222" ca="1">INDIRECT(ADDRESS(AV222,AR222))</f>
        <v>37.525999999999996</v>
      </c>
    </row>
    <row r="223" spans="41:49" x14ac:dyDescent="0.25">
      <c r="AO223" s="100">
        <f t="shared" si="256"/>
        <v>3763</v>
      </c>
      <c r="AP223" s="100">
        <f t="shared" ref="AP223:AQ223" si="262">AP188</f>
        <v>1000</v>
      </c>
      <c r="AQ223" s="100">
        <f t="shared" si="262"/>
        <v>2</v>
      </c>
      <c r="AR223" s="100">
        <f t="shared" si="243"/>
        <v>32</v>
      </c>
      <c r="AS223" s="100">
        <f t="shared" si="202"/>
        <v>47</v>
      </c>
      <c r="AT223" s="31">
        <f t="array" aca="1" ref="AT223" ca="1">INDIRECT(ADDRESS(AS223,AR223))</f>
        <v>46.933499999999995</v>
      </c>
      <c r="AV223" s="2">
        <f t="shared" si="235"/>
        <v>88</v>
      </c>
      <c r="AW223" s="47">
        <f t="array" aca="1" ref="AW223" ca="1">INDIRECT(ADDRESS(AV223,AR223))</f>
        <v>37.525999999999996</v>
      </c>
    </row>
    <row r="224" spans="41:49" x14ac:dyDescent="0.25">
      <c r="AO224" s="100">
        <f t="shared" si="256"/>
        <v>3763</v>
      </c>
      <c r="AP224" s="100">
        <f t="shared" ref="AP224:AQ224" si="263">AP189</f>
        <v>1000</v>
      </c>
      <c r="AQ224" s="100">
        <f t="shared" si="263"/>
        <v>3</v>
      </c>
      <c r="AR224" s="100">
        <f t="shared" si="243"/>
        <v>33</v>
      </c>
      <c r="AS224" s="100">
        <f t="shared" si="202"/>
        <v>47</v>
      </c>
      <c r="AT224" s="31">
        <f t="array" aca="1" ref="AT224" ca="1">INDIRECT(ADDRESS(AS224,AR224))</f>
        <v>52.578000000000003</v>
      </c>
      <c r="AV224" s="2">
        <f t="shared" si="235"/>
        <v>88</v>
      </c>
      <c r="AW224" s="47">
        <f t="array" aca="1" ref="AW224" ca="1">INDIRECT(ADDRESS(AV224,AR224))</f>
        <v>41.289000000000001</v>
      </c>
    </row>
    <row r="225" spans="41:49" x14ac:dyDescent="0.25">
      <c r="AO225" s="100">
        <f t="shared" si="256"/>
        <v>3763</v>
      </c>
      <c r="AP225" s="100">
        <f t="shared" ref="AP225:AQ225" si="264">AP190</f>
        <v>1000</v>
      </c>
      <c r="AQ225" s="100">
        <f t="shared" si="264"/>
        <v>4</v>
      </c>
      <c r="AR225" s="100">
        <f t="shared" si="243"/>
        <v>34</v>
      </c>
      <c r="AS225" s="100">
        <f t="shared" si="202"/>
        <v>47</v>
      </c>
      <c r="AT225" s="31">
        <f t="array" aca="1" ref="AT225" ca="1">INDIRECT(ADDRESS(AS225,AR225))</f>
        <v>54.459500000000006</v>
      </c>
      <c r="AV225" s="2">
        <f t="shared" si="235"/>
        <v>88</v>
      </c>
      <c r="AW225" s="47">
        <f t="array" aca="1" ref="AW225" ca="1">INDIRECT(ADDRESS(AV225,AR225))</f>
        <v>41.289000000000001</v>
      </c>
    </row>
    <row r="226" spans="41:49" x14ac:dyDescent="0.25">
      <c r="AO226" s="100">
        <f t="shared" si="256"/>
        <v>3763</v>
      </c>
      <c r="AP226" s="100">
        <f t="shared" ref="AP226:AQ226" si="265">AP191</f>
        <v>1000</v>
      </c>
      <c r="AQ226" s="100">
        <f t="shared" si="265"/>
        <v>5</v>
      </c>
      <c r="AR226" s="100">
        <f t="shared" si="243"/>
        <v>35</v>
      </c>
      <c r="AS226" s="100">
        <f t="shared" si="202"/>
        <v>47</v>
      </c>
      <c r="AT226" s="31">
        <f t="array" aca="1" ref="AT226" ca="1">INDIRECT(ADDRESS(AS226,AR226))</f>
        <v>60.103999999999999</v>
      </c>
      <c r="AV226" s="2">
        <f t="shared" si="235"/>
        <v>88</v>
      </c>
      <c r="AW226" s="47">
        <f t="array" aca="1" ref="AW226" ca="1">INDIRECT(ADDRESS(AV226,AR226))</f>
        <v>45.052</v>
      </c>
    </row>
    <row r="227" spans="41:49" x14ac:dyDescent="0.25">
      <c r="AO227" s="100">
        <f t="shared" si="256"/>
        <v>3763</v>
      </c>
      <c r="AP227" s="100">
        <f t="shared" ref="AP227:AQ227" si="266">AP192</f>
        <v>1000</v>
      </c>
      <c r="AQ227" s="100">
        <f t="shared" si="266"/>
        <v>6</v>
      </c>
      <c r="AR227" s="100">
        <f t="shared" si="243"/>
        <v>36</v>
      </c>
      <c r="AS227" s="100">
        <f t="shared" si="202"/>
        <v>47</v>
      </c>
      <c r="AT227" s="31">
        <f t="array" aca="1" ref="AT227" ca="1">INDIRECT(ADDRESS(AS227,AR227))</f>
        <v>61.985500000000002</v>
      </c>
      <c r="AV227" s="2">
        <f t="shared" si="235"/>
        <v>88</v>
      </c>
      <c r="AW227" s="47">
        <f t="array" aca="1" ref="AW227" ca="1">INDIRECT(ADDRESS(AV227,AR227))</f>
        <v>45.052</v>
      </c>
    </row>
    <row r="228" spans="41:49" x14ac:dyDescent="0.25">
      <c r="AO228" s="100">
        <f t="shared" si="256"/>
        <v>3763</v>
      </c>
      <c r="AP228" s="100">
        <f t="shared" ref="AP228:AQ228" si="267">AP193</f>
        <v>1000</v>
      </c>
      <c r="AQ228" s="100">
        <f t="shared" si="267"/>
        <v>7</v>
      </c>
      <c r="AR228" s="100">
        <f t="shared" si="243"/>
        <v>37</v>
      </c>
      <c r="AS228" s="100">
        <f t="shared" si="202"/>
        <v>47</v>
      </c>
      <c r="AT228" s="31">
        <f t="array" aca="1" ref="AT228" ca="1">INDIRECT(ADDRESS(AS228,AR228))</f>
        <v>67.63</v>
      </c>
      <c r="AV228" s="2">
        <f t="shared" si="235"/>
        <v>88</v>
      </c>
      <c r="AW228" s="47">
        <f t="array" aca="1" ref="AW228" ca="1">INDIRECT(ADDRESS(AV228,AR228))</f>
        <v>48.814999999999998</v>
      </c>
    </row>
    <row r="229" spans="41:49" x14ac:dyDescent="0.25">
      <c r="AO229" s="100">
        <f t="shared" si="256"/>
        <v>3763</v>
      </c>
      <c r="AP229" s="100">
        <f t="shared" ref="AP229:AQ229" si="268">AP194</f>
        <v>1500</v>
      </c>
      <c r="AQ229" s="100">
        <f t="shared" si="268"/>
        <v>1</v>
      </c>
      <c r="AR229" s="100">
        <f t="shared" si="243"/>
        <v>31</v>
      </c>
      <c r="AS229" s="100">
        <f t="shared" si="202"/>
        <v>48</v>
      </c>
      <c r="AT229" s="31">
        <f t="array" aca="1" ref="AT229" ca="1">INDIRECT(ADDRESS(AS229,AR229))</f>
        <v>40.034666666666666</v>
      </c>
      <c r="AV229" s="2">
        <f t="shared" si="235"/>
        <v>89</v>
      </c>
      <c r="AW229" s="47">
        <f t="array" aca="1" ref="AW229" ca="1">INDIRECT(ADDRESS(AV229,AR229))</f>
        <v>35.017333333333333</v>
      </c>
    </row>
    <row r="230" spans="41:49" x14ac:dyDescent="0.25">
      <c r="AO230" s="100">
        <f t="shared" si="256"/>
        <v>3763</v>
      </c>
      <c r="AP230" s="100">
        <f t="shared" ref="AP230:AQ230" si="269">AP195</f>
        <v>1500</v>
      </c>
      <c r="AQ230" s="100">
        <f t="shared" si="269"/>
        <v>2</v>
      </c>
      <c r="AR230" s="100">
        <f t="shared" si="243"/>
        <v>32</v>
      </c>
      <c r="AS230" s="100">
        <f t="shared" si="202"/>
        <v>48</v>
      </c>
      <c r="AT230" s="31">
        <f t="array" aca="1" ref="AT230" ca="1">INDIRECT(ADDRESS(AS230,AR230))</f>
        <v>41.289000000000001</v>
      </c>
      <c r="AV230" s="2">
        <f t="shared" si="235"/>
        <v>89</v>
      </c>
      <c r="AW230" s="47">
        <f t="array" aca="1" ref="AW230" ca="1">INDIRECT(ADDRESS(AV230,AR230))</f>
        <v>35.017333333333333</v>
      </c>
    </row>
    <row r="231" spans="41:49" x14ac:dyDescent="0.25">
      <c r="AO231" s="100">
        <f t="shared" si="256"/>
        <v>3763</v>
      </c>
      <c r="AP231" s="100">
        <f t="shared" ref="AP231:AQ231" si="270">AP196</f>
        <v>1500</v>
      </c>
      <c r="AQ231" s="100">
        <f t="shared" si="270"/>
        <v>3</v>
      </c>
      <c r="AR231" s="100">
        <f t="shared" si="243"/>
        <v>33</v>
      </c>
      <c r="AS231" s="100">
        <f t="shared" si="202"/>
        <v>48</v>
      </c>
      <c r="AT231" s="31">
        <f t="array" aca="1" ref="AT231" ca="1">INDIRECT(ADDRESS(AS231,AR231))</f>
        <v>45.051999999999992</v>
      </c>
      <c r="AV231" s="2">
        <f t="shared" si="235"/>
        <v>89</v>
      </c>
      <c r="AW231" s="47">
        <f t="array" aca="1" ref="AW231" ca="1">INDIRECT(ADDRESS(AV231,AR231))</f>
        <v>37.525999999999996</v>
      </c>
    </row>
    <row r="232" spans="41:49" x14ac:dyDescent="0.25">
      <c r="AO232" s="100">
        <f t="shared" si="256"/>
        <v>3763</v>
      </c>
      <c r="AP232" s="100">
        <f t="shared" ref="AP232:AQ232" si="271">AP197</f>
        <v>1500</v>
      </c>
      <c r="AQ232" s="100">
        <f t="shared" si="271"/>
        <v>4</v>
      </c>
      <c r="AR232" s="100">
        <f t="shared" si="243"/>
        <v>34</v>
      </c>
      <c r="AS232" s="100">
        <f t="shared" si="202"/>
        <v>48</v>
      </c>
      <c r="AT232" s="31">
        <f t="array" aca="1" ref="AT232" ca="1">INDIRECT(ADDRESS(AS232,AR232))</f>
        <v>46.306333333333328</v>
      </c>
      <c r="AV232" s="2">
        <f t="shared" si="235"/>
        <v>89</v>
      </c>
      <c r="AW232" s="47">
        <f t="array" aca="1" ref="AW232" ca="1">INDIRECT(ADDRESS(AV232,AR232))</f>
        <v>37.525999999999996</v>
      </c>
    </row>
    <row r="233" spans="41:49" x14ac:dyDescent="0.25">
      <c r="AO233" s="100">
        <f t="shared" si="256"/>
        <v>3763</v>
      </c>
      <c r="AP233" s="100">
        <f t="shared" ref="AP233:AQ233" si="272">AP198</f>
        <v>1500</v>
      </c>
      <c r="AQ233" s="100">
        <f t="shared" si="272"/>
        <v>5</v>
      </c>
      <c r="AR233" s="100">
        <f t="shared" si="243"/>
        <v>35</v>
      </c>
      <c r="AS233" s="100">
        <f t="shared" ref="AS233:AS249" si="273">AS198+5</f>
        <v>48</v>
      </c>
      <c r="AT233" s="31">
        <f t="array" aca="1" ref="AT233" ca="1">INDIRECT(ADDRESS(AS233,AR233))</f>
        <v>50.069333333333333</v>
      </c>
      <c r="AV233" s="2">
        <f t="shared" si="235"/>
        <v>89</v>
      </c>
      <c r="AW233" s="47">
        <f t="array" aca="1" ref="AW233" ca="1">INDIRECT(ADDRESS(AV233,AR233))</f>
        <v>40.034666666666666</v>
      </c>
    </row>
    <row r="234" spans="41:49" x14ac:dyDescent="0.25">
      <c r="AO234" s="100">
        <f t="shared" si="256"/>
        <v>3763</v>
      </c>
      <c r="AP234" s="100">
        <f t="shared" ref="AP234:AQ234" si="274">AP199</f>
        <v>1500</v>
      </c>
      <c r="AQ234" s="100">
        <f t="shared" si="274"/>
        <v>6</v>
      </c>
      <c r="AR234" s="100">
        <f t="shared" si="243"/>
        <v>36</v>
      </c>
      <c r="AS234" s="100">
        <f t="shared" si="273"/>
        <v>48</v>
      </c>
      <c r="AT234" s="31">
        <f t="array" aca="1" ref="AT234" ca="1">INDIRECT(ADDRESS(AS234,AR234))</f>
        <v>51.323666666666668</v>
      </c>
      <c r="AV234" s="2">
        <f t="shared" si="235"/>
        <v>89</v>
      </c>
      <c r="AW234" s="47">
        <f t="array" aca="1" ref="AW234" ca="1">INDIRECT(ADDRESS(AV234,AR234))</f>
        <v>40.034666666666666</v>
      </c>
    </row>
    <row r="235" spans="41:49" x14ac:dyDescent="0.25">
      <c r="AO235" s="100">
        <f t="shared" si="256"/>
        <v>3763</v>
      </c>
      <c r="AP235" s="100">
        <f t="shared" ref="AP235:AQ235" si="275">AP200</f>
        <v>1500</v>
      </c>
      <c r="AQ235" s="100">
        <f t="shared" si="275"/>
        <v>7</v>
      </c>
      <c r="AR235" s="100">
        <f t="shared" si="243"/>
        <v>37</v>
      </c>
      <c r="AS235" s="100">
        <f t="shared" si="273"/>
        <v>48</v>
      </c>
      <c r="AT235" s="31">
        <f t="array" aca="1" ref="AT235" ca="1">INDIRECT(ADDRESS(AS235,AR235))</f>
        <v>55.086666666666673</v>
      </c>
      <c r="AV235" s="2">
        <f t="shared" si="235"/>
        <v>89</v>
      </c>
      <c r="AW235" s="47">
        <f t="array" aca="1" ref="AW235" ca="1">INDIRECT(ADDRESS(AV235,AR235))</f>
        <v>42.543333333333337</v>
      </c>
    </row>
    <row r="236" spans="41:49" x14ac:dyDescent="0.25">
      <c r="AO236" s="100">
        <f t="shared" si="256"/>
        <v>3763</v>
      </c>
      <c r="AP236" s="100">
        <f t="shared" ref="AP236:AQ236" si="276">AP201</f>
        <v>2000</v>
      </c>
      <c r="AQ236" s="100">
        <f t="shared" si="276"/>
        <v>1</v>
      </c>
      <c r="AR236" s="100">
        <f t="shared" si="243"/>
        <v>31</v>
      </c>
      <c r="AS236" s="100">
        <f t="shared" si="273"/>
        <v>49</v>
      </c>
      <c r="AT236" s="31">
        <f t="array" aca="1" ref="AT236" ca="1">INDIRECT(ADDRESS(AS236,AR236))</f>
        <v>37.525999999999996</v>
      </c>
      <c r="AV236" s="2">
        <f t="shared" si="235"/>
        <v>90</v>
      </c>
      <c r="AW236" s="47">
        <f t="array" aca="1" ref="AW236" ca="1">INDIRECT(ADDRESS(AV236,AR236))</f>
        <v>33.762999999999998</v>
      </c>
    </row>
    <row r="237" spans="41:49" x14ac:dyDescent="0.25">
      <c r="AO237" s="100">
        <f t="shared" si="256"/>
        <v>3763</v>
      </c>
      <c r="AP237" s="100">
        <f t="shared" ref="AP237:AQ237" si="277">AP202</f>
        <v>2000</v>
      </c>
      <c r="AQ237" s="100">
        <f t="shared" si="277"/>
        <v>2</v>
      </c>
      <c r="AR237" s="100">
        <f t="shared" si="243"/>
        <v>32</v>
      </c>
      <c r="AS237" s="100">
        <f t="shared" si="273"/>
        <v>49</v>
      </c>
      <c r="AT237" s="31">
        <f t="array" aca="1" ref="AT237" ca="1">INDIRECT(ADDRESS(AS237,AR237))</f>
        <v>38.466749999999998</v>
      </c>
      <c r="AV237" s="2">
        <f t="shared" si="235"/>
        <v>90</v>
      </c>
      <c r="AW237" s="47">
        <f t="array" aca="1" ref="AW237" ca="1">INDIRECT(ADDRESS(AV237,AR237))</f>
        <v>33.762999999999998</v>
      </c>
    </row>
    <row r="238" spans="41:49" x14ac:dyDescent="0.25">
      <c r="AO238" s="100">
        <f t="shared" si="256"/>
        <v>3763</v>
      </c>
      <c r="AP238" s="100">
        <f t="shared" ref="AP238:AQ238" si="278">AP203</f>
        <v>2000</v>
      </c>
      <c r="AQ238" s="100">
        <f t="shared" si="278"/>
        <v>3</v>
      </c>
      <c r="AR238" s="100">
        <f t="shared" si="243"/>
        <v>33</v>
      </c>
      <c r="AS238" s="100">
        <f t="shared" si="273"/>
        <v>49</v>
      </c>
      <c r="AT238" s="31">
        <f t="array" aca="1" ref="AT238" ca="1">INDIRECT(ADDRESS(AS238,AR238))</f>
        <v>41.289000000000001</v>
      </c>
      <c r="AV238" s="2">
        <f t="shared" si="235"/>
        <v>90</v>
      </c>
      <c r="AW238" s="47">
        <f t="array" aca="1" ref="AW238" ca="1">INDIRECT(ADDRESS(AV238,AR238))</f>
        <v>35.644500000000001</v>
      </c>
    </row>
    <row r="239" spans="41:49" x14ac:dyDescent="0.25">
      <c r="AO239" s="100">
        <f t="shared" si="256"/>
        <v>3763</v>
      </c>
      <c r="AP239" s="100">
        <f t="shared" ref="AP239:AQ239" si="279">AP204</f>
        <v>2000</v>
      </c>
      <c r="AQ239" s="100">
        <f t="shared" si="279"/>
        <v>4</v>
      </c>
      <c r="AR239" s="100">
        <f t="shared" si="243"/>
        <v>34</v>
      </c>
      <c r="AS239" s="100">
        <f t="shared" si="273"/>
        <v>49</v>
      </c>
      <c r="AT239" s="31">
        <f t="array" aca="1" ref="AT239" ca="1">INDIRECT(ADDRESS(AS239,AR239))</f>
        <v>42.229750000000003</v>
      </c>
      <c r="AV239" s="2">
        <f t="shared" si="235"/>
        <v>90</v>
      </c>
      <c r="AW239" s="47">
        <f t="array" aca="1" ref="AW239" ca="1">INDIRECT(ADDRESS(AV239,AR239))</f>
        <v>35.644500000000001</v>
      </c>
    </row>
    <row r="240" spans="41:49" x14ac:dyDescent="0.25">
      <c r="AO240" s="100">
        <f t="shared" si="256"/>
        <v>3763</v>
      </c>
      <c r="AP240" s="100">
        <f t="shared" ref="AP240:AQ240" si="280">AP205</f>
        <v>2000</v>
      </c>
      <c r="AQ240" s="100">
        <f t="shared" si="280"/>
        <v>5</v>
      </c>
      <c r="AR240" s="100">
        <f t="shared" si="243"/>
        <v>35</v>
      </c>
      <c r="AS240" s="100">
        <f t="shared" si="273"/>
        <v>49</v>
      </c>
      <c r="AT240" s="31">
        <f t="array" aca="1" ref="AT240" ca="1">INDIRECT(ADDRESS(AS240,AR240))</f>
        <v>45.051999999999992</v>
      </c>
      <c r="AV240" s="2">
        <f t="shared" si="235"/>
        <v>90</v>
      </c>
      <c r="AW240" s="47">
        <f t="array" aca="1" ref="AW240" ca="1">INDIRECT(ADDRESS(AV240,AR240))</f>
        <v>37.525999999999996</v>
      </c>
    </row>
    <row r="241" spans="41:49" x14ac:dyDescent="0.25">
      <c r="AO241" s="100">
        <f t="shared" si="256"/>
        <v>3763</v>
      </c>
      <c r="AP241" s="100">
        <f t="shared" ref="AP241:AQ241" si="281">AP206</f>
        <v>2000</v>
      </c>
      <c r="AQ241" s="100">
        <f t="shared" si="281"/>
        <v>6</v>
      </c>
      <c r="AR241" s="100">
        <f t="shared" si="243"/>
        <v>36</v>
      </c>
      <c r="AS241" s="100">
        <f t="shared" si="273"/>
        <v>49</v>
      </c>
      <c r="AT241" s="31">
        <f t="array" aca="1" ref="AT241" ca="1">INDIRECT(ADDRESS(AS241,AR241))</f>
        <v>45.992749999999994</v>
      </c>
      <c r="AV241" s="2">
        <f t="shared" si="235"/>
        <v>90</v>
      </c>
      <c r="AW241" s="47">
        <f t="array" aca="1" ref="AW241" ca="1">INDIRECT(ADDRESS(AV241,AR241))</f>
        <v>37.525999999999996</v>
      </c>
    </row>
    <row r="242" spans="41:49" x14ac:dyDescent="0.25">
      <c r="AO242" s="100">
        <f t="shared" si="256"/>
        <v>3763</v>
      </c>
      <c r="AP242" s="100">
        <f t="shared" ref="AP242:AQ242" si="282">AP207</f>
        <v>2000</v>
      </c>
      <c r="AQ242" s="100">
        <f t="shared" si="282"/>
        <v>7</v>
      </c>
      <c r="AR242" s="100">
        <f t="shared" si="243"/>
        <v>37</v>
      </c>
      <c r="AS242" s="100">
        <f t="shared" si="273"/>
        <v>49</v>
      </c>
      <c r="AT242" s="31">
        <f t="array" aca="1" ref="AT242" ca="1">INDIRECT(ADDRESS(AS242,AR242))</f>
        <v>48.814999999999998</v>
      </c>
      <c r="AV242" s="2">
        <f t="shared" si="235"/>
        <v>90</v>
      </c>
      <c r="AW242" s="47">
        <f t="array" aca="1" ref="AW242" ca="1">INDIRECT(ADDRESS(AV242,AR242))</f>
        <v>39.407499999999999</v>
      </c>
    </row>
    <row r="243" spans="41:49" x14ac:dyDescent="0.25">
      <c r="AO243" s="100">
        <f t="shared" si="256"/>
        <v>3763</v>
      </c>
      <c r="AP243" s="100">
        <f t="shared" ref="AP243:AQ243" si="283">AP208</f>
        <v>8000</v>
      </c>
      <c r="AQ243" s="100">
        <f t="shared" si="283"/>
        <v>1</v>
      </c>
      <c r="AR243" s="100">
        <f t="shared" si="243"/>
        <v>31</v>
      </c>
      <c r="AS243" s="100">
        <f t="shared" si="273"/>
        <v>50</v>
      </c>
      <c r="AT243" s="31">
        <f t="array" aca="1" ref="AT243" ca="1">INDIRECT(ADDRESS(AS243,AR243))</f>
        <v>0</v>
      </c>
      <c r="AV243" s="2">
        <f t="shared" si="235"/>
        <v>91</v>
      </c>
      <c r="AW243" s="47">
        <f t="array" aca="1" ref="AW243" ca="1">INDIRECT(ADDRESS(AV243,AR243))</f>
        <v>0</v>
      </c>
    </row>
    <row r="244" spans="41:49" x14ac:dyDescent="0.25">
      <c r="AO244" s="100">
        <f t="shared" si="256"/>
        <v>3763</v>
      </c>
      <c r="AP244" s="100">
        <f t="shared" ref="AP244:AQ244" si="284">AP209</f>
        <v>8000</v>
      </c>
      <c r="AQ244" s="100">
        <f t="shared" si="284"/>
        <v>2</v>
      </c>
      <c r="AR244" s="100">
        <f t="shared" si="243"/>
        <v>32</v>
      </c>
      <c r="AS244" s="100">
        <f t="shared" si="273"/>
        <v>50</v>
      </c>
      <c r="AT244" s="31">
        <f t="array" aca="1" ref="AT244" ca="1">INDIRECT(ADDRESS(AS244,AR244))</f>
        <v>0</v>
      </c>
      <c r="AV244" s="2">
        <f t="shared" si="235"/>
        <v>91</v>
      </c>
      <c r="AW244" s="47">
        <f t="array" aca="1" ref="AW244" ca="1">INDIRECT(ADDRESS(AV244,AR244))</f>
        <v>0</v>
      </c>
    </row>
    <row r="245" spans="41:49" x14ac:dyDescent="0.25">
      <c r="AO245" s="100">
        <f t="shared" si="256"/>
        <v>3763</v>
      </c>
      <c r="AP245" s="100">
        <f t="shared" ref="AP245:AQ245" si="285">AP210</f>
        <v>8000</v>
      </c>
      <c r="AQ245" s="100">
        <f t="shared" si="285"/>
        <v>3</v>
      </c>
      <c r="AR245" s="100">
        <f t="shared" si="243"/>
        <v>33</v>
      </c>
      <c r="AS245" s="100">
        <f t="shared" si="273"/>
        <v>50</v>
      </c>
      <c r="AT245" s="31">
        <f t="array" aca="1" ref="AT245" ca="1">INDIRECT(ADDRESS(AS245,AR245))</f>
        <v>0</v>
      </c>
      <c r="AV245" s="2">
        <f t="shared" si="235"/>
        <v>91</v>
      </c>
      <c r="AW245" s="47">
        <f t="array" aca="1" ref="AW245" ca="1">INDIRECT(ADDRESS(AV245,AR245))</f>
        <v>0</v>
      </c>
    </row>
    <row r="246" spans="41:49" x14ac:dyDescent="0.25">
      <c r="AO246" s="100">
        <f t="shared" si="256"/>
        <v>3763</v>
      </c>
      <c r="AP246" s="100">
        <f t="shared" ref="AP246:AQ246" si="286">AP211</f>
        <v>8000</v>
      </c>
      <c r="AQ246" s="100">
        <f t="shared" si="286"/>
        <v>4</v>
      </c>
      <c r="AR246" s="100">
        <f t="shared" si="243"/>
        <v>34</v>
      </c>
      <c r="AS246" s="100">
        <f t="shared" si="273"/>
        <v>50</v>
      </c>
      <c r="AT246" s="31">
        <f t="array" aca="1" ref="AT246" ca="1">INDIRECT(ADDRESS(AS246,AR246))</f>
        <v>0</v>
      </c>
      <c r="AV246" s="2">
        <f t="shared" si="235"/>
        <v>91</v>
      </c>
      <c r="AW246" s="47">
        <f t="array" aca="1" ref="AW246" ca="1">INDIRECT(ADDRESS(AV246,AR246))</f>
        <v>0</v>
      </c>
    </row>
    <row r="247" spans="41:49" x14ac:dyDescent="0.25">
      <c r="AO247" s="100">
        <f t="shared" si="256"/>
        <v>3763</v>
      </c>
      <c r="AP247" s="100">
        <f t="shared" ref="AP247:AQ247" si="287">AP212</f>
        <v>8000</v>
      </c>
      <c r="AQ247" s="100">
        <f t="shared" si="287"/>
        <v>5</v>
      </c>
      <c r="AR247" s="100">
        <f t="shared" si="243"/>
        <v>35</v>
      </c>
      <c r="AS247" s="100">
        <f t="shared" si="273"/>
        <v>50</v>
      </c>
      <c r="AT247" s="31">
        <f t="array" aca="1" ref="AT247" ca="1">INDIRECT(ADDRESS(AS247,AR247))</f>
        <v>0</v>
      </c>
      <c r="AV247" s="2">
        <f t="shared" si="235"/>
        <v>91</v>
      </c>
      <c r="AW247" s="47">
        <f t="array" aca="1" ref="AW247" ca="1">INDIRECT(ADDRESS(AV247,AR247))</f>
        <v>0</v>
      </c>
    </row>
    <row r="248" spans="41:49" x14ac:dyDescent="0.25">
      <c r="AO248" s="100">
        <f t="shared" si="256"/>
        <v>3763</v>
      </c>
      <c r="AP248" s="100">
        <f t="shared" ref="AP248:AQ248" si="288">AP213</f>
        <v>8000</v>
      </c>
      <c r="AQ248" s="100">
        <f t="shared" si="288"/>
        <v>6</v>
      </c>
      <c r="AR248" s="100">
        <f t="shared" si="243"/>
        <v>36</v>
      </c>
      <c r="AS248" s="100">
        <f t="shared" si="273"/>
        <v>50</v>
      </c>
      <c r="AT248" s="31">
        <f t="array" aca="1" ref="AT248" ca="1">INDIRECT(ADDRESS(AS248,AR248))</f>
        <v>0</v>
      </c>
      <c r="AV248" s="2">
        <f t="shared" si="235"/>
        <v>91</v>
      </c>
      <c r="AW248" s="47">
        <f t="array" aca="1" ref="AW248" ca="1">INDIRECT(ADDRESS(AV248,AR248))</f>
        <v>0</v>
      </c>
    </row>
    <row r="249" spans="41:49" x14ac:dyDescent="0.25">
      <c r="AO249" s="100">
        <f t="shared" si="256"/>
        <v>3763</v>
      </c>
      <c r="AP249" s="100">
        <f t="shared" ref="AP249:AQ249" si="289">AP214</f>
        <v>8000</v>
      </c>
      <c r="AQ249" s="100">
        <f t="shared" si="289"/>
        <v>7</v>
      </c>
      <c r="AR249" s="100">
        <f t="shared" si="243"/>
        <v>37</v>
      </c>
      <c r="AS249" s="100">
        <f t="shared" si="273"/>
        <v>50</v>
      </c>
      <c r="AT249" s="31">
        <f t="array" aca="1" ref="AT249" ca="1">INDIRECT(ADDRESS(AS249,AR249))</f>
        <v>0</v>
      </c>
      <c r="AV249" s="2">
        <f t="shared" si="235"/>
        <v>91</v>
      </c>
      <c r="AW249" s="47">
        <f t="array" aca="1" ref="AW249" ca="1">INDIRECT(ADDRESS(AV249,AR249))</f>
        <v>0</v>
      </c>
    </row>
    <row r="250" spans="41:49" x14ac:dyDescent="0.25">
      <c r="AT250" s="47"/>
    </row>
    <row r="251" spans="41:49" x14ac:dyDescent="0.25">
      <c r="AT251" s="47"/>
    </row>
    <row r="252" spans="41:49" x14ac:dyDescent="0.25">
      <c r="AT252" s="47"/>
    </row>
    <row r="253" spans="41:49" x14ac:dyDescent="0.25">
      <c r="AT253" s="47"/>
    </row>
    <row r="254" spans="41:49" x14ac:dyDescent="0.25">
      <c r="AT254" s="47"/>
    </row>
    <row r="255" spans="41:49" x14ac:dyDescent="0.25">
      <c r="AT255" s="47"/>
    </row>
    <row r="256" spans="41:49" x14ac:dyDescent="0.25">
      <c r="AT256" s="47"/>
    </row>
    <row r="257" spans="46:46" x14ac:dyDescent="0.25">
      <c r="AT257" s="47"/>
    </row>
    <row r="258" spans="46:46" x14ac:dyDescent="0.25">
      <c r="AT258" s="47"/>
    </row>
    <row r="259" spans="46:46" x14ac:dyDescent="0.25">
      <c r="AT259" s="47"/>
    </row>
    <row r="260" spans="46:46" x14ac:dyDescent="0.25">
      <c r="AT260" s="47"/>
    </row>
    <row r="261" spans="46:46" x14ac:dyDescent="0.25">
      <c r="AT261" s="47"/>
    </row>
    <row r="262" spans="46:46" x14ac:dyDescent="0.25">
      <c r="AT262" s="47"/>
    </row>
    <row r="263" spans="46:46" x14ac:dyDescent="0.25">
      <c r="AT263" s="47"/>
    </row>
    <row r="264" spans="46:46" x14ac:dyDescent="0.25">
      <c r="AT264" s="47"/>
    </row>
    <row r="265" spans="46:46" x14ac:dyDescent="0.25">
      <c r="AT265" s="47"/>
    </row>
    <row r="266" spans="46:46" x14ac:dyDescent="0.25">
      <c r="AT266" s="47"/>
    </row>
    <row r="267" spans="46:46" x14ac:dyDescent="0.25">
      <c r="AT267" s="47"/>
    </row>
    <row r="268" spans="46:46" x14ac:dyDescent="0.25">
      <c r="AT268" s="47"/>
    </row>
    <row r="269" spans="46:46" x14ac:dyDescent="0.25">
      <c r="AT269" s="47"/>
    </row>
    <row r="270" spans="46:46" x14ac:dyDescent="0.25">
      <c r="AT270" s="47"/>
    </row>
    <row r="271" spans="46:46" x14ac:dyDescent="0.25">
      <c r="AT271" s="47"/>
    </row>
    <row r="272" spans="46:46" x14ac:dyDescent="0.25">
      <c r="AT272" s="47"/>
    </row>
    <row r="273" spans="46:46" x14ac:dyDescent="0.25">
      <c r="AT273" s="47"/>
    </row>
    <row r="274" spans="46:46" x14ac:dyDescent="0.25">
      <c r="AT274" s="47"/>
    </row>
    <row r="275" spans="46:46" x14ac:dyDescent="0.25">
      <c r="AT275" s="47"/>
    </row>
    <row r="276" spans="46:46" x14ac:dyDescent="0.25">
      <c r="AT276" s="47"/>
    </row>
    <row r="277" spans="46:46" x14ac:dyDescent="0.25">
      <c r="AT277" s="47"/>
    </row>
    <row r="278" spans="46:46" x14ac:dyDescent="0.25">
      <c r="AT278" s="47"/>
    </row>
    <row r="279" spans="46:46" x14ac:dyDescent="0.25">
      <c r="AT279" s="47"/>
    </row>
    <row r="280" spans="46:46" x14ac:dyDescent="0.25">
      <c r="AT280" s="47"/>
    </row>
    <row r="281" spans="46:46" x14ac:dyDescent="0.25">
      <c r="AT281" s="47"/>
    </row>
    <row r="282" spans="46:46" x14ac:dyDescent="0.25">
      <c r="AT282" s="47"/>
    </row>
    <row r="283" spans="46:46" x14ac:dyDescent="0.25">
      <c r="AT283" s="47"/>
    </row>
    <row r="284" spans="46:46" x14ac:dyDescent="0.25">
      <c r="AT284" s="47"/>
    </row>
  </sheetData>
  <mergeCells count="50">
    <mergeCell ref="AR2:AT2"/>
    <mergeCell ref="AV2:AW2"/>
    <mergeCell ref="AD13:AK13"/>
    <mergeCell ref="E15:E16"/>
    <mergeCell ref="F15:F16"/>
    <mergeCell ref="G15:G16"/>
    <mergeCell ref="H15:H16"/>
    <mergeCell ref="P15:P16"/>
    <mergeCell ref="S15:S16"/>
    <mergeCell ref="T15:T16"/>
    <mergeCell ref="Q15:Q16"/>
    <mergeCell ref="AC16:AC20"/>
    <mergeCell ref="K15:K16"/>
    <mergeCell ref="D14:H14"/>
    <mergeCell ref="O15:O16"/>
    <mergeCell ref="R15:R16"/>
    <mergeCell ref="AC87:AC91"/>
    <mergeCell ref="AD54:AK54"/>
    <mergeCell ref="AC57:AC61"/>
    <mergeCell ref="AC62:AC66"/>
    <mergeCell ref="AC67:AC71"/>
    <mergeCell ref="AC72:AC76"/>
    <mergeCell ref="AC77:AC81"/>
    <mergeCell ref="AC82:AC86"/>
    <mergeCell ref="AC21:AC25"/>
    <mergeCell ref="AC31:AC35"/>
    <mergeCell ref="AC36:AC40"/>
    <mergeCell ref="AC46:AC50"/>
    <mergeCell ref="AC41:AC45"/>
    <mergeCell ref="AC26:AC30"/>
    <mergeCell ref="R14:T14"/>
    <mergeCell ref="V14:V16"/>
    <mergeCell ref="M15:M16"/>
    <mergeCell ref="N15:N16"/>
    <mergeCell ref="C5:I5"/>
    <mergeCell ref="I14:Q14"/>
    <mergeCell ref="I15:J16"/>
    <mergeCell ref="I17:J17"/>
    <mergeCell ref="D15:D16"/>
    <mergeCell ref="L15:L16"/>
    <mergeCell ref="I18:J18"/>
    <mergeCell ref="I19:J19"/>
    <mergeCell ref="I25:J25"/>
    <mergeCell ref="I26:J26"/>
    <mergeCell ref="I27:J27"/>
    <mergeCell ref="I20:J20"/>
    <mergeCell ref="I21:J21"/>
    <mergeCell ref="I22:J22"/>
    <mergeCell ref="I23:J23"/>
    <mergeCell ref="I24:J24"/>
  </mergeCells>
  <dataValidations count="1">
    <dataValidation type="list" allowBlank="1" showInputMessage="1" showErrorMessage="1" sqref="G17:G27">
      <formula1>$AJ$2:$AJ$3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AW284"/>
  <sheetViews>
    <sheetView zoomScale="70" zoomScaleNormal="70" workbookViewId="0">
      <selection activeCell="P36" sqref="P36"/>
    </sheetView>
  </sheetViews>
  <sheetFormatPr baseColWidth="10" defaultColWidth="11.42578125" defaultRowHeight="15" x14ac:dyDescent="0.25"/>
  <cols>
    <col min="1" max="1" width="2.42578125" style="4" customWidth="1"/>
    <col min="2" max="2" width="35.42578125" style="4" bestFit="1" customWidth="1"/>
    <col min="3" max="3" width="11.5703125" style="119" bestFit="1" customWidth="1"/>
    <col min="4" max="4" width="9.5703125" style="4" customWidth="1"/>
    <col min="5" max="6" width="8.5703125" style="4" customWidth="1"/>
    <col min="7" max="7" width="12.85546875" style="4" customWidth="1"/>
    <col min="8" max="9" width="8.5703125" style="4" customWidth="1"/>
    <col min="10" max="10" width="6.85546875" style="4" customWidth="1"/>
    <col min="11" max="11" width="15.42578125" style="4" customWidth="1"/>
    <col min="12" max="12" width="11.28515625" style="4" customWidth="1"/>
    <col min="13" max="13" width="16" style="4" customWidth="1"/>
    <col min="14" max="14" width="17.42578125" style="4" customWidth="1"/>
    <col min="15" max="15" width="13.85546875" style="4" customWidth="1"/>
    <col min="16" max="16" width="12.42578125" style="4" customWidth="1"/>
    <col min="17" max="17" width="13.7109375" style="4" customWidth="1"/>
    <col min="18" max="18" width="10.140625" style="4" customWidth="1"/>
    <col min="19" max="19" width="14.85546875" style="4" customWidth="1"/>
    <col min="20" max="20" width="12.140625" style="4" customWidth="1"/>
    <col min="21" max="21" width="4.28515625" style="4" customWidth="1"/>
    <col min="22" max="28" width="10.140625" style="4" customWidth="1"/>
    <col min="29" max="29" width="19.5703125" style="4" customWidth="1"/>
    <col min="30" max="37" width="11.42578125" style="4"/>
    <col min="38" max="38" width="11.42578125" style="98"/>
    <col min="39" max="40" width="11.42578125" style="4"/>
    <col min="41" max="41" width="13.85546875" style="119" bestFit="1" customWidth="1"/>
    <col min="42" max="42" width="12.5703125" style="119" bestFit="1" customWidth="1"/>
    <col min="43" max="43" width="6.28515625" style="119" bestFit="1" customWidth="1"/>
    <col min="44" max="45" width="11.42578125" style="119"/>
    <col min="46" max="46" width="11.42578125" style="4"/>
    <col min="47" max="47" width="2.5703125" style="4" customWidth="1"/>
    <col min="48" max="16384" width="11.42578125" style="4"/>
  </cols>
  <sheetData>
    <row r="2" spans="2:49" ht="30" x14ac:dyDescent="0.25">
      <c r="B2" s="76" t="s">
        <v>32</v>
      </c>
      <c r="C2" s="119">
        <v>500</v>
      </c>
      <c r="D2" s="119" t="s">
        <v>36</v>
      </c>
      <c r="AC2" s="3" t="s">
        <v>35</v>
      </c>
      <c r="AD2" s="3" t="s">
        <v>45</v>
      </c>
      <c r="AF2" s="3" t="s">
        <v>46</v>
      </c>
      <c r="AG2" s="3" t="s">
        <v>47</v>
      </c>
      <c r="AJ2" s="4" t="s">
        <v>64</v>
      </c>
      <c r="AR2" s="312" t="s">
        <v>76</v>
      </c>
      <c r="AS2" s="312"/>
      <c r="AT2" s="312"/>
      <c r="AV2" s="313" t="s">
        <v>80</v>
      </c>
      <c r="AW2" s="313"/>
    </row>
    <row r="3" spans="2:49" x14ac:dyDescent="0.25">
      <c r="B3" s="76" t="s">
        <v>33</v>
      </c>
      <c r="C3" s="119">
        <v>5</v>
      </c>
      <c r="D3" s="119" t="s">
        <v>37</v>
      </c>
      <c r="AC3" s="3">
        <v>1000</v>
      </c>
      <c r="AD3" s="25">
        <f>AC$3/$C$2</f>
        <v>2</v>
      </c>
      <c r="AF3" s="3">
        <v>500</v>
      </c>
      <c r="AG3" s="25">
        <f>$AF3/$C$2</f>
        <v>1</v>
      </c>
      <c r="AJ3" s="4" t="s">
        <v>65</v>
      </c>
      <c r="AO3" s="118" t="s">
        <v>78</v>
      </c>
      <c r="AP3" s="118" t="s">
        <v>79</v>
      </c>
      <c r="AQ3" s="118" t="s">
        <v>50</v>
      </c>
      <c r="AR3" s="118" t="s">
        <v>74</v>
      </c>
      <c r="AS3" s="118" t="s">
        <v>75</v>
      </c>
      <c r="AT3" s="118" t="s">
        <v>77</v>
      </c>
      <c r="AV3" s="119" t="s">
        <v>75</v>
      </c>
      <c r="AW3" s="119" t="s">
        <v>77</v>
      </c>
    </row>
    <row r="4" spans="2:49" ht="15" customHeight="1" thickBot="1" x14ac:dyDescent="0.3">
      <c r="AC4" s="3">
        <v>1500</v>
      </c>
      <c r="AD4" s="25">
        <f>AC$4/$C$2</f>
        <v>3</v>
      </c>
      <c r="AF4" s="3">
        <v>1000</v>
      </c>
      <c r="AG4" s="25">
        <f>$AF4/$C$2</f>
        <v>2</v>
      </c>
      <c r="AO4" s="118"/>
      <c r="AP4" s="118"/>
      <c r="AQ4" s="118"/>
      <c r="AR4" s="118"/>
      <c r="AS4" s="118"/>
      <c r="AT4" s="101"/>
    </row>
    <row r="5" spans="2:49" x14ac:dyDescent="0.25">
      <c r="C5" s="285" t="s">
        <v>51</v>
      </c>
      <c r="D5" s="286"/>
      <c r="E5" s="286"/>
      <c r="F5" s="286"/>
      <c r="G5" s="286"/>
      <c r="H5" s="286"/>
      <c r="I5" s="287"/>
      <c r="J5" s="53"/>
      <c r="L5" s="53"/>
      <c r="AC5" s="3">
        <v>4500</v>
      </c>
      <c r="AD5" s="25">
        <f>AC$5/$C$2</f>
        <v>9</v>
      </c>
      <c r="AF5" s="3">
        <v>1500</v>
      </c>
      <c r="AG5" s="25">
        <f>$AF5/$C$2</f>
        <v>3</v>
      </c>
      <c r="AO5" s="102">
        <f>AC16</f>
        <v>1000</v>
      </c>
      <c r="AP5" s="102">
        <f>AF3</f>
        <v>500</v>
      </c>
      <c r="AQ5" s="102">
        <v>1</v>
      </c>
      <c r="AR5" s="118">
        <f>COLUMN($AE$16)</f>
        <v>31</v>
      </c>
      <c r="AS5" s="118">
        <v>16</v>
      </c>
      <c r="AT5" s="31">
        <f t="array" aca="1" ref="AT5" ca="1">INDIRECT(ADDRESS(AS5,AR5))</f>
        <v>15</v>
      </c>
      <c r="AV5" s="119">
        <f>AS5+41</f>
        <v>57</v>
      </c>
      <c r="AW5" s="47">
        <f t="array" aca="1" ref="AW5" ca="1">INDIRECT(ADDRESS(AV5,AR5))</f>
        <v>11</v>
      </c>
    </row>
    <row r="6" spans="2:49" ht="15.75" thickBot="1" x14ac:dyDescent="0.3">
      <c r="C6" s="83">
        <v>1</v>
      </c>
      <c r="D6" s="84">
        <v>2</v>
      </c>
      <c r="E6" s="84">
        <v>3</v>
      </c>
      <c r="F6" s="84">
        <v>4</v>
      </c>
      <c r="G6" s="84">
        <v>5</v>
      </c>
      <c r="H6" s="84">
        <v>6</v>
      </c>
      <c r="I6" s="85">
        <v>7</v>
      </c>
      <c r="J6" s="53"/>
      <c r="L6" s="53"/>
      <c r="M6" s="9"/>
      <c r="N6" s="9"/>
      <c r="AC6" s="3">
        <v>6000</v>
      </c>
      <c r="AD6" s="25">
        <f>AC$6/$C$2</f>
        <v>12</v>
      </c>
      <c r="AF6" s="3">
        <v>2000</v>
      </c>
      <c r="AG6" s="25">
        <f>$AF6/$C$2</f>
        <v>4</v>
      </c>
      <c r="AO6" s="118">
        <f>AO5</f>
        <v>1000</v>
      </c>
      <c r="AP6" s="118">
        <f>AP5</f>
        <v>500</v>
      </c>
      <c r="AQ6" s="118">
        <v>2</v>
      </c>
      <c r="AR6" s="118">
        <f>COLUMN($AF$16)</f>
        <v>32</v>
      </c>
      <c r="AS6" s="118">
        <f>AS5</f>
        <v>16</v>
      </c>
      <c r="AT6" s="31">
        <f t="array" aca="1" ref="AT6" ca="1">INDIRECT(ADDRESS(AS6,AR6))</f>
        <v>16</v>
      </c>
      <c r="AV6" s="119">
        <f t="shared" ref="AV6:AV69" si="0">AS6+41</f>
        <v>57</v>
      </c>
      <c r="AW6" s="47">
        <f t="array" aca="1" ref="AW6" ca="1">INDIRECT(ADDRESS(AV6,AR6))</f>
        <v>11</v>
      </c>
    </row>
    <row r="7" spans="2:49" x14ac:dyDescent="0.25">
      <c r="B7" s="18" t="s">
        <v>43</v>
      </c>
      <c r="C7" s="13">
        <v>2</v>
      </c>
      <c r="D7" s="23">
        <v>2</v>
      </c>
      <c r="E7" s="23">
        <v>3</v>
      </c>
      <c r="F7" s="23">
        <v>3</v>
      </c>
      <c r="G7" s="23">
        <v>4</v>
      </c>
      <c r="H7" s="23">
        <v>4</v>
      </c>
      <c r="I7" s="24">
        <v>5</v>
      </c>
      <c r="J7" s="8"/>
      <c r="L7" s="8"/>
      <c r="M7" s="105"/>
      <c r="N7" s="105"/>
      <c r="AB7" s="119"/>
      <c r="AC7" s="3">
        <v>7500</v>
      </c>
      <c r="AD7" s="25">
        <f>AC$7/$C$2</f>
        <v>15</v>
      </c>
      <c r="AE7" s="119"/>
      <c r="AF7" s="3">
        <v>8000</v>
      </c>
      <c r="AG7" s="25">
        <f>$AF7/$C$2</f>
        <v>16</v>
      </c>
      <c r="AO7" s="118">
        <f t="shared" ref="AO7:AP22" si="1">AO6</f>
        <v>1000</v>
      </c>
      <c r="AP7" s="118">
        <f t="shared" si="1"/>
        <v>500</v>
      </c>
      <c r="AQ7" s="118">
        <v>3</v>
      </c>
      <c r="AR7" s="118">
        <f>COLUMN($AG$16)</f>
        <v>33</v>
      </c>
      <c r="AS7" s="118">
        <f t="shared" ref="AS7:AS11" si="2">AS6</f>
        <v>16</v>
      </c>
      <c r="AT7" s="31">
        <f t="array" aca="1" ref="AT7" ca="1">INDIRECT(ADDRESS(AS7,AR7))</f>
        <v>19</v>
      </c>
      <c r="AV7" s="119">
        <f t="shared" si="0"/>
        <v>57</v>
      </c>
      <c r="AW7" s="47">
        <f t="array" aca="1" ref="AW7" ca="1">INDIRECT(ADDRESS(AV7,AR7))</f>
        <v>13</v>
      </c>
    </row>
    <row r="8" spans="2:49" ht="15.75" thickBot="1" x14ac:dyDescent="0.3">
      <c r="B8" s="19" t="s">
        <v>44</v>
      </c>
      <c r="C8" s="113">
        <v>2</v>
      </c>
      <c r="D8" s="22">
        <v>2.5</v>
      </c>
      <c r="E8" s="22">
        <v>3</v>
      </c>
      <c r="F8" s="22">
        <v>3.5</v>
      </c>
      <c r="G8" s="22">
        <v>4</v>
      </c>
      <c r="H8" s="22">
        <v>4.5</v>
      </c>
      <c r="I8" s="15">
        <v>5</v>
      </c>
      <c r="J8" s="8"/>
      <c r="L8" s="8"/>
      <c r="AC8" s="3">
        <v>10000</v>
      </c>
      <c r="AD8" s="25">
        <f>AC$8/$C$2</f>
        <v>20</v>
      </c>
      <c r="AO8" s="118">
        <f t="shared" si="1"/>
        <v>1000</v>
      </c>
      <c r="AP8" s="118">
        <f t="shared" si="1"/>
        <v>500</v>
      </c>
      <c r="AQ8" s="118">
        <v>4</v>
      </c>
      <c r="AR8" s="118">
        <f>COLUMN($AH$16)</f>
        <v>34</v>
      </c>
      <c r="AS8" s="118">
        <f t="shared" si="2"/>
        <v>16</v>
      </c>
      <c r="AT8" s="31">
        <f t="array" aca="1" ref="AT8" ca="1">INDIRECT(ADDRESS(AS8,AR8))</f>
        <v>20</v>
      </c>
      <c r="AV8" s="119">
        <f t="shared" si="0"/>
        <v>57</v>
      </c>
      <c r="AW8" s="47">
        <f t="array" aca="1" ref="AW8" ca="1">INDIRECT(ADDRESS(AV8,AR8))</f>
        <v>13</v>
      </c>
    </row>
    <row r="9" spans="2:49" ht="15.75" customHeight="1" x14ac:dyDescent="0.25">
      <c r="AC9" s="119">
        <v>8814</v>
      </c>
      <c r="AD9" s="25">
        <f>AC$8/$C$2</f>
        <v>20</v>
      </c>
      <c r="AO9" s="118">
        <f t="shared" si="1"/>
        <v>1000</v>
      </c>
      <c r="AP9" s="118">
        <f t="shared" si="1"/>
        <v>500</v>
      </c>
      <c r="AQ9" s="118">
        <v>5</v>
      </c>
      <c r="AR9" s="118">
        <f>COLUMN($AI$16)</f>
        <v>35</v>
      </c>
      <c r="AS9" s="118">
        <f t="shared" si="2"/>
        <v>16</v>
      </c>
      <c r="AT9" s="31">
        <f t="array" aca="1" ref="AT9" ca="1">INDIRECT(ADDRESS(AS9,AR9))</f>
        <v>23</v>
      </c>
      <c r="AV9" s="119">
        <f t="shared" si="0"/>
        <v>57</v>
      </c>
      <c r="AW9" s="47">
        <f t="array" aca="1" ref="AW9" ca="1">INDIRECT(ADDRESS(AV9,AR9))</f>
        <v>15</v>
      </c>
    </row>
    <row r="10" spans="2:49" x14ac:dyDescent="0.25">
      <c r="B10" s="75" t="s">
        <v>38</v>
      </c>
      <c r="C10" s="11">
        <v>0.8</v>
      </c>
      <c r="AO10" s="118">
        <f t="shared" si="1"/>
        <v>1000</v>
      </c>
      <c r="AP10" s="118">
        <f t="shared" si="1"/>
        <v>500</v>
      </c>
      <c r="AQ10" s="118">
        <v>6</v>
      </c>
      <c r="AR10" s="118">
        <f>COLUMN($AJ$16)</f>
        <v>36</v>
      </c>
      <c r="AS10" s="118">
        <f t="shared" si="2"/>
        <v>16</v>
      </c>
      <c r="AT10" s="31">
        <f t="array" aca="1" ref="AT10" ca="1">INDIRECT(ADDRESS(AS10,AR10))</f>
        <v>24</v>
      </c>
      <c r="AV10" s="119">
        <f t="shared" si="0"/>
        <v>57</v>
      </c>
      <c r="AW10" s="47">
        <f t="array" aca="1" ref="AW10" ca="1">INDIRECT(ADDRESS(AV10,AR10))</f>
        <v>15</v>
      </c>
    </row>
    <row r="11" spans="2:49" x14ac:dyDescent="0.25">
      <c r="B11" s="75" t="s">
        <v>39</v>
      </c>
      <c r="C11" s="12">
        <v>7.5</v>
      </c>
      <c r="D11" s="4" t="s">
        <v>40</v>
      </c>
      <c r="AO11" s="118">
        <f t="shared" si="1"/>
        <v>1000</v>
      </c>
      <c r="AP11" s="118">
        <f t="shared" si="1"/>
        <v>500</v>
      </c>
      <c r="AQ11" s="118">
        <v>7</v>
      </c>
      <c r="AR11" s="118">
        <f>COLUMN($AK$16)</f>
        <v>37</v>
      </c>
      <c r="AS11" s="118">
        <f t="shared" si="2"/>
        <v>16</v>
      </c>
      <c r="AT11" s="31">
        <f t="array" aca="1" ref="AT11" ca="1">INDIRECT(ADDRESS(AS11,AR11))</f>
        <v>27</v>
      </c>
      <c r="AV11" s="119">
        <f t="shared" si="0"/>
        <v>57</v>
      </c>
      <c r="AW11" s="47">
        <f t="array" aca="1" ref="AW11" ca="1">INDIRECT(ADDRESS(AV11,AR11))</f>
        <v>17</v>
      </c>
    </row>
    <row r="12" spans="2:49" ht="15.75" thickBot="1" x14ac:dyDescent="0.3">
      <c r="AC12" s="49" t="s">
        <v>52</v>
      </c>
      <c r="AD12" s="119"/>
      <c r="AO12" s="118">
        <f t="shared" si="1"/>
        <v>1000</v>
      </c>
      <c r="AP12" s="103">
        <f>AF4</f>
        <v>1000</v>
      </c>
      <c r="AQ12" s="118">
        <f>AQ5</f>
        <v>1</v>
      </c>
      <c r="AR12" s="118">
        <f>AR5</f>
        <v>31</v>
      </c>
      <c r="AS12" s="118">
        <v>17</v>
      </c>
      <c r="AT12" s="31">
        <f t="array" aca="1" ref="AT12" ca="1">INDIRECT(ADDRESS(AS12,AR12))</f>
        <v>11</v>
      </c>
      <c r="AV12" s="119">
        <f t="shared" si="0"/>
        <v>58</v>
      </c>
      <c r="AW12" s="47">
        <f t="array" aca="1" ref="AW12" ca="1">INDIRECT(ADDRESS(AV12,AR12))</f>
        <v>9</v>
      </c>
    </row>
    <row r="13" spans="2:49" ht="15.75" thickBot="1" x14ac:dyDescent="0.3">
      <c r="B13" s="119"/>
      <c r="K13" s="77"/>
      <c r="L13" s="77"/>
      <c r="M13" s="77"/>
      <c r="N13" s="53"/>
      <c r="AA13" s="53"/>
      <c r="AD13" s="309" t="s">
        <v>53</v>
      </c>
      <c r="AE13" s="310"/>
      <c r="AF13" s="310"/>
      <c r="AG13" s="310"/>
      <c r="AH13" s="310"/>
      <c r="AI13" s="310"/>
      <c r="AJ13" s="310"/>
      <c r="AK13" s="311"/>
      <c r="AO13" s="118">
        <f t="shared" si="1"/>
        <v>1000</v>
      </c>
      <c r="AP13" s="118">
        <f>AP12</f>
        <v>1000</v>
      </c>
      <c r="AQ13" s="118">
        <f>AQ6</f>
        <v>2</v>
      </c>
      <c r="AR13" s="118">
        <f t="shared" ref="AR13:AR76" si="3">AR6</f>
        <v>32</v>
      </c>
      <c r="AS13" s="118">
        <f t="shared" ref="AS13:AS18" si="4">AS12</f>
        <v>17</v>
      </c>
      <c r="AT13" s="31">
        <f t="array" aca="1" ref="AT13" ca="1">INDIRECT(ADDRESS(AS13,AR13))</f>
        <v>11.5</v>
      </c>
      <c r="AV13" s="119">
        <f t="shared" si="0"/>
        <v>58</v>
      </c>
      <c r="AW13" s="47">
        <f t="array" aca="1" ref="AW13" ca="1">INDIRECT(ADDRESS(AV13,AR13))</f>
        <v>9</v>
      </c>
    </row>
    <row r="14" spans="2:49" ht="15.75" thickBot="1" x14ac:dyDescent="0.3">
      <c r="C14" s="4"/>
      <c r="D14" s="288" t="s">
        <v>54</v>
      </c>
      <c r="E14" s="289"/>
      <c r="F14" s="289"/>
      <c r="G14" s="289"/>
      <c r="H14" s="322"/>
      <c r="I14" s="288" t="s">
        <v>84</v>
      </c>
      <c r="J14" s="289"/>
      <c r="K14" s="289"/>
      <c r="L14" s="289"/>
      <c r="M14" s="289"/>
      <c r="N14" s="289"/>
      <c r="O14" s="289"/>
      <c r="P14" s="289"/>
      <c r="Q14" s="290"/>
      <c r="R14" s="280" t="s">
        <v>86</v>
      </c>
      <c r="S14" s="280"/>
      <c r="T14" s="281"/>
      <c r="U14" s="9"/>
      <c r="V14" s="282" t="s">
        <v>90</v>
      </c>
      <c r="AA14" s="53"/>
      <c r="AD14" s="17" t="s">
        <v>50</v>
      </c>
      <c r="AE14" s="92">
        <f t="shared" ref="AE14:AK14" si="5">C6</f>
        <v>1</v>
      </c>
      <c r="AF14" s="93">
        <f t="shared" si="5"/>
        <v>2</v>
      </c>
      <c r="AG14" s="93">
        <f t="shared" si="5"/>
        <v>3</v>
      </c>
      <c r="AH14" s="93">
        <f t="shared" si="5"/>
        <v>4</v>
      </c>
      <c r="AI14" s="93">
        <f t="shared" si="5"/>
        <v>5</v>
      </c>
      <c r="AJ14" s="93">
        <f t="shared" si="5"/>
        <v>6</v>
      </c>
      <c r="AK14" s="94">
        <f t="shared" si="5"/>
        <v>7</v>
      </c>
      <c r="AO14" s="118">
        <f t="shared" si="1"/>
        <v>1000</v>
      </c>
      <c r="AP14" s="118">
        <f t="shared" si="1"/>
        <v>1000</v>
      </c>
      <c r="AQ14" s="118">
        <f t="shared" ref="AQ14:AQ18" si="6">AQ7</f>
        <v>3</v>
      </c>
      <c r="AR14" s="118">
        <f t="shared" si="3"/>
        <v>33</v>
      </c>
      <c r="AS14" s="118">
        <f t="shared" si="4"/>
        <v>17</v>
      </c>
      <c r="AT14" s="31">
        <f t="array" aca="1" ref="AT14" ca="1">INDIRECT(ADDRESS(AS14,AR14))</f>
        <v>13</v>
      </c>
      <c r="AV14" s="119">
        <f t="shared" si="0"/>
        <v>58</v>
      </c>
      <c r="AW14" s="47">
        <f t="array" aca="1" ref="AW14" ca="1">INDIRECT(ADDRESS(AV14,AR14))</f>
        <v>10</v>
      </c>
    </row>
    <row r="15" spans="2:49" ht="30.75" customHeight="1" thickBot="1" x14ac:dyDescent="0.3">
      <c r="C15" s="4"/>
      <c r="D15" s="325" t="s">
        <v>55</v>
      </c>
      <c r="E15" s="314" t="s">
        <v>56</v>
      </c>
      <c r="F15" s="314" t="s">
        <v>50</v>
      </c>
      <c r="G15" s="292" t="s">
        <v>93</v>
      </c>
      <c r="H15" s="316" t="s">
        <v>63</v>
      </c>
      <c r="I15" s="291" t="s">
        <v>96</v>
      </c>
      <c r="J15" s="292"/>
      <c r="K15" s="278" t="s">
        <v>81</v>
      </c>
      <c r="L15" s="278" t="s">
        <v>85</v>
      </c>
      <c r="M15" s="278" t="s">
        <v>82</v>
      </c>
      <c r="N15" s="278" t="s">
        <v>83</v>
      </c>
      <c r="O15" s="278" t="s">
        <v>88</v>
      </c>
      <c r="P15" s="278" t="s">
        <v>89</v>
      </c>
      <c r="Q15" s="320" t="s">
        <v>73</v>
      </c>
      <c r="R15" s="323" t="s">
        <v>87</v>
      </c>
      <c r="S15" s="292" t="s">
        <v>91</v>
      </c>
      <c r="T15" s="318" t="s">
        <v>92</v>
      </c>
      <c r="U15" s="9"/>
      <c r="V15" s="283"/>
      <c r="W15" s="7"/>
      <c r="X15" s="7"/>
      <c r="Y15" s="7"/>
      <c r="Z15" s="7"/>
      <c r="AA15" s="53"/>
      <c r="AC15" s="16" t="s">
        <v>48</v>
      </c>
      <c r="AD15" s="117" t="s">
        <v>49</v>
      </c>
      <c r="AE15" s="89"/>
      <c r="AF15" s="90"/>
      <c r="AG15" s="90"/>
      <c r="AH15" s="90"/>
      <c r="AI15" s="90"/>
      <c r="AJ15" s="90"/>
      <c r="AK15" s="91"/>
      <c r="AO15" s="118">
        <f t="shared" si="1"/>
        <v>1000</v>
      </c>
      <c r="AP15" s="118">
        <f t="shared" si="1"/>
        <v>1000</v>
      </c>
      <c r="AQ15" s="118">
        <f t="shared" si="6"/>
        <v>4</v>
      </c>
      <c r="AR15" s="118">
        <f t="shared" si="3"/>
        <v>34</v>
      </c>
      <c r="AS15" s="118">
        <f t="shared" si="4"/>
        <v>17</v>
      </c>
      <c r="AT15" s="31">
        <f t="array" aca="1" ref="AT15" ca="1">INDIRECT(ADDRESS(AS15,AR15))</f>
        <v>13.5</v>
      </c>
      <c r="AV15" s="119">
        <f t="shared" si="0"/>
        <v>58</v>
      </c>
      <c r="AW15" s="47">
        <f t="array" aca="1" ref="AW15" ca="1">INDIRECT(ADDRESS(AV15,AR15))</f>
        <v>10</v>
      </c>
    </row>
    <row r="16" spans="2:49" ht="15.75" thickBot="1" x14ac:dyDescent="0.3">
      <c r="C16" s="86"/>
      <c r="D16" s="326"/>
      <c r="E16" s="315"/>
      <c r="F16" s="315"/>
      <c r="G16" s="315"/>
      <c r="H16" s="317"/>
      <c r="I16" s="293"/>
      <c r="J16" s="294"/>
      <c r="K16" s="279"/>
      <c r="L16" s="279"/>
      <c r="M16" s="279"/>
      <c r="N16" s="279"/>
      <c r="O16" s="279"/>
      <c r="P16" s="279"/>
      <c r="Q16" s="321"/>
      <c r="R16" s="324"/>
      <c r="S16" s="315"/>
      <c r="T16" s="319"/>
      <c r="U16" s="9"/>
      <c r="V16" s="284"/>
      <c r="W16" s="7"/>
      <c r="X16" s="7"/>
      <c r="Y16" s="7"/>
      <c r="Z16" s="7"/>
      <c r="AA16" s="54"/>
      <c r="AC16" s="301">
        <f>AC3</f>
        <v>1000</v>
      </c>
      <c r="AD16" s="65">
        <v>500</v>
      </c>
      <c r="AE16" s="27">
        <f t="shared" ref="AE16:AK19" si="7">($C$3+$AD$3+(($AC$16/$AD16)*C$7)+(($AC$16/$AD16)*C$8))</f>
        <v>15</v>
      </c>
      <c r="AF16" s="28">
        <f t="shared" si="7"/>
        <v>16</v>
      </c>
      <c r="AG16" s="28">
        <f t="shared" si="7"/>
        <v>19</v>
      </c>
      <c r="AH16" s="28">
        <f t="shared" si="7"/>
        <v>20</v>
      </c>
      <c r="AI16" s="28">
        <f t="shared" si="7"/>
        <v>23</v>
      </c>
      <c r="AJ16" s="28">
        <f t="shared" si="7"/>
        <v>24</v>
      </c>
      <c r="AK16" s="29">
        <f t="shared" si="7"/>
        <v>27</v>
      </c>
      <c r="AL16" s="99">
        <f>$AC$16</f>
        <v>1000</v>
      </c>
      <c r="AO16" s="118">
        <f t="shared" si="1"/>
        <v>1000</v>
      </c>
      <c r="AP16" s="118">
        <f t="shared" si="1"/>
        <v>1000</v>
      </c>
      <c r="AQ16" s="118">
        <f t="shared" si="6"/>
        <v>5</v>
      </c>
      <c r="AR16" s="118">
        <f t="shared" si="3"/>
        <v>35</v>
      </c>
      <c r="AS16" s="118">
        <f t="shared" si="4"/>
        <v>17</v>
      </c>
      <c r="AT16" s="31">
        <f t="array" aca="1" ref="AT16" ca="1">INDIRECT(ADDRESS(AS16,AR16))</f>
        <v>15</v>
      </c>
      <c r="AV16" s="119">
        <f t="shared" si="0"/>
        <v>58</v>
      </c>
      <c r="AW16" s="47">
        <f t="array" aca="1" ref="AW16" ca="1">INDIRECT(ADDRESS(AV16,AR16))</f>
        <v>11</v>
      </c>
    </row>
    <row r="17" spans="2:49" x14ac:dyDescent="0.25">
      <c r="C17" s="114" t="s">
        <v>57</v>
      </c>
      <c r="D17" s="110">
        <v>1000</v>
      </c>
      <c r="E17" s="52">
        <v>500</v>
      </c>
      <c r="F17" s="52">
        <v>3</v>
      </c>
      <c r="G17" s="52" t="s">
        <v>64</v>
      </c>
      <c r="H17" s="120">
        <v>1</v>
      </c>
      <c r="I17" s="274"/>
      <c r="J17" s="275"/>
      <c r="K17" s="23">
        <f>IF($D17="","",$H17*$C$3)</f>
        <v>5</v>
      </c>
      <c r="L17" s="23">
        <f>IF($D17="","",(($D17/$C$2)*$H17))</f>
        <v>2</v>
      </c>
      <c r="M17" s="23">
        <f t="array" ref="M17">IF($D17="","",(($D17/$E17)*INDEX($C$7:$I$7,MATCH($F17,$C$6:$I$6,0)))*$H17)</f>
        <v>6</v>
      </c>
      <c r="N17" s="128">
        <f t="array" ref="N17">IF($D17="","",IF(AND($G17="Oui",NOT($D17="")),(($D17/$E17)*INDEX($C$8:$I$8,MATCH($F17,$C$6:$I$6,0))),0)*$H17)</f>
        <v>6</v>
      </c>
      <c r="O17" s="23">
        <f>IF($D17="","",N17+M17+K17)</f>
        <v>17</v>
      </c>
      <c r="P17" s="23">
        <f>IF($D17="","",$O17/$C$10)</f>
        <v>21.25</v>
      </c>
      <c r="Q17" s="129">
        <f>IF($D17="","",IF((($C$11*60)-$P17)&gt;=0,1,"x"))</f>
        <v>1</v>
      </c>
      <c r="R17" s="123">
        <f t="array" ref="R17">IF($Q17=1,$H17*$D17,(ROUNDDOWN($V17,0)*$D17)+((($P17/$H17)*($V17-ROUNDDOWN($V17,0))-$C$3)/(($E17/$C$2)+INDEX($C$7:$I$7,MATCH($F17,$C$6:$I$6,0))+IF($G17="Oui",INDEX($C$8:$I$8,MATCH($F17,$C$6:$I$6,0)),0))*$E17))</f>
        <v>1000</v>
      </c>
      <c r="S17" s="111"/>
      <c r="T17" s="112"/>
      <c r="U17" s="9"/>
      <c r="V17" s="147">
        <f t="array" ref="V17">IF($Q17=1,0,IF($H17&lt;($Q17*$P17)/(($C$3+($D17/$C$2)+(($D17/$E17)*INDEX($C$7:$I$7,MATCH($F17,$C$6:$I$6,0)))+IF($G17="Oui",(($D17/$E17)*INDEX($C$8:$I$8,MATCH($F17,$C$6:$I$6,0))),0))/$C$10),$H17,($Q17*$P17)/(($C$3+($D17/$C$2)+(($D17/$E17)*INDEX($C$7:$I$7,MATCH($F17,$C$6:$I$6,0)))+IF($G17="Oui",(($D17/$E17)*INDEX($C$8:$I$8,MATCH($F17,$C$6:$I$6,0))),0))/$C$10)))</f>
        <v>0</v>
      </c>
      <c r="AA17" s="54"/>
      <c r="AC17" s="299"/>
      <c r="AD17" s="56">
        <v>1000</v>
      </c>
      <c r="AE17" s="30">
        <f t="shared" si="7"/>
        <v>11</v>
      </c>
      <c r="AF17" s="31">
        <f t="shared" si="7"/>
        <v>11.5</v>
      </c>
      <c r="AG17" s="31">
        <f t="shared" si="7"/>
        <v>13</v>
      </c>
      <c r="AH17" s="31">
        <f t="shared" si="7"/>
        <v>13.5</v>
      </c>
      <c r="AI17" s="31">
        <f t="shared" si="7"/>
        <v>15</v>
      </c>
      <c r="AJ17" s="31">
        <f t="shared" si="7"/>
        <v>15.5</v>
      </c>
      <c r="AK17" s="32">
        <f t="shared" si="7"/>
        <v>17</v>
      </c>
      <c r="AL17" s="99">
        <f t="shared" ref="AL17:AL20" si="8">$AC$16</f>
        <v>1000</v>
      </c>
      <c r="AO17" s="118">
        <f t="shared" si="1"/>
        <v>1000</v>
      </c>
      <c r="AP17" s="118">
        <f t="shared" si="1"/>
        <v>1000</v>
      </c>
      <c r="AQ17" s="118">
        <f t="shared" si="6"/>
        <v>6</v>
      </c>
      <c r="AR17" s="118">
        <f t="shared" si="3"/>
        <v>36</v>
      </c>
      <c r="AS17" s="118">
        <f t="shared" si="4"/>
        <v>17</v>
      </c>
      <c r="AT17" s="31">
        <f t="array" aca="1" ref="AT17" ca="1">INDIRECT(ADDRESS(AS17,AR17))</f>
        <v>15.5</v>
      </c>
      <c r="AV17" s="119">
        <f t="shared" si="0"/>
        <v>58</v>
      </c>
      <c r="AW17" s="47">
        <f t="array" aca="1" ref="AW17" ca="1">INDIRECT(ADDRESS(AV17,AR17))</f>
        <v>11</v>
      </c>
    </row>
    <row r="18" spans="2:49" x14ac:dyDescent="0.25">
      <c r="C18" s="115" t="s">
        <v>58</v>
      </c>
      <c r="D18" s="79">
        <v>500</v>
      </c>
      <c r="E18" s="50">
        <v>200</v>
      </c>
      <c r="F18" s="50">
        <v>5</v>
      </c>
      <c r="G18" s="50" t="s">
        <v>64</v>
      </c>
      <c r="H18" s="121">
        <v>1</v>
      </c>
      <c r="I18" s="270">
        <f ca="1">IF($D18="","",INDIRECT("'Chgt Prod'!"&amp;ADDRESS(MATCH($F17,'Chgt Prod'!$C$10:$C$16)+9,MATCH($F18,'Chgt Prod'!$D$9:$J$9)+3)))</f>
        <v>0</v>
      </c>
      <c r="J18" s="271"/>
      <c r="K18" s="118">
        <f t="shared" ref="K18:K27" si="9">IF($D18="","",$H18*$C$3)</f>
        <v>5</v>
      </c>
      <c r="L18" s="118">
        <f t="shared" ref="L18:L27" si="10">IF($D18="","",(($D18/$C$2)*$H18))</f>
        <v>1</v>
      </c>
      <c r="M18" s="118">
        <f t="array" ref="M18">IF($D18="","",(($D18/$E18)*INDEX($C$7:$I$7,MATCH($F18,$C$6:$I$6,0)))*$H18)</f>
        <v>10</v>
      </c>
      <c r="N18" s="106">
        <f t="array" ref="N18">IF($D18="","",IF(AND($G18="Oui",NOT($D18="")),(($D18/$E18)*INDEX($C$8:$I$8,MATCH($F18,$C$6:$I$6,0))),0)*$H18)</f>
        <v>10</v>
      </c>
      <c r="O18" s="118">
        <f ca="1">IF($D18="","",I18+N18+M18+K18)</f>
        <v>25</v>
      </c>
      <c r="P18" s="118">
        <f ca="1">IF($D18="","",$O18/$C$10)</f>
        <v>31.25</v>
      </c>
      <c r="Q18" s="126">
        <f ca="1">IF(OR($D18="",NOT($Q17=1)),"",IF((($C$11*60)-SUM($P$17:$P17)-$P18)&gt;=0,1,(($C$11*60)-SUM($P$17:$P17))/$P18))</f>
        <v>1</v>
      </c>
      <c r="R18" s="124">
        <f t="array" aca="1" ref="R18" ca="1">IF($Q18=1,$H18*$D18,(ROUNDDOWN($V18,0)*$D18)+((($P18/$H18)*($V18-ROUNDDOWN($V18,0))-$C$3)/(($E18/$C$2)+INDEX($C$7:$I$7,MATCH($F18,$C$6:$I$6,0))+IF($G18="Oui",INDEX($C$8:$I$8,MATCH($F18,$C$6:$I$6,0)),0))*$E18))</f>
        <v>500</v>
      </c>
      <c r="S18" s="101"/>
      <c r="T18" s="108"/>
      <c r="U18" s="9"/>
      <c r="V18" s="130">
        <f t="array" aca="1" ref="V18" ca="1">IF($Q18=1,0,IF($H18&lt;($Q18*$P18)/(($C$3+($D18/$C$2)+(($D18/$E18)*INDEX($C$7:$I$7,MATCH($F18,$C$6:$I$6,0)))+IF($G18="Oui",(($D18/$E18)*INDEX($C$8:$I$8,MATCH($F18,$C$6:$I$6,0))),0))/$C$10),$H18,($Q18*$P18)/(($C$3+($D18/$C$2)+(($D18/$E18)*INDEX($C$7:$I$7,MATCH($F18,$C$6:$I$6,0)))+IF($G18="Oui",(($D18/$E18)*INDEX($C$8:$I$8,MATCH($F18,$C$6:$I$6,0))),0))/$C$10)))</f>
        <v>0</v>
      </c>
      <c r="AA18" s="54"/>
      <c r="AC18" s="299"/>
      <c r="AD18" s="56">
        <v>1500</v>
      </c>
      <c r="AE18" s="30">
        <f t="shared" si="7"/>
        <v>9.6666666666666679</v>
      </c>
      <c r="AF18" s="31">
        <f t="shared" si="7"/>
        <v>10</v>
      </c>
      <c r="AG18" s="31">
        <f t="shared" si="7"/>
        <v>11</v>
      </c>
      <c r="AH18" s="31">
        <f t="shared" si="7"/>
        <v>11.333333333333332</v>
      </c>
      <c r="AI18" s="31">
        <f t="shared" si="7"/>
        <v>12.333333333333332</v>
      </c>
      <c r="AJ18" s="31">
        <f t="shared" si="7"/>
        <v>12.666666666666666</v>
      </c>
      <c r="AK18" s="32">
        <f t="shared" si="7"/>
        <v>13.666666666666664</v>
      </c>
      <c r="AL18" s="99">
        <f t="shared" si="8"/>
        <v>1000</v>
      </c>
      <c r="AO18" s="118">
        <f t="shared" si="1"/>
        <v>1000</v>
      </c>
      <c r="AP18" s="118">
        <f t="shared" si="1"/>
        <v>1000</v>
      </c>
      <c r="AQ18" s="118">
        <f t="shared" si="6"/>
        <v>7</v>
      </c>
      <c r="AR18" s="118">
        <f t="shared" si="3"/>
        <v>37</v>
      </c>
      <c r="AS18" s="118">
        <f t="shared" si="4"/>
        <v>17</v>
      </c>
      <c r="AT18" s="31">
        <f t="array" aca="1" ref="AT18" ca="1">INDIRECT(ADDRESS(AS18,AR18))</f>
        <v>17</v>
      </c>
      <c r="AV18" s="119">
        <f t="shared" si="0"/>
        <v>58</v>
      </c>
      <c r="AW18" s="47">
        <f t="array" aca="1" ref="AW18" ca="1">INDIRECT(ADDRESS(AV18,AR18))</f>
        <v>12</v>
      </c>
    </row>
    <row r="19" spans="2:49" x14ac:dyDescent="0.25">
      <c r="C19" s="115" t="s">
        <v>59</v>
      </c>
      <c r="D19" s="79">
        <v>10000</v>
      </c>
      <c r="E19" s="50">
        <v>1000</v>
      </c>
      <c r="F19" s="50">
        <v>1</v>
      </c>
      <c r="G19" s="50" t="s">
        <v>65</v>
      </c>
      <c r="H19" s="121">
        <v>2</v>
      </c>
      <c r="I19" s="270">
        <f ca="1">IF($D19="","",INDIRECT("'Chgt Prod'!"&amp;ADDRESS(MATCH($F18,'Chgt Prod'!$C$10:$C$16)+9,MATCH($F19,'Chgt Prod'!$D$9:$J$9)+3)))</f>
        <v>0</v>
      </c>
      <c r="J19" s="271"/>
      <c r="K19" s="118">
        <f t="shared" si="9"/>
        <v>10</v>
      </c>
      <c r="L19" s="118">
        <f t="shared" si="10"/>
        <v>40</v>
      </c>
      <c r="M19" s="118">
        <f t="array" ref="M19">IF($D19="","",(($D19/$E19)*INDEX($C$7:$I$7,MATCH($F19,$C$6:$I$6,0)))*$H19)</f>
        <v>40</v>
      </c>
      <c r="N19" s="106">
        <f t="array" ref="N19">IF($D19="","",IF(AND($G19="Oui",NOT($D19="")),(($D19/$E19)*INDEX($C$8:$I$8,MATCH($F19,$C$6:$I$6,0))),0)*$H19)</f>
        <v>0</v>
      </c>
      <c r="O19" s="118">
        <f t="shared" ref="O19:O27" ca="1" si="11">IF($D19="","",I19+N19+M19+K19)</f>
        <v>50</v>
      </c>
      <c r="P19" s="118">
        <f t="shared" ref="P19:P27" ca="1" si="12">IF($D19="","",$O19/$C$10)</f>
        <v>62.5</v>
      </c>
      <c r="Q19" s="126">
        <f ca="1">IF(OR($D19="",NOT($Q18=1)),"",IF((($C$11*60)-SUM($P$17:$P18)-$P19)&gt;=0,1,(($C$11*60)-SUM($P$17:$P18))/$P19))</f>
        <v>1</v>
      </c>
      <c r="R19" s="124">
        <f t="array" aca="1" ref="R19" ca="1">IF($Q19=1,$H19*$D19,(ROUNDDOWN($V19,0)*$D19)+((($P19/$H19)*($V19-ROUNDDOWN($V19,0))-$C$3)/(($E19/$C$2)+INDEX($C$7:$I$7,MATCH($F19,$C$6:$I$6,0))+IF($G19="Oui",INDEX($C$8:$I$8,MATCH($F19,$C$6:$I$6,0)),0))*$E19))</f>
        <v>20000</v>
      </c>
      <c r="S19" s="50"/>
      <c r="T19" s="108"/>
      <c r="U19" s="9"/>
      <c r="V19" s="130">
        <f t="array" aca="1" ref="V19" ca="1">IF($Q19=1,0,IF($H19&lt;($Q19*$P19)/(($C$3+($D19/$C$2)+(($D19/$E19)*INDEX($C$7:$I$7,MATCH($F19,$C$6:$I$6,0)))+IF($G19="Oui",(($D19/$E19)*INDEX($C$8:$I$8,MATCH($F19,$C$6:$I$6,0))),0))/$C$10),$H19,($Q19*$P19)/(($C$3+($D19/$C$2)+(($D19/$E19)*INDEX($C$7:$I$7,MATCH($F19,$C$6:$I$6,0)))+IF($G19="Oui",(($D19/$E19)*INDEX($C$8:$I$8,MATCH($F19,$C$6:$I$6,0))),0))/$C$10)))</f>
        <v>0</v>
      </c>
      <c r="W19" s="119"/>
      <c r="X19" s="119"/>
      <c r="Y19" s="119"/>
      <c r="Z19" s="119"/>
      <c r="AA19" s="54"/>
      <c r="AC19" s="299"/>
      <c r="AD19" s="56">
        <v>2000</v>
      </c>
      <c r="AE19" s="30">
        <f t="shared" si="7"/>
        <v>9</v>
      </c>
      <c r="AF19" s="31">
        <f t="shared" si="7"/>
        <v>9.25</v>
      </c>
      <c r="AG19" s="31">
        <f t="shared" si="7"/>
        <v>10</v>
      </c>
      <c r="AH19" s="31">
        <f t="shared" si="7"/>
        <v>10.25</v>
      </c>
      <c r="AI19" s="31">
        <f t="shared" si="7"/>
        <v>11</v>
      </c>
      <c r="AJ19" s="31">
        <f t="shared" si="7"/>
        <v>11.25</v>
      </c>
      <c r="AK19" s="32">
        <f t="shared" si="7"/>
        <v>12</v>
      </c>
      <c r="AL19" s="99">
        <f t="shared" si="8"/>
        <v>1000</v>
      </c>
      <c r="AO19" s="118">
        <f t="shared" si="1"/>
        <v>1000</v>
      </c>
      <c r="AP19" s="103">
        <f>AF5</f>
        <v>1500</v>
      </c>
      <c r="AQ19" s="118">
        <f>AQ12</f>
        <v>1</v>
      </c>
      <c r="AR19" s="118">
        <f t="shared" si="3"/>
        <v>31</v>
      </c>
      <c r="AS19" s="118">
        <v>18</v>
      </c>
      <c r="AT19" s="31">
        <f t="array" aca="1" ref="AT19" ca="1">INDIRECT(ADDRESS(AS19,AR19))</f>
        <v>9.6666666666666679</v>
      </c>
      <c r="AV19" s="119">
        <f t="shared" si="0"/>
        <v>59</v>
      </c>
      <c r="AW19" s="47">
        <f t="array" aca="1" ref="AW19" ca="1">INDIRECT(ADDRESS(AV19,AR19))</f>
        <v>8.3333333333333339</v>
      </c>
    </row>
    <row r="20" spans="2:49" ht="15.75" thickBot="1" x14ac:dyDescent="0.3">
      <c r="C20" s="115" t="s">
        <v>60</v>
      </c>
      <c r="D20" s="79">
        <v>2000</v>
      </c>
      <c r="E20" s="50">
        <v>100</v>
      </c>
      <c r="F20" s="50">
        <v>5</v>
      </c>
      <c r="G20" s="50" t="s">
        <v>65</v>
      </c>
      <c r="H20" s="121">
        <v>3</v>
      </c>
      <c r="I20" s="270">
        <f ca="1">IF($D20="","",INDIRECT("'Chgt Prod'!"&amp;ADDRESS(MATCH($F19,'Chgt Prod'!$C$10:$C$16)+9,MATCH($F20,'Chgt Prod'!$D$9:$J$9)+3)))</f>
        <v>0</v>
      </c>
      <c r="J20" s="271"/>
      <c r="K20" s="118">
        <f t="shared" si="9"/>
        <v>15</v>
      </c>
      <c r="L20" s="118">
        <f t="shared" si="10"/>
        <v>12</v>
      </c>
      <c r="M20" s="118">
        <f t="array" ref="M20">IF($D20="","",(($D20/$E20)*INDEX($C$7:$I$7,MATCH($F20,$C$6:$I$6,0)))*$H20)</f>
        <v>240</v>
      </c>
      <c r="N20" s="106">
        <f t="array" ref="N20">IF($D20="","",IF(AND($G20="Oui",NOT($D20="")),(($D20/$E20)*INDEX($C$8:$I$8,MATCH($F20,$C$6:$I$6,0))),0)*$H20)</f>
        <v>0</v>
      </c>
      <c r="O20" s="118">
        <f t="shared" ca="1" si="11"/>
        <v>255</v>
      </c>
      <c r="P20" s="118">
        <f t="shared" ca="1" si="12"/>
        <v>318.75</v>
      </c>
      <c r="Q20" s="126">
        <f ca="1">IF(OR($D20="",NOT($Q19=1)),"",IF((($C$11*60)-SUM($P$17:$P19)-$P20)&gt;=0,1,(($C$11*60)-SUM($P$17:$P19))/$P20))</f>
        <v>1</v>
      </c>
      <c r="R20" s="124">
        <f t="array" aca="1" ref="R20" ca="1">IF($Q20="","",IF($Q20=1,$H20*$D20,(ROUNDDOWN($V20,0)*$D20)+((($P20/$H20)*($V20-ROUNDDOWN($V20,0))-$C$3)/(($E20/$C$2)+INDEX($C$7:$I$7,MATCH($F20,$C$6:$I$6,0))+IF($G20="Oui",INDEX($C$8:$I$8,MATCH($F20,$C$6:$I$6,0)),0))*$E20)))</f>
        <v>6000</v>
      </c>
      <c r="S20" s="50"/>
      <c r="T20" s="108"/>
      <c r="U20" s="9"/>
      <c r="V20" s="130">
        <f t="array" aca="1" ref="V20" ca="1">IF($Q20=1,0,IF($H20&lt;($Q20*$P20)/(($C$3+($D20/$C$2)+(($D20/$E20)*INDEX($C$7:$I$7,MATCH($F20,$C$6:$I$6,0)))+IF($G20="Oui",(($D20/$E20)*INDEX($C$8:$I$8,MATCH($F20,$C$6:$I$6,0))),0))/$C$10),$H20,($Q20*$P20)/(($C$3+($D20/$C$2)+(($D20/$E20)*INDEX($C$7:$I$7,MATCH($F20,$C$6:$I$6,0)))+IF($G20="Oui",(($D20/$E20)*INDEX($C$8:$I$8,MATCH($F20,$C$6:$I$6,0))),0))/$C$10)))</f>
        <v>0</v>
      </c>
      <c r="W20" s="54"/>
      <c r="X20" s="54"/>
      <c r="Y20" s="54"/>
      <c r="Z20" s="54"/>
      <c r="AA20" s="54"/>
      <c r="AB20" s="119"/>
      <c r="AC20" s="305"/>
      <c r="AD20" s="66"/>
      <c r="AE20" s="33"/>
      <c r="AF20" s="34"/>
      <c r="AG20" s="34"/>
      <c r="AH20" s="34"/>
      <c r="AI20" s="34"/>
      <c r="AJ20" s="34"/>
      <c r="AK20" s="35"/>
      <c r="AL20" s="99">
        <f t="shared" si="8"/>
        <v>1000</v>
      </c>
      <c r="AO20" s="118">
        <f t="shared" si="1"/>
        <v>1000</v>
      </c>
      <c r="AP20" s="118">
        <f t="shared" si="1"/>
        <v>1500</v>
      </c>
      <c r="AQ20" s="118">
        <f t="shared" ref="AQ20:AQ39" si="13">AQ13</f>
        <v>2</v>
      </c>
      <c r="AR20" s="118">
        <f t="shared" si="3"/>
        <v>32</v>
      </c>
      <c r="AS20" s="118">
        <f t="shared" ref="AS20:AS25" si="14">AS19</f>
        <v>18</v>
      </c>
      <c r="AT20" s="31">
        <f t="array" aca="1" ref="AT20" ca="1">INDIRECT(ADDRESS(AS20,AR20))</f>
        <v>10</v>
      </c>
      <c r="AV20" s="119">
        <f t="shared" si="0"/>
        <v>59</v>
      </c>
      <c r="AW20" s="47">
        <f t="array" aca="1" ref="AW20" ca="1">INDIRECT(ADDRESS(AV20,AR20))</f>
        <v>8.3333333333333339</v>
      </c>
    </row>
    <row r="21" spans="2:49" x14ac:dyDescent="0.25">
      <c r="C21" s="115" t="s">
        <v>61</v>
      </c>
      <c r="D21" s="79"/>
      <c r="E21" s="50"/>
      <c r="F21" s="50"/>
      <c r="G21" s="50"/>
      <c r="H21" s="121"/>
      <c r="I21" s="270" t="str">
        <f ca="1">IF($D21="","",INDIRECT("'Chgt Prod'!"&amp;ADDRESS(MATCH($F20,'Chgt Prod'!$C$10:$C$16)+9,MATCH($F21,'Chgt Prod'!$D$9:$J$9)+3)))</f>
        <v/>
      </c>
      <c r="J21" s="271"/>
      <c r="K21" s="118" t="str">
        <f t="shared" si="9"/>
        <v/>
      </c>
      <c r="L21" s="118" t="str">
        <f t="shared" si="10"/>
        <v/>
      </c>
      <c r="M21" s="118" t="str">
        <f t="array" ref="M21">IF($D21="","",(($D21/$E21)*INDEX($C$7:$I$7,MATCH($F21,$C$6:$I$6,0)))*$H21)</f>
        <v/>
      </c>
      <c r="N21" s="106" t="str">
        <f t="array" ref="N21">IF($D21="","",IF(AND($G21="Oui",NOT($D21="")),(($D21/$E21)*INDEX($C$8:$I$8,MATCH($F21,$C$6:$I$6,0))),0)*$H21)</f>
        <v/>
      </c>
      <c r="O21" s="118" t="str">
        <f t="shared" si="11"/>
        <v/>
      </c>
      <c r="P21" s="118" t="str">
        <f t="shared" si="12"/>
        <v/>
      </c>
      <c r="Q21" s="126" t="str">
        <f ca="1">IF(OR($D21="",NOT($Q20=1)),"",IF((($C$11*60)-SUM($P$17:$P20)-$P21)&gt;=0,1,(($C$11*60)-SUM($P$17:$P20))/$P21))</f>
        <v/>
      </c>
      <c r="R21" s="124" t="str">
        <f t="array" aca="1" ref="R21" ca="1">IF($Q21="","",IF($Q21=1,$H21*$D21,(ROUNDDOWN($V21,0)*$D21)+((($P21/$H21)*($V21-ROUNDDOWN($V21,0))-$C$3)/(($E21/$C$2)+INDEX($C$7:$I$7,MATCH($F21,$C$6:$I$6,0))+IF($G21="Oui",INDEX($C$8:$I$8,MATCH($F21,$C$6:$I$6,0)),0))*$E21)))</f>
        <v/>
      </c>
      <c r="S21" s="50"/>
      <c r="T21" s="108"/>
      <c r="U21" s="9"/>
      <c r="V21" s="130" t="e">
        <f t="array" aca="1" ref="V21" ca="1">IF($Q21=1,0,IF($H21&lt;($Q21*$P21)/(($C$3+($D21/$C$2)+(($D21/$E21)*INDEX($C$7:$I$7,MATCH($F21,$C$6:$I$6,0)))+IF($G21="Oui",(($D21/$E21)*INDEX($C$8:$I$8,MATCH($F21,$C$6:$I$6,0))),0))/$C$10),$H21,($Q21*$P21)/(($C$3+($D21/$C$2)+(($D21/$E21)*INDEX($C$7:$I$7,MATCH($F21,$C$6:$I$6,0)))+IF($G21="Oui",(($D21/$E21)*INDEX($C$8:$I$8,MATCH($F21,$C$6:$I$6,0))),0))/$C$10)))</f>
        <v>#VALUE!</v>
      </c>
      <c r="W21" s="54"/>
      <c r="X21" s="54"/>
      <c r="Y21" s="54"/>
      <c r="Z21" s="54"/>
      <c r="AA21" s="54"/>
      <c r="AB21" s="119"/>
      <c r="AC21" s="295">
        <f>AC4</f>
        <v>1500</v>
      </c>
      <c r="AD21" s="55">
        <f>AD16</f>
        <v>500</v>
      </c>
      <c r="AE21" s="27">
        <f t="shared" ref="AE21:AK24" si="15">($C$3+$AD$4+(($AC$21/$AD21)*C$7)+(($AC$21/$AD21)*C$8))</f>
        <v>20</v>
      </c>
      <c r="AF21" s="28">
        <f t="shared" si="15"/>
        <v>21.5</v>
      </c>
      <c r="AG21" s="28">
        <f t="shared" si="15"/>
        <v>26</v>
      </c>
      <c r="AH21" s="28">
        <f t="shared" si="15"/>
        <v>27.5</v>
      </c>
      <c r="AI21" s="28">
        <f t="shared" si="15"/>
        <v>32</v>
      </c>
      <c r="AJ21" s="28">
        <f t="shared" si="15"/>
        <v>33.5</v>
      </c>
      <c r="AK21" s="29">
        <f t="shared" si="15"/>
        <v>38</v>
      </c>
      <c r="AL21" s="99">
        <f>$AC$21</f>
        <v>1500</v>
      </c>
      <c r="AO21" s="118">
        <f t="shared" si="1"/>
        <v>1000</v>
      </c>
      <c r="AP21" s="118">
        <f t="shared" si="1"/>
        <v>1500</v>
      </c>
      <c r="AQ21" s="118">
        <f t="shared" si="13"/>
        <v>3</v>
      </c>
      <c r="AR21" s="118">
        <f t="shared" si="3"/>
        <v>33</v>
      </c>
      <c r="AS21" s="118">
        <f t="shared" si="14"/>
        <v>18</v>
      </c>
      <c r="AT21" s="31">
        <f t="array" aca="1" ref="AT21" ca="1">INDIRECT(ADDRESS(AS21,AR21))</f>
        <v>11</v>
      </c>
      <c r="AV21" s="119">
        <f t="shared" si="0"/>
        <v>59</v>
      </c>
      <c r="AW21" s="47">
        <f t="array" aca="1" ref="AW21" ca="1">INDIRECT(ADDRESS(AV21,AR21))</f>
        <v>9</v>
      </c>
    </row>
    <row r="22" spans="2:49" x14ac:dyDescent="0.25">
      <c r="C22" s="115" t="s">
        <v>62</v>
      </c>
      <c r="D22" s="79"/>
      <c r="E22" s="50"/>
      <c r="F22" s="50"/>
      <c r="G22" s="50"/>
      <c r="H22" s="121"/>
      <c r="I22" s="270" t="str">
        <f ca="1">IF($D22="","",INDIRECT("'Chgt Prod'!"&amp;ADDRESS(MATCH($F21,'Chgt Prod'!$C$10:$C$16)+9,MATCH($F22,'Chgt Prod'!$D$9:$J$9)+3)))</f>
        <v/>
      </c>
      <c r="J22" s="271"/>
      <c r="K22" s="118" t="str">
        <f t="shared" si="9"/>
        <v/>
      </c>
      <c r="L22" s="118" t="str">
        <f t="shared" si="10"/>
        <v/>
      </c>
      <c r="M22" s="118" t="str">
        <f t="array" ref="M22">IF($D22="","",(($D22/$E22)*INDEX($C$7:$I$7,MATCH($F22,$C$6:$I$6,0)))*$H22)</f>
        <v/>
      </c>
      <c r="N22" s="106" t="str">
        <f t="array" ref="N22">IF($D22="","",IF(AND($G22="Oui",NOT($D22="")),(($D22/$E22)*INDEX($C$8:$I$8,MATCH($F22,$C$6:$I$6,0))),0)*$H22)</f>
        <v/>
      </c>
      <c r="O22" s="118" t="str">
        <f t="shared" si="11"/>
        <v/>
      </c>
      <c r="P22" s="118" t="str">
        <f t="shared" si="12"/>
        <v/>
      </c>
      <c r="Q22" s="126" t="str">
        <f ca="1">IF(OR($D22="",NOT($Q21=1)),"",IF((($C$11*60)-SUM($P$17:$P21)-$P22)&gt;=0,1,(($C$11*60)-SUM($P$17:$P21))/$P22))</f>
        <v/>
      </c>
      <c r="R22" s="124" t="str">
        <f t="array" aca="1" ref="R22" ca="1">IF($Q22="","",IF($Q22=1,$H22*$D22,(ROUNDDOWN($V22,0)*$D22)+((($P22/$H22)*($V22-ROUNDDOWN($V22,0))-$C$3)/(($E22/$C$2)+INDEX($C$7:$I$7,MATCH($F22,$C$6:$I$6,0))+IF($G22="Oui",INDEX($C$8:$I$8,MATCH($F22,$C$6:$I$6,0)),0))*$E22)))</f>
        <v/>
      </c>
      <c r="S22" s="50"/>
      <c r="T22" s="108"/>
      <c r="U22" s="9"/>
      <c r="V22" s="130" t="e">
        <f t="array" aca="1" ref="V22" ca="1">IF($Q22=1,0,IF($H22&lt;($Q22*$P22)/(($C$3+($D22/$C$2)+(($D22/$E22)*INDEX($C$7:$I$7,MATCH($F22,$C$6:$I$6,0)))+IF($G22="Oui",(($D22/$E22)*INDEX($C$8:$I$8,MATCH($F22,$C$6:$I$6,0))),0))/$C$10),$H22,($Q22*$P22)/(($C$3+($D22/$C$2)+(($D22/$E22)*INDEX($C$7:$I$7,MATCH($F22,$C$6:$I$6,0)))+IF($G22="Oui",(($D22/$E22)*INDEX($C$8:$I$8,MATCH($F22,$C$6:$I$6,0))),0))/$C$10)))</f>
        <v>#VALUE!</v>
      </c>
      <c r="W22" s="54"/>
      <c r="X22" s="54"/>
      <c r="Y22" s="54"/>
      <c r="Z22" s="54"/>
      <c r="AA22" s="54"/>
      <c r="AB22" s="119"/>
      <c r="AC22" s="296"/>
      <c r="AD22" s="56">
        <f t="shared" ref="AD22:AD24" si="16">AD17</f>
        <v>1000</v>
      </c>
      <c r="AE22" s="30">
        <f t="shared" si="15"/>
        <v>14</v>
      </c>
      <c r="AF22" s="31">
        <f t="shared" si="15"/>
        <v>14.75</v>
      </c>
      <c r="AG22" s="31">
        <f t="shared" si="15"/>
        <v>17</v>
      </c>
      <c r="AH22" s="31">
        <f t="shared" si="15"/>
        <v>17.75</v>
      </c>
      <c r="AI22" s="31">
        <f t="shared" si="15"/>
        <v>20</v>
      </c>
      <c r="AJ22" s="31">
        <f t="shared" si="15"/>
        <v>20.75</v>
      </c>
      <c r="AK22" s="32">
        <f t="shared" si="15"/>
        <v>23</v>
      </c>
      <c r="AL22" s="99">
        <f t="shared" ref="AL22:AL25" si="17">$AC$21</f>
        <v>1500</v>
      </c>
      <c r="AO22" s="118">
        <f t="shared" si="1"/>
        <v>1000</v>
      </c>
      <c r="AP22" s="118">
        <f t="shared" si="1"/>
        <v>1500</v>
      </c>
      <c r="AQ22" s="118">
        <f t="shared" si="13"/>
        <v>4</v>
      </c>
      <c r="AR22" s="118">
        <f t="shared" si="3"/>
        <v>34</v>
      </c>
      <c r="AS22" s="118">
        <f t="shared" si="14"/>
        <v>18</v>
      </c>
      <c r="AT22" s="31">
        <f t="array" aca="1" ref="AT22" ca="1">INDIRECT(ADDRESS(AS22,AR22))</f>
        <v>11.333333333333332</v>
      </c>
      <c r="AV22" s="119">
        <f t="shared" si="0"/>
        <v>59</v>
      </c>
      <c r="AW22" s="47">
        <f t="array" aca="1" ref="AW22" ca="1">INDIRECT(ADDRESS(AV22,AR22))</f>
        <v>9</v>
      </c>
    </row>
    <row r="23" spans="2:49" x14ac:dyDescent="0.25">
      <c r="C23" s="115" t="s">
        <v>66</v>
      </c>
      <c r="D23" s="79"/>
      <c r="E23" s="50"/>
      <c r="F23" s="50"/>
      <c r="G23" s="50"/>
      <c r="H23" s="121"/>
      <c r="I23" s="270" t="str">
        <f ca="1">IF($D23="","",INDIRECT("'Chgt Prod'!"&amp;ADDRESS(MATCH($F22,'Chgt Prod'!$C$10:$C$16)+9,MATCH($F23,'Chgt Prod'!$D$9:$J$9)+3)))</f>
        <v/>
      </c>
      <c r="J23" s="271"/>
      <c r="K23" s="118" t="str">
        <f t="shared" si="9"/>
        <v/>
      </c>
      <c r="L23" s="118" t="str">
        <f t="shared" si="10"/>
        <v/>
      </c>
      <c r="M23" s="118" t="str">
        <f t="array" ref="M23">IF($D23="","",(($D23/$E23)*INDEX($C$7:$I$7,MATCH($F23,$C$6:$I$6,0)))*$H23)</f>
        <v/>
      </c>
      <c r="N23" s="106" t="str">
        <f t="array" ref="N23">IF($D23="","",IF(AND($G23="Oui",NOT($D23="")),(($D23/$E23)*INDEX($C$8:$I$8,MATCH($F23,$C$6:$I$6,0))),0)*$H23)</f>
        <v/>
      </c>
      <c r="O23" s="118" t="str">
        <f t="shared" si="11"/>
        <v/>
      </c>
      <c r="P23" s="118" t="str">
        <f t="shared" si="12"/>
        <v/>
      </c>
      <c r="Q23" s="126" t="str">
        <f ca="1">IF(OR($D23="",NOT($Q22=1)),"",IF((($C$11*60)-SUM($P$17:$P22)-$P23)&gt;=0,1,(($C$11*60)-SUM($P$17:$P22))/$P23))</f>
        <v/>
      </c>
      <c r="R23" s="124" t="str">
        <f t="array" aca="1" ref="R23" ca="1">IF($Q23="","",IF($Q23=1,$H23*$D23,(ROUNDDOWN($V23,0)*$D23)+((($P23/$H23)*($V23-ROUNDDOWN($V23,0))-$C$3)/(($E23/$C$2)+INDEX($C$7:$I$7,MATCH($F23,$C$6:$I$6,0))+IF($G23="Oui",INDEX($C$8:$I$8,MATCH($F23,$C$6:$I$6,0)),0))*$E23)))</f>
        <v/>
      </c>
      <c r="S23" s="50"/>
      <c r="T23" s="108"/>
      <c r="U23" s="9"/>
      <c r="V23" s="130" t="e">
        <f t="array" aca="1" ref="V23" ca="1">IF($Q23=1,0,IF($H23&lt;($Q23*$P23)/(($C$3+($D23/$C$2)+(($D23/$E23)*INDEX($C$7:$I$7,MATCH($F23,$C$6:$I$6,0)))+IF($G23="Oui",(($D23/$E23)*INDEX($C$8:$I$8,MATCH($F23,$C$6:$I$6,0))),0))/$C$10),$H23,($Q23*$P23)/(($C$3+($D23/$C$2)+(($D23/$E23)*INDEX($C$7:$I$7,MATCH($F23,$C$6:$I$6,0)))+IF($G23="Oui",(($D23/$E23)*INDEX($C$8:$I$8,MATCH($F23,$C$6:$I$6,0))),0))/$C$10)))</f>
        <v>#VALUE!</v>
      </c>
      <c r="W23" s="54"/>
      <c r="X23" s="54"/>
      <c r="Y23" s="54"/>
      <c r="Z23" s="54"/>
      <c r="AA23" s="54"/>
      <c r="AC23" s="296"/>
      <c r="AD23" s="56">
        <f t="shared" si="16"/>
        <v>1500</v>
      </c>
      <c r="AE23" s="30">
        <f t="shared" si="15"/>
        <v>12</v>
      </c>
      <c r="AF23" s="31">
        <f t="shared" si="15"/>
        <v>12.5</v>
      </c>
      <c r="AG23" s="31">
        <f t="shared" si="15"/>
        <v>14</v>
      </c>
      <c r="AH23" s="31">
        <f t="shared" si="15"/>
        <v>14.5</v>
      </c>
      <c r="AI23" s="31">
        <f t="shared" si="15"/>
        <v>16</v>
      </c>
      <c r="AJ23" s="31">
        <f t="shared" si="15"/>
        <v>16.5</v>
      </c>
      <c r="AK23" s="32">
        <f t="shared" si="15"/>
        <v>18</v>
      </c>
      <c r="AL23" s="99">
        <f t="shared" si="17"/>
        <v>1500</v>
      </c>
      <c r="AO23" s="118">
        <f t="shared" ref="AO23:AP38" si="18">AO22</f>
        <v>1000</v>
      </c>
      <c r="AP23" s="118">
        <f t="shared" si="18"/>
        <v>1500</v>
      </c>
      <c r="AQ23" s="118">
        <f t="shared" si="13"/>
        <v>5</v>
      </c>
      <c r="AR23" s="118">
        <f t="shared" si="3"/>
        <v>35</v>
      </c>
      <c r="AS23" s="118">
        <f t="shared" si="14"/>
        <v>18</v>
      </c>
      <c r="AT23" s="31">
        <f t="array" aca="1" ref="AT23" ca="1">INDIRECT(ADDRESS(AS23,AR23))</f>
        <v>12.333333333333332</v>
      </c>
      <c r="AV23" s="119">
        <f t="shared" si="0"/>
        <v>59</v>
      </c>
      <c r="AW23" s="47">
        <f t="array" aca="1" ref="AW23" ca="1">INDIRECT(ADDRESS(AV23,AR23))</f>
        <v>9.6666666666666661</v>
      </c>
    </row>
    <row r="24" spans="2:49" x14ac:dyDescent="0.25">
      <c r="C24" s="115" t="s">
        <v>67</v>
      </c>
      <c r="D24" s="79"/>
      <c r="E24" s="50"/>
      <c r="F24" s="50"/>
      <c r="G24" s="50"/>
      <c r="H24" s="121"/>
      <c r="I24" s="270" t="str">
        <f ca="1">IF($D24="","",INDIRECT("'Chgt Prod'!"&amp;ADDRESS(MATCH($F23,'Chgt Prod'!$C$10:$C$16)+9,MATCH($F24,'Chgt Prod'!$D$9:$J$9)+3)))</f>
        <v/>
      </c>
      <c r="J24" s="271"/>
      <c r="K24" s="118" t="str">
        <f t="shared" si="9"/>
        <v/>
      </c>
      <c r="L24" s="118" t="str">
        <f t="shared" si="10"/>
        <v/>
      </c>
      <c r="M24" s="118" t="str">
        <f t="array" ref="M24">IF($D24="","",(($D24/$E24)*INDEX($C$7:$I$7,MATCH($F24,$C$6:$I$6,0)))*$H24)</f>
        <v/>
      </c>
      <c r="N24" s="106" t="str">
        <f t="array" ref="N24">IF($D24="","",IF(AND($G24="Oui",NOT($D24="")),(($D24/$E24)*INDEX($C$8:$I$8,MATCH($F24,$C$6:$I$6,0))),0)*$H24)</f>
        <v/>
      </c>
      <c r="O24" s="118" t="str">
        <f t="shared" si="11"/>
        <v/>
      </c>
      <c r="P24" s="118" t="str">
        <f t="shared" si="12"/>
        <v/>
      </c>
      <c r="Q24" s="126" t="str">
        <f ca="1">IF(OR($D24="",NOT($Q23=1)),"",IF((($C$11*60)-SUM($P$17:$P23)-$P24)&gt;=0,1,(($C$11*60)-SUM($P$17:$P23))/$P24))</f>
        <v/>
      </c>
      <c r="R24" s="124" t="str">
        <f t="array" aca="1" ref="R24" ca="1">IF($Q24="","",IF($Q24=1,$H24*$D24,(ROUNDDOWN($V24,0)*$D24)+((($P24/$H24)*($V24-ROUNDDOWN($V24,0))-$C$3)/(($E24/$C$2)+INDEX($C$7:$I$7,MATCH($F24,$C$6:$I$6,0))+IF($G24="Oui",INDEX($C$8:$I$8,MATCH($F24,$C$6:$I$6,0)),0))*$E24)))</f>
        <v/>
      </c>
      <c r="S24" s="50"/>
      <c r="T24" s="108"/>
      <c r="U24" s="9"/>
      <c r="V24" s="130" t="e">
        <f t="array" aca="1" ref="V24" ca="1">IF($Q24=1,0,IF($H24&lt;($Q24*$P24)/(($C$3+($D24/$C$2)+(($D24/$E24)*INDEX($C$7:$I$7,MATCH($F24,$C$6:$I$6,0)))+IF($G24="Oui",(($D24/$E24)*INDEX($C$8:$I$8,MATCH($F24,$C$6:$I$6,0))),0))/$C$10),$H24,($Q24*$P24)/(($C$3+($D24/$C$2)+(($D24/$E24)*INDEX($C$7:$I$7,MATCH($F24,$C$6:$I$6,0)))+IF($G24="Oui",(($D24/$E24)*INDEX($C$8:$I$8,MATCH($F24,$C$6:$I$6,0))),0))/$C$10)))</f>
        <v>#VALUE!</v>
      </c>
      <c r="W24" s="54"/>
      <c r="X24" s="54"/>
      <c r="Y24" s="54"/>
      <c r="Z24" s="54"/>
      <c r="AA24" s="54"/>
      <c r="AC24" s="296"/>
      <c r="AD24" s="56">
        <f t="shared" si="16"/>
        <v>2000</v>
      </c>
      <c r="AE24" s="30">
        <f t="shared" si="15"/>
        <v>11</v>
      </c>
      <c r="AF24" s="31">
        <f t="shared" si="15"/>
        <v>11.375</v>
      </c>
      <c r="AG24" s="31">
        <f t="shared" si="15"/>
        <v>12.5</v>
      </c>
      <c r="AH24" s="31">
        <f t="shared" si="15"/>
        <v>12.875</v>
      </c>
      <c r="AI24" s="31">
        <f t="shared" si="15"/>
        <v>14</v>
      </c>
      <c r="AJ24" s="31">
        <f t="shared" si="15"/>
        <v>14.375</v>
      </c>
      <c r="AK24" s="32">
        <f t="shared" si="15"/>
        <v>15.5</v>
      </c>
      <c r="AL24" s="99">
        <f t="shared" si="17"/>
        <v>1500</v>
      </c>
      <c r="AO24" s="118">
        <f t="shared" si="18"/>
        <v>1000</v>
      </c>
      <c r="AP24" s="118">
        <f t="shared" si="18"/>
        <v>1500</v>
      </c>
      <c r="AQ24" s="118">
        <f t="shared" si="13"/>
        <v>6</v>
      </c>
      <c r="AR24" s="118">
        <f t="shared" si="3"/>
        <v>36</v>
      </c>
      <c r="AS24" s="118">
        <f t="shared" si="14"/>
        <v>18</v>
      </c>
      <c r="AT24" s="31">
        <f t="array" aca="1" ref="AT24" ca="1">INDIRECT(ADDRESS(AS24,AR24))</f>
        <v>12.666666666666666</v>
      </c>
      <c r="AV24" s="119">
        <f t="shared" si="0"/>
        <v>59</v>
      </c>
      <c r="AW24" s="47">
        <f t="array" aca="1" ref="AW24" ca="1">INDIRECT(ADDRESS(AV24,AR24))</f>
        <v>9.6666666666666661</v>
      </c>
    </row>
    <row r="25" spans="2:49" ht="15.75" thickBot="1" x14ac:dyDescent="0.3">
      <c r="C25" s="115" t="s">
        <v>68</v>
      </c>
      <c r="D25" s="79"/>
      <c r="E25" s="50"/>
      <c r="F25" s="50"/>
      <c r="G25" s="50"/>
      <c r="H25" s="121"/>
      <c r="I25" s="270" t="str">
        <f ca="1">IF($D25="","",INDIRECT("'Chgt Prod'!"&amp;ADDRESS(MATCH($F24,'Chgt Prod'!$C$10:$C$16)+9,MATCH($F25,'Chgt Prod'!$D$9:$J$9)+3)))</f>
        <v/>
      </c>
      <c r="J25" s="271"/>
      <c r="K25" s="118" t="str">
        <f t="shared" si="9"/>
        <v/>
      </c>
      <c r="L25" s="118" t="str">
        <f t="shared" si="10"/>
        <v/>
      </c>
      <c r="M25" s="118" t="str">
        <f t="array" ref="M25">IF($D25="","",(($D25/$E25)*INDEX($C$7:$I$7,MATCH($F25,$C$6:$I$6,0)))*$H25)</f>
        <v/>
      </c>
      <c r="N25" s="106" t="str">
        <f t="array" ref="N25">IF($D25="","",IF(AND($G25="Oui",NOT($D25="")),(($D25/$E25)*INDEX($C$8:$I$8,MATCH($F25,$C$6:$I$6,0))),0)*$H25)</f>
        <v/>
      </c>
      <c r="O25" s="118" t="str">
        <f t="shared" si="11"/>
        <v/>
      </c>
      <c r="P25" s="118" t="str">
        <f t="shared" si="12"/>
        <v/>
      </c>
      <c r="Q25" s="126" t="str">
        <f ca="1">IF(OR($D25="",NOT($Q24=1)),"",IF((($C$11*60)-SUM($P$17:$P24)-$P25)&gt;=0,1,(($C$11*60)-SUM($P$17:$P24))/$P25))</f>
        <v/>
      </c>
      <c r="R25" s="124" t="str">
        <f t="array" aca="1" ref="R25" ca="1">IF($Q25="","",IF($Q25=1,$H25*$D25,(ROUNDDOWN($V25,0)*$D25)+((($P25/$H25)*($V25-ROUNDDOWN($V25,0))-$C$3)/(($E25/$C$2)+INDEX($C$7:$I$7,MATCH($F25,$C$6:$I$6,0))+IF($G25="Oui",INDEX($C$8:$I$8,MATCH($F25,$C$6:$I$6,0)),0))*$E25)))</f>
        <v/>
      </c>
      <c r="S25" s="50"/>
      <c r="T25" s="108"/>
      <c r="U25" s="9"/>
      <c r="V25" s="130" t="e">
        <f t="array" aca="1" ref="V25" ca="1">IF($Q25=1,0,IF($H25&lt;($Q25*$P25)/(($C$3+($D25/$C$2)+(($D25/$E25)*INDEX($C$7:$I$7,MATCH($F25,$C$6:$I$6,0)))+IF($G25="Oui",(($D25/$E25)*INDEX($C$8:$I$8,MATCH($F25,$C$6:$I$6,0))),0))/$C$10),$H25,($Q25*$P25)/(($C$3+($D25/$C$2)+(($D25/$E25)*INDEX($C$7:$I$7,MATCH($F25,$C$6:$I$6,0)))+IF($G25="Oui",(($D25/$E25)*INDEX($C$8:$I$8,MATCH($F25,$C$6:$I$6,0))),0))/$C$10)))</f>
        <v>#VALUE!</v>
      </c>
      <c r="W25" s="54"/>
      <c r="X25" s="54"/>
      <c r="Y25" s="54"/>
      <c r="Z25" s="54"/>
      <c r="AA25" s="54"/>
      <c r="AC25" s="297"/>
      <c r="AD25" s="57"/>
      <c r="AE25" s="33"/>
      <c r="AF25" s="34"/>
      <c r="AG25" s="34"/>
      <c r="AH25" s="34"/>
      <c r="AI25" s="34"/>
      <c r="AJ25" s="34"/>
      <c r="AK25" s="35"/>
      <c r="AL25" s="99">
        <f t="shared" si="17"/>
        <v>1500</v>
      </c>
      <c r="AO25" s="118">
        <f t="shared" si="18"/>
        <v>1000</v>
      </c>
      <c r="AP25" s="118">
        <f t="shared" si="18"/>
        <v>1500</v>
      </c>
      <c r="AQ25" s="118">
        <f t="shared" si="13"/>
        <v>7</v>
      </c>
      <c r="AR25" s="118">
        <f t="shared" si="3"/>
        <v>37</v>
      </c>
      <c r="AS25" s="118">
        <f t="shared" si="14"/>
        <v>18</v>
      </c>
      <c r="AT25" s="31">
        <f t="array" aca="1" ref="AT25" ca="1">INDIRECT(ADDRESS(AS25,AR25))</f>
        <v>13.666666666666664</v>
      </c>
      <c r="AV25" s="119">
        <f t="shared" si="0"/>
        <v>59</v>
      </c>
      <c r="AW25" s="47">
        <f t="array" aca="1" ref="AW25" ca="1">INDIRECT(ADDRESS(AV25,AR25))</f>
        <v>10.333333333333332</v>
      </c>
    </row>
    <row r="26" spans="2:49" x14ac:dyDescent="0.25">
      <c r="B26" s="78"/>
      <c r="C26" s="115" t="s">
        <v>69</v>
      </c>
      <c r="D26" s="79"/>
      <c r="E26" s="50"/>
      <c r="F26" s="50"/>
      <c r="G26" s="50"/>
      <c r="H26" s="121"/>
      <c r="I26" s="270" t="str">
        <f ca="1">IF($D26="","",INDIRECT("'Chgt Prod'!"&amp;ADDRESS(MATCH($F25,'Chgt Prod'!$C$10:$C$16)+9,MATCH($F26,'Chgt Prod'!$D$9:$J$9)+3)))</f>
        <v/>
      </c>
      <c r="J26" s="271"/>
      <c r="K26" s="118" t="str">
        <f t="shared" si="9"/>
        <v/>
      </c>
      <c r="L26" s="118" t="str">
        <f t="shared" si="10"/>
        <v/>
      </c>
      <c r="M26" s="118" t="str">
        <f t="array" ref="M26">IF($D26="","",(($D26/$E26)*INDEX($C$7:$I$7,MATCH($F26,$C$6:$I$6,0)))*$H26)</f>
        <v/>
      </c>
      <c r="N26" s="106" t="str">
        <f t="array" ref="N26">IF($D26="","",IF(AND($G26="Oui",NOT($D26="")),(($D26/$E26)*INDEX($C$8:$I$8,MATCH($F26,$C$6:$I$6,0))),0)*$H26)</f>
        <v/>
      </c>
      <c r="O26" s="118" t="str">
        <f t="shared" si="11"/>
        <v/>
      </c>
      <c r="P26" s="118" t="str">
        <f t="shared" si="12"/>
        <v/>
      </c>
      <c r="Q26" s="126" t="str">
        <f ca="1">IF(OR($D26="",NOT($Q25=1)),"",IF((($C$11*60)-SUM($P$17:$P25)-$P26)&gt;=0,1,(($C$11*60)-SUM($P$17:$P25))/$P26))</f>
        <v/>
      </c>
      <c r="R26" s="124" t="str">
        <f t="array" aca="1" ref="R26" ca="1">IF($Q26="","",IF($Q26=1,$H26*$D26,(ROUNDDOWN($V26,0)*$D26)+((($P26/$H26)*($V26-ROUNDDOWN($V26,0))-$C$3)/(($E26/$C$2)+INDEX($C$7:$I$7,MATCH($F26,$C$6:$I$6,0))+IF($G26="Oui",INDEX($C$8:$I$8,MATCH($F26,$C$6:$I$6,0)),0))*$E26)))</f>
        <v/>
      </c>
      <c r="S26" s="50"/>
      <c r="T26" s="108"/>
      <c r="U26" s="9"/>
      <c r="V26" s="130" t="e">
        <f t="array" aca="1" ref="V26" ca="1">IF($Q26=1,0,IF($H26&lt;($Q26*$P26)/(($C$3+($D26/$C$2)+(($D26/$E26)*INDEX($C$7:$I$7,MATCH($F26,$C$6:$I$6,0)))+IF($G26="Oui",(($D26/$E26)*INDEX($C$8:$I$8,MATCH($F26,$C$6:$I$6,0))),0))/$C$10),$H26,($Q26*$P26)/(($C$3+($D26/$C$2)+(($D26/$E26)*INDEX($C$7:$I$7,MATCH($F26,$C$6:$I$6,0)))+IF($G26="Oui",(($D26/$E26)*INDEX($C$8:$I$8,MATCH($F26,$C$6:$I$6,0))),0))/$C$10)))</f>
        <v>#VALUE!</v>
      </c>
      <c r="W26" s="54"/>
      <c r="X26" s="54"/>
      <c r="Y26" s="54"/>
      <c r="Z26" s="54"/>
      <c r="AA26" s="54"/>
      <c r="AC26" s="301">
        <f>AC5</f>
        <v>4500</v>
      </c>
      <c r="AD26" s="46">
        <f t="shared" ref="AD26:AD29" si="19">AD21</f>
        <v>500</v>
      </c>
      <c r="AE26" s="27">
        <f t="shared" ref="AE26:AK29" si="20">($C$3+$AD$5+(($AC$26/$AD26)*C$7)+(($AC$26/$AD26)*C$8))</f>
        <v>50</v>
      </c>
      <c r="AF26" s="28">
        <f t="shared" si="20"/>
        <v>54.5</v>
      </c>
      <c r="AG26" s="28">
        <f t="shared" si="20"/>
        <v>68</v>
      </c>
      <c r="AH26" s="28">
        <f t="shared" si="20"/>
        <v>72.5</v>
      </c>
      <c r="AI26" s="28">
        <f t="shared" si="20"/>
        <v>86</v>
      </c>
      <c r="AJ26" s="28">
        <f t="shared" si="20"/>
        <v>90.5</v>
      </c>
      <c r="AK26" s="29">
        <f t="shared" si="20"/>
        <v>104</v>
      </c>
      <c r="AL26" s="99">
        <f>$AC$26</f>
        <v>4500</v>
      </c>
      <c r="AO26" s="118">
        <f t="shared" si="18"/>
        <v>1000</v>
      </c>
      <c r="AP26" s="103">
        <f>AF6</f>
        <v>2000</v>
      </c>
      <c r="AQ26" s="118">
        <f t="shared" si="13"/>
        <v>1</v>
      </c>
      <c r="AR26" s="118">
        <f t="shared" si="3"/>
        <v>31</v>
      </c>
      <c r="AS26" s="118">
        <v>19</v>
      </c>
      <c r="AT26" s="31">
        <f t="array" aca="1" ref="AT26" ca="1">INDIRECT(ADDRESS(AS26,AR26))</f>
        <v>9</v>
      </c>
      <c r="AV26" s="119">
        <f t="shared" si="0"/>
        <v>60</v>
      </c>
      <c r="AW26" s="47">
        <f t="array" aca="1" ref="AW26" ca="1">INDIRECT(ADDRESS(AV26,AR26))</f>
        <v>8</v>
      </c>
    </row>
    <row r="27" spans="2:49" ht="15.75" thickBot="1" x14ac:dyDescent="0.3">
      <c r="B27" s="78"/>
      <c r="C27" s="116" t="s">
        <v>70</v>
      </c>
      <c r="D27" s="87"/>
      <c r="E27" s="51"/>
      <c r="F27" s="51"/>
      <c r="G27" s="51"/>
      <c r="H27" s="122"/>
      <c r="I27" s="272" t="str">
        <f ca="1">IF($D27="","",INDIRECT("'Chgt Prod'!"&amp;ADDRESS(MATCH($F26,'Chgt Prod'!$C$10:$C$16)+9,MATCH($F27,'Chgt Prod'!$D$9:$J$9)+3)))</f>
        <v/>
      </c>
      <c r="J27" s="273"/>
      <c r="K27" s="22" t="str">
        <f t="shared" si="9"/>
        <v/>
      </c>
      <c r="L27" s="22" t="str">
        <f t="shared" si="10"/>
        <v/>
      </c>
      <c r="M27" s="22" t="str">
        <f t="array" ref="M27">IF($D27="","",(($D27/$E27)*INDEX($C$7:$I$7,MATCH($F27,$C$6:$I$6,0)))*$H27)</f>
        <v/>
      </c>
      <c r="N27" s="107" t="str">
        <f t="array" ref="N27">IF($D27="","",IF(AND($G27="Oui",NOT($D27="")),(($D27/$E27)*INDEX($C$8:$I$8,MATCH($F27,$C$6:$I$6,0))),0)*$H27)</f>
        <v/>
      </c>
      <c r="O27" s="22" t="str">
        <f t="shared" si="11"/>
        <v/>
      </c>
      <c r="P27" s="22" t="str">
        <f t="shared" si="12"/>
        <v/>
      </c>
      <c r="Q27" s="127" t="str">
        <f ca="1">IF(OR($D27="",NOT($Q26=1)),"",IF((($C$11*60)-SUM($P$17:$P26)-$P27)&gt;=0,1,(($C$11*60)-SUM($P$17:$P26))/$P27))</f>
        <v/>
      </c>
      <c r="R27" s="125" t="str">
        <f t="array" aca="1" ref="R27" ca="1">IF($Q27="","",IF($Q27=1,$H27*$D27,(ROUNDDOWN($V27,0)*$D27)+((($P27/$H27)*($V27-ROUNDDOWN($V27,0))-$C$3)/(($E27/$C$2)+INDEX($C$7:$I$7,MATCH($F27,$C$6:$I$6,0))+IF($G27="Oui",INDEX($C$8:$I$8,MATCH($F27,$C$6:$I$6,0)),0))*$E27)))</f>
        <v/>
      </c>
      <c r="S27" s="51"/>
      <c r="T27" s="109"/>
      <c r="U27" s="9"/>
      <c r="V27" s="131" t="e">
        <f t="array" aca="1" ref="V27" ca="1">IF($Q27=1,0,IF($H27&lt;($Q27*$P27)/(($C$3+($D27/$C$2)+(($D27/$E27)*INDEX($C$7:$I$7,MATCH($F27,$C$6:$I$6,0)))+IF($G27="Oui",(($D27/$E27)*INDEX($C$8:$I$8,MATCH($F27,$C$6:$I$6,0))),0))/$C$10),$H27,($Q27*$P27)/(($C$3+($D27/$C$2)+(($D27/$E27)*INDEX($C$7:$I$7,MATCH($F27,$C$6:$I$6,0)))+IF($G27="Oui",(($D27/$E27)*INDEX($C$8:$I$8,MATCH($F27,$C$6:$I$6,0))),0))/$C$10)))</f>
        <v>#VALUE!</v>
      </c>
      <c r="W27" s="54"/>
      <c r="X27" s="54"/>
      <c r="Y27" s="54"/>
      <c r="Z27" s="54"/>
      <c r="AA27" s="54"/>
      <c r="AC27" s="299"/>
      <c r="AD27" s="43">
        <f t="shared" si="19"/>
        <v>1000</v>
      </c>
      <c r="AE27" s="30">
        <f t="shared" si="20"/>
        <v>32</v>
      </c>
      <c r="AF27" s="31">
        <f t="shared" si="20"/>
        <v>34.25</v>
      </c>
      <c r="AG27" s="31">
        <f t="shared" si="20"/>
        <v>41</v>
      </c>
      <c r="AH27" s="31">
        <f t="shared" si="20"/>
        <v>43.25</v>
      </c>
      <c r="AI27" s="31">
        <f t="shared" si="20"/>
        <v>50</v>
      </c>
      <c r="AJ27" s="31">
        <f t="shared" si="20"/>
        <v>52.25</v>
      </c>
      <c r="AK27" s="32">
        <f t="shared" si="20"/>
        <v>59</v>
      </c>
      <c r="AL27" s="99">
        <f t="shared" ref="AL27:AL30" si="21">$AC$26</f>
        <v>4500</v>
      </c>
      <c r="AO27" s="118">
        <f t="shared" si="18"/>
        <v>1000</v>
      </c>
      <c r="AP27" s="118">
        <f t="shared" si="18"/>
        <v>2000</v>
      </c>
      <c r="AQ27" s="118">
        <f t="shared" si="13"/>
        <v>2</v>
      </c>
      <c r="AR27" s="118">
        <f t="shared" si="3"/>
        <v>32</v>
      </c>
      <c r="AS27" s="118">
        <f t="shared" ref="AS27:AS32" si="22">AS26</f>
        <v>19</v>
      </c>
      <c r="AT27" s="31">
        <f t="array" aca="1" ref="AT27" ca="1">INDIRECT(ADDRESS(AS27,AR27))</f>
        <v>9.25</v>
      </c>
      <c r="AV27" s="119">
        <f t="shared" si="0"/>
        <v>60</v>
      </c>
      <c r="AW27" s="47">
        <f t="array" aca="1" ref="AW27" ca="1">INDIRECT(ADDRESS(AV27,AR27))</f>
        <v>8</v>
      </c>
    </row>
    <row r="28" spans="2:49" x14ac:dyDescent="0.25">
      <c r="B28" s="78"/>
      <c r="C28" s="53"/>
      <c r="D28" s="54"/>
      <c r="E28" s="54"/>
      <c r="F28" s="54"/>
      <c r="G28" s="54"/>
      <c r="H28" s="54"/>
      <c r="I28" s="54"/>
      <c r="J28" s="54"/>
      <c r="Q28" s="54"/>
      <c r="R28" s="54"/>
      <c r="S28" s="54"/>
      <c r="T28" s="54"/>
      <c r="U28" s="54"/>
      <c r="V28" s="54"/>
      <c r="W28" s="54"/>
      <c r="X28" s="54"/>
      <c r="Y28" s="54"/>
      <c r="Z28" s="54"/>
      <c r="AA28" s="54"/>
      <c r="AC28" s="299"/>
      <c r="AD28" s="43">
        <f t="shared" si="19"/>
        <v>1500</v>
      </c>
      <c r="AE28" s="30">
        <f t="shared" si="20"/>
        <v>26</v>
      </c>
      <c r="AF28" s="31">
        <f t="shared" si="20"/>
        <v>27.5</v>
      </c>
      <c r="AG28" s="31">
        <f t="shared" si="20"/>
        <v>32</v>
      </c>
      <c r="AH28" s="31">
        <f t="shared" si="20"/>
        <v>33.5</v>
      </c>
      <c r="AI28" s="31">
        <f t="shared" si="20"/>
        <v>38</v>
      </c>
      <c r="AJ28" s="31">
        <f t="shared" si="20"/>
        <v>39.5</v>
      </c>
      <c r="AK28" s="32">
        <f t="shared" si="20"/>
        <v>44</v>
      </c>
      <c r="AL28" s="99">
        <f t="shared" si="21"/>
        <v>4500</v>
      </c>
      <c r="AO28" s="118">
        <f t="shared" si="18"/>
        <v>1000</v>
      </c>
      <c r="AP28" s="118">
        <f t="shared" si="18"/>
        <v>2000</v>
      </c>
      <c r="AQ28" s="118">
        <f t="shared" si="13"/>
        <v>3</v>
      </c>
      <c r="AR28" s="118">
        <f t="shared" si="3"/>
        <v>33</v>
      </c>
      <c r="AS28" s="118">
        <f t="shared" si="22"/>
        <v>19</v>
      </c>
      <c r="AT28" s="31">
        <f t="array" aca="1" ref="AT28" ca="1">INDIRECT(ADDRESS(AS28,AR28))</f>
        <v>10</v>
      </c>
      <c r="AV28" s="119">
        <f t="shared" si="0"/>
        <v>60</v>
      </c>
      <c r="AW28" s="47">
        <f t="array" aca="1" ref="AW28" ca="1">INDIRECT(ADDRESS(AV28,AR28))</f>
        <v>8.5</v>
      </c>
    </row>
    <row r="29" spans="2:49" x14ac:dyDescent="0.25">
      <c r="B29" s="78"/>
      <c r="C29" s="53"/>
      <c r="D29" s="54"/>
      <c r="E29" s="54"/>
      <c r="F29" s="54"/>
      <c r="G29" s="54"/>
      <c r="H29" s="54"/>
      <c r="I29" s="54"/>
      <c r="J29" s="54"/>
      <c r="K29" s="54"/>
      <c r="L29" s="54"/>
      <c r="M29" s="54"/>
      <c r="N29" s="54"/>
      <c r="O29" s="54"/>
      <c r="P29" s="54"/>
      <c r="Q29" s="54"/>
      <c r="R29" s="54"/>
      <c r="S29" s="54"/>
      <c r="T29" s="54"/>
      <c r="U29" s="54"/>
      <c r="V29" s="54"/>
      <c r="W29" s="54"/>
      <c r="X29" s="54"/>
      <c r="Y29" s="54"/>
      <c r="Z29" s="54"/>
      <c r="AA29" s="54"/>
      <c r="AC29" s="299"/>
      <c r="AD29" s="43">
        <f t="shared" si="19"/>
        <v>2000</v>
      </c>
      <c r="AE29" s="30">
        <f t="shared" si="20"/>
        <v>23</v>
      </c>
      <c r="AF29" s="31">
        <f t="shared" si="20"/>
        <v>24.125</v>
      </c>
      <c r="AG29" s="31">
        <f t="shared" si="20"/>
        <v>27.5</v>
      </c>
      <c r="AH29" s="31">
        <f t="shared" si="20"/>
        <v>28.625</v>
      </c>
      <c r="AI29" s="31">
        <f t="shared" si="20"/>
        <v>32</v>
      </c>
      <c r="AJ29" s="31">
        <f t="shared" si="20"/>
        <v>33.125</v>
      </c>
      <c r="AK29" s="32">
        <f t="shared" si="20"/>
        <v>36.5</v>
      </c>
      <c r="AL29" s="99">
        <f t="shared" si="21"/>
        <v>4500</v>
      </c>
      <c r="AO29" s="118">
        <f t="shared" si="18"/>
        <v>1000</v>
      </c>
      <c r="AP29" s="118">
        <f t="shared" si="18"/>
        <v>2000</v>
      </c>
      <c r="AQ29" s="118">
        <f t="shared" si="13"/>
        <v>4</v>
      </c>
      <c r="AR29" s="118">
        <f t="shared" si="3"/>
        <v>34</v>
      </c>
      <c r="AS29" s="118">
        <f t="shared" si="22"/>
        <v>19</v>
      </c>
      <c r="AT29" s="31">
        <f t="array" aca="1" ref="AT29" ca="1">INDIRECT(ADDRESS(AS29,AR29))</f>
        <v>10.25</v>
      </c>
      <c r="AV29" s="119">
        <f t="shared" si="0"/>
        <v>60</v>
      </c>
      <c r="AW29" s="47">
        <f t="array" aca="1" ref="AW29" ca="1">INDIRECT(ADDRESS(AV29,AR29))</f>
        <v>8.5</v>
      </c>
    </row>
    <row r="30" spans="2:49" ht="15.75" thickBot="1" x14ac:dyDescent="0.3">
      <c r="B30" s="78"/>
      <c r="C30" s="53"/>
      <c r="D30" s="54"/>
      <c r="E30" s="54"/>
      <c r="F30" s="54"/>
      <c r="G30" s="54"/>
      <c r="H30" s="54"/>
      <c r="I30" s="54"/>
      <c r="J30" s="54"/>
      <c r="K30" s="54"/>
      <c r="L30" s="54"/>
      <c r="M30" s="54"/>
      <c r="N30" s="54"/>
      <c r="O30" s="54"/>
      <c r="P30" s="54"/>
      <c r="Q30" s="54"/>
      <c r="R30" s="54"/>
      <c r="S30" s="54"/>
      <c r="T30" s="54"/>
      <c r="U30" s="54"/>
      <c r="V30" s="54"/>
      <c r="W30" s="54"/>
      <c r="X30" s="54"/>
      <c r="Y30" s="54"/>
      <c r="Z30" s="54"/>
      <c r="AA30" s="54"/>
      <c r="AC30" s="305"/>
      <c r="AD30" s="44"/>
      <c r="AE30" s="33"/>
      <c r="AF30" s="34"/>
      <c r="AG30" s="34"/>
      <c r="AH30" s="34"/>
      <c r="AI30" s="34"/>
      <c r="AJ30" s="34"/>
      <c r="AK30" s="35"/>
      <c r="AL30" s="99">
        <f t="shared" si="21"/>
        <v>4500</v>
      </c>
      <c r="AO30" s="118">
        <f t="shared" si="18"/>
        <v>1000</v>
      </c>
      <c r="AP30" s="118">
        <f t="shared" si="18"/>
        <v>2000</v>
      </c>
      <c r="AQ30" s="118">
        <f t="shared" si="13"/>
        <v>5</v>
      </c>
      <c r="AR30" s="118">
        <f t="shared" si="3"/>
        <v>35</v>
      </c>
      <c r="AS30" s="118">
        <f t="shared" si="22"/>
        <v>19</v>
      </c>
      <c r="AT30" s="31">
        <f t="array" aca="1" ref="AT30" ca="1">INDIRECT(ADDRESS(AS30,AR30))</f>
        <v>11</v>
      </c>
      <c r="AV30" s="119">
        <f t="shared" si="0"/>
        <v>60</v>
      </c>
      <c r="AW30" s="47">
        <f t="array" aca="1" ref="AW30" ca="1">INDIRECT(ADDRESS(AV30,AR30))</f>
        <v>9</v>
      </c>
    </row>
    <row r="31" spans="2:49" x14ac:dyDescent="0.25">
      <c r="B31" s="78"/>
      <c r="C31" s="53"/>
      <c r="D31" s="54"/>
      <c r="E31" s="54"/>
      <c r="F31" s="54"/>
      <c r="G31" s="54"/>
      <c r="H31" s="54"/>
      <c r="I31" s="54"/>
      <c r="J31" s="54"/>
      <c r="K31" s="54"/>
      <c r="L31" s="54"/>
      <c r="M31" s="54"/>
      <c r="N31" s="54"/>
      <c r="O31" s="54"/>
      <c r="P31" s="54"/>
      <c r="Q31" s="54"/>
      <c r="R31" s="54"/>
      <c r="S31" s="54"/>
      <c r="T31" s="54"/>
      <c r="U31" s="54"/>
      <c r="V31" s="54"/>
      <c r="W31" s="54"/>
      <c r="X31" s="54"/>
      <c r="Y31" s="54"/>
      <c r="Z31" s="54"/>
      <c r="AA31" s="54"/>
      <c r="AC31" s="298">
        <f>AC6</f>
        <v>6000</v>
      </c>
      <c r="AD31" s="42">
        <f t="shared" ref="AD31:AD34" si="23">AD26</f>
        <v>500</v>
      </c>
      <c r="AE31" s="27">
        <f t="shared" ref="AE31:AK34" si="24">($C$3+$AD$6+(($AC$31/$AD31)*C$7)+(($AC$31/$AD31)*C$8))</f>
        <v>65</v>
      </c>
      <c r="AF31" s="28">
        <f t="shared" si="24"/>
        <v>71</v>
      </c>
      <c r="AG31" s="28">
        <f t="shared" si="24"/>
        <v>89</v>
      </c>
      <c r="AH31" s="28">
        <f t="shared" si="24"/>
        <v>95</v>
      </c>
      <c r="AI31" s="28">
        <f t="shared" si="24"/>
        <v>113</v>
      </c>
      <c r="AJ31" s="28">
        <f t="shared" si="24"/>
        <v>119</v>
      </c>
      <c r="AK31" s="29">
        <f t="shared" si="24"/>
        <v>137</v>
      </c>
      <c r="AL31" s="99">
        <f>$AC$31</f>
        <v>6000</v>
      </c>
      <c r="AO31" s="118">
        <f t="shared" si="18"/>
        <v>1000</v>
      </c>
      <c r="AP31" s="118">
        <f t="shared" si="18"/>
        <v>2000</v>
      </c>
      <c r="AQ31" s="118">
        <f t="shared" si="13"/>
        <v>6</v>
      </c>
      <c r="AR31" s="118">
        <f t="shared" si="3"/>
        <v>36</v>
      </c>
      <c r="AS31" s="118">
        <f t="shared" si="22"/>
        <v>19</v>
      </c>
      <c r="AT31" s="31">
        <f t="array" aca="1" ref="AT31" ca="1">INDIRECT(ADDRESS(AS31,AR31))</f>
        <v>11.25</v>
      </c>
      <c r="AV31" s="119">
        <f t="shared" si="0"/>
        <v>60</v>
      </c>
      <c r="AW31" s="47">
        <f t="array" aca="1" ref="AW31" ca="1">INDIRECT(ADDRESS(AV31,AR31))</f>
        <v>9</v>
      </c>
    </row>
    <row r="32" spans="2:49" x14ac:dyDescent="0.25">
      <c r="B32" s="78"/>
      <c r="C32" s="53"/>
      <c r="D32" s="54"/>
      <c r="E32" s="54"/>
      <c r="F32" s="54"/>
      <c r="G32" s="54"/>
      <c r="H32" s="54"/>
      <c r="I32" s="54"/>
      <c r="J32" s="54"/>
      <c r="K32" s="54"/>
      <c r="L32" s="54"/>
      <c r="M32" s="54"/>
      <c r="N32" s="54"/>
      <c r="O32" s="54"/>
      <c r="P32" s="54"/>
      <c r="Q32" s="54"/>
      <c r="R32" s="54"/>
      <c r="S32" s="54"/>
      <c r="T32" s="54"/>
      <c r="U32" s="54"/>
      <c r="V32" s="54"/>
      <c r="W32" s="54"/>
      <c r="X32" s="54"/>
      <c r="Y32" s="54"/>
      <c r="Z32" s="54"/>
      <c r="AA32" s="54"/>
      <c r="AC32" s="299"/>
      <c r="AD32" s="43">
        <f t="shared" si="23"/>
        <v>1000</v>
      </c>
      <c r="AE32" s="39">
        <f t="shared" si="24"/>
        <v>41</v>
      </c>
      <c r="AF32" s="40">
        <f t="shared" si="24"/>
        <v>44</v>
      </c>
      <c r="AG32" s="40">
        <f t="shared" si="24"/>
        <v>53</v>
      </c>
      <c r="AH32" s="40">
        <f t="shared" si="24"/>
        <v>56</v>
      </c>
      <c r="AI32" s="40">
        <f t="shared" si="24"/>
        <v>65</v>
      </c>
      <c r="AJ32" s="40">
        <f t="shared" si="24"/>
        <v>68</v>
      </c>
      <c r="AK32" s="41">
        <f t="shared" si="24"/>
        <v>77</v>
      </c>
      <c r="AL32" s="99">
        <f t="shared" ref="AL32:AL35" si="25">$AC$31</f>
        <v>6000</v>
      </c>
      <c r="AO32" s="118">
        <f t="shared" si="18"/>
        <v>1000</v>
      </c>
      <c r="AP32" s="118">
        <f t="shared" si="18"/>
        <v>2000</v>
      </c>
      <c r="AQ32" s="118">
        <f t="shared" si="13"/>
        <v>7</v>
      </c>
      <c r="AR32" s="118">
        <f t="shared" si="3"/>
        <v>37</v>
      </c>
      <c r="AS32" s="118">
        <f t="shared" si="22"/>
        <v>19</v>
      </c>
      <c r="AT32" s="31">
        <f t="array" aca="1" ref="AT32" ca="1">INDIRECT(ADDRESS(AS32,AR32))</f>
        <v>12</v>
      </c>
      <c r="AV32" s="119">
        <f t="shared" si="0"/>
        <v>60</v>
      </c>
      <c r="AW32" s="47">
        <f t="array" aca="1" ref="AW32" ca="1">INDIRECT(ADDRESS(AV32,AR32))</f>
        <v>9.5</v>
      </c>
    </row>
    <row r="33" spans="2:49" x14ac:dyDescent="0.25">
      <c r="B33" s="78"/>
      <c r="C33" s="53"/>
      <c r="D33" s="54"/>
      <c r="E33" s="54"/>
      <c r="F33" s="54"/>
      <c r="G33" s="54"/>
      <c r="H33" s="54"/>
      <c r="I33" s="54"/>
      <c r="J33" s="54"/>
      <c r="K33" s="54"/>
      <c r="L33" s="54"/>
      <c r="M33" s="54"/>
      <c r="N33" s="54"/>
      <c r="O33" s="54"/>
      <c r="P33" s="54"/>
      <c r="Q33" s="54"/>
      <c r="R33" s="54"/>
      <c r="S33" s="54"/>
      <c r="T33" s="54"/>
      <c r="U33" s="54"/>
      <c r="V33" s="54"/>
      <c r="W33" s="54"/>
      <c r="X33" s="54"/>
      <c r="Y33" s="54"/>
      <c r="Z33" s="54"/>
      <c r="AA33" s="54"/>
      <c r="AC33" s="299"/>
      <c r="AD33" s="43">
        <f t="shared" si="23"/>
        <v>1500</v>
      </c>
      <c r="AE33" s="39">
        <f t="shared" si="24"/>
        <v>33</v>
      </c>
      <c r="AF33" s="40">
        <f t="shared" si="24"/>
        <v>35</v>
      </c>
      <c r="AG33" s="40">
        <f t="shared" si="24"/>
        <v>41</v>
      </c>
      <c r="AH33" s="40">
        <f t="shared" si="24"/>
        <v>43</v>
      </c>
      <c r="AI33" s="40">
        <f t="shared" si="24"/>
        <v>49</v>
      </c>
      <c r="AJ33" s="40">
        <f t="shared" si="24"/>
        <v>51</v>
      </c>
      <c r="AK33" s="41">
        <f t="shared" si="24"/>
        <v>57</v>
      </c>
      <c r="AL33" s="99">
        <f t="shared" si="25"/>
        <v>6000</v>
      </c>
      <c r="AO33" s="118">
        <f t="shared" si="18"/>
        <v>1000</v>
      </c>
      <c r="AP33" s="103">
        <f>AF7</f>
        <v>8000</v>
      </c>
      <c r="AQ33" s="118">
        <f t="shared" si="13"/>
        <v>1</v>
      </c>
      <c r="AR33" s="118">
        <f t="shared" si="3"/>
        <v>31</v>
      </c>
      <c r="AS33" s="118">
        <v>20</v>
      </c>
      <c r="AT33" s="31">
        <f t="array" aca="1" ref="AT33" ca="1">INDIRECT(ADDRESS(AS33,AR33))</f>
        <v>0</v>
      </c>
      <c r="AV33" s="119">
        <f t="shared" si="0"/>
        <v>61</v>
      </c>
      <c r="AW33" s="47">
        <f t="array" aca="1" ref="AW33" ca="1">INDIRECT(ADDRESS(AV33,AR33))</f>
        <v>0</v>
      </c>
    </row>
    <row r="34" spans="2:49" x14ac:dyDescent="0.25">
      <c r="B34" s="78"/>
      <c r="C34" s="53"/>
      <c r="D34" s="54"/>
      <c r="E34" s="54"/>
      <c r="F34" s="54"/>
      <c r="G34" s="54"/>
      <c r="H34" s="54"/>
      <c r="I34" s="54"/>
      <c r="J34" s="54"/>
      <c r="K34" s="54"/>
      <c r="L34" s="54"/>
      <c r="M34" s="54"/>
      <c r="N34" s="54"/>
      <c r="O34" s="54"/>
      <c r="P34" s="54"/>
      <c r="Q34" s="54"/>
      <c r="R34" s="54"/>
      <c r="S34" s="54"/>
      <c r="T34" s="54"/>
      <c r="U34" s="54"/>
      <c r="V34" s="54"/>
      <c r="W34" s="54"/>
      <c r="X34" s="54"/>
      <c r="Y34" s="54"/>
      <c r="Z34" s="54"/>
      <c r="AA34" s="54"/>
      <c r="AC34" s="299"/>
      <c r="AD34" s="43">
        <f t="shared" si="23"/>
        <v>2000</v>
      </c>
      <c r="AE34" s="39">
        <f t="shared" si="24"/>
        <v>29</v>
      </c>
      <c r="AF34" s="40">
        <f t="shared" si="24"/>
        <v>30.5</v>
      </c>
      <c r="AG34" s="40">
        <f t="shared" si="24"/>
        <v>35</v>
      </c>
      <c r="AH34" s="40">
        <f t="shared" si="24"/>
        <v>36.5</v>
      </c>
      <c r="AI34" s="40">
        <f t="shared" si="24"/>
        <v>41</v>
      </c>
      <c r="AJ34" s="40">
        <f t="shared" si="24"/>
        <v>42.5</v>
      </c>
      <c r="AK34" s="41">
        <f t="shared" si="24"/>
        <v>47</v>
      </c>
      <c r="AL34" s="99">
        <f t="shared" si="25"/>
        <v>6000</v>
      </c>
      <c r="AO34" s="118">
        <f t="shared" si="18"/>
        <v>1000</v>
      </c>
      <c r="AP34" s="118">
        <f t="shared" si="18"/>
        <v>8000</v>
      </c>
      <c r="AQ34" s="118">
        <f t="shared" si="13"/>
        <v>2</v>
      </c>
      <c r="AR34" s="118">
        <f t="shared" si="3"/>
        <v>32</v>
      </c>
      <c r="AS34" s="118">
        <f t="shared" ref="AS34:AS39" si="26">AS33</f>
        <v>20</v>
      </c>
      <c r="AT34" s="31">
        <f t="array" aca="1" ref="AT34" ca="1">INDIRECT(ADDRESS(AS34,AR34))</f>
        <v>0</v>
      </c>
      <c r="AV34" s="119">
        <f t="shared" si="0"/>
        <v>61</v>
      </c>
      <c r="AW34" s="47">
        <f t="array" aca="1" ref="AW34" ca="1">INDIRECT(ADDRESS(AV34,AR34))</f>
        <v>0</v>
      </c>
    </row>
    <row r="35" spans="2:49" ht="15.75" thickBot="1" x14ac:dyDescent="0.3">
      <c r="B35" s="78"/>
      <c r="C35" s="53"/>
      <c r="D35" s="54"/>
      <c r="E35" s="54"/>
      <c r="F35" s="54"/>
      <c r="G35" s="54"/>
      <c r="H35" s="54"/>
      <c r="I35" s="54"/>
      <c r="J35" s="54"/>
      <c r="K35" s="54"/>
      <c r="L35" s="54"/>
      <c r="M35" s="54"/>
      <c r="N35" s="54"/>
      <c r="O35" s="54"/>
      <c r="P35" s="54"/>
      <c r="Q35" s="54"/>
      <c r="R35" s="54"/>
      <c r="S35" s="54"/>
      <c r="T35" s="54"/>
      <c r="U35" s="54"/>
      <c r="V35" s="54"/>
      <c r="W35" s="54"/>
      <c r="X35" s="54"/>
      <c r="Y35" s="54"/>
      <c r="Z35" s="54"/>
      <c r="AA35" s="54"/>
      <c r="AC35" s="300"/>
      <c r="AD35" s="45"/>
      <c r="AE35" s="67"/>
      <c r="AF35" s="37"/>
      <c r="AG35" s="37"/>
      <c r="AH35" s="37"/>
      <c r="AI35" s="37"/>
      <c r="AJ35" s="37"/>
      <c r="AK35" s="38"/>
      <c r="AL35" s="99">
        <f t="shared" si="25"/>
        <v>6000</v>
      </c>
      <c r="AO35" s="118">
        <f t="shared" si="18"/>
        <v>1000</v>
      </c>
      <c r="AP35" s="118">
        <f t="shared" si="18"/>
        <v>8000</v>
      </c>
      <c r="AQ35" s="118">
        <f t="shared" si="13"/>
        <v>3</v>
      </c>
      <c r="AR35" s="118">
        <f t="shared" si="3"/>
        <v>33</v>
      </c>
      <c r="AS35" s="118">
        <f t="shared" si="26"/>
        <v>20</v>
      </c>
      <c r="AT35" s="31">
        <f t="array" aca="1" ref="AT35" ca="1">INDIRECT(ADDRESS(AS35,AR35))</f>
        <v>0</v>
      </c>
      <c r="AV35" s="119">
        <f t="shared" si="0"/>
        <v>61</v>
      </c>
      <c r="AW35" s="47">
        <f t="array" aca="1" ref="AW35" ca="1">INDIRECT(ADDRESS(AV35,AR35))</f>
        <v>0</v>
      </c>
    </row>
    <row r="36" spans="2:49" x14ac:dyDescent="0.25">
      <c r="B36" s="78"/>
      <c r="C36" s="53"/>
      <c r="D36" s="54"/>
      <c r="E36" s="54"/>
      <c r="F36" s="54"/>
      <c r="G36" s="54"/>
      <c r="H36" s="54"/>
      <c r="I36" s="54"/>
      <c r="J36" s="54"/>
      <c r="K36" s="54"/>
      <c r="L36" s="54"/>
      <c r="M36" s="54"/>
      <c r="N36" s="54"/>
      <c r="O36" s="54"/>
      <c r="P36" s="54"/>
      <c r="Q36" s="54"/>
      <c r="R36" s="54"/>
      <c r="S36" s="54"/>
      <c r="T36" s="54"/>
      <c r="U36" s="54"/>
      <c r="V36" s="54"/>
      <c r="W36" s="54"/>
      <c r="X36" s="54"/>
      <c r="Y36" s="54"/>
      <c r="Z36" s="54"/>
      <c r="AA36" s="54"/>
      <c r="AC36" s="301">
        <f>AC7</f>
        <v>7500</v>
      </c>
      <c r="AD36" s="65">
        <f t="shared" ref="AD36:AD39" si="27">AD31</f>
        <v>500</v>
      </c>
      <c r="AE36" s="27">
        <f t="shared" ref="AE36:AK39" si="28">($C$3+$AD$7+(($AC$36/$AD36)*C$7)+(($AC$36/$AD36)*C$8))</f>
        <v>80</v>
      </c>
      <c r="AF36" s="28">
        <f t="shared" si="28"/>
        <v>87.5</v>
      </c>
      <c r="AG36" s="28">
        <f t="shared" si="28"/>
        <v>110</v>
      </c>
      <c r="AH36" s="28">
        <f t="shared" si="28"/>
        <v>117.5</v>
      </c>
      <c r="AI36" s="28">
        <f t="shared" si="28"/>
        <v>140</v>
      </c>
      <c r="AJ36" s="28">
        <f t="shared" si="28"/>
        <v>147.5</v>
      </c>
      <c r="AK36" s="29">
        <f t="shared" si="28"/>
        <v>170</v>
      </c>
      <c r="AL36" s="99">
        <f>$AC$36</f>
        <v>7500</v>
      </c>
      <c r="AO36" s="118">
        <f t="shared" si="18"/>
        <v>1000</v>
      </c>
      <c r="AP36" s="118">
        <f t="shared" si="18"/>
        <v>8000</v>
      </c>
      <c r="AQ36" s="118">
        <f t="shared" si="13"/>
        <v>4</v>
      </c>
      <c r="AR36" s="118">
        <f t="shared" si="3"/>
        <v>34</v>
      </c>
      <c r="AS36" s="118">
        <f t="shared" si="26"/>
        <v>20</v>
      </c>
      <c r="AT36" s="31">
        <f t="array" aca="1" ref="AT36" ca="1">INDIRECT(ADDRESS(AS36,AR36))</f>
        <v>0</v>
      </c>
      <c r="AV36" s="119">
        <f t="shared" si="0"/>
        <v>61</v>
      </c>
      <c r="AW36" s="47">
        <f t="array" aca="1" ref="AW36" ca="1">INDIRECT(ADDRESS(AV36,AR36))</f>
        <v>0</v>
      </c>
    </row>
    <row r="37" spans="2:49" x14ac:dyDescent="0.25">
      <c r="B37" s="78"/>
      <c r="C37" s="53"/>
      <c r="D37" s="54"/>
      <c r="E37" s="54"/>
      <c r="F37" s="54"/>
      <c r="G37" s="54"/>
      <c r="H37" s="54"/>
      <c r="I37" s="54"/>
      <c r="J37" s="54"/>
      <c r="K37" s="54"/>
      <c r="L37" s="54"/>
      <c r="M37" s="54"/>
      <c r="N37" s="54"/>
      <c r="O37" s="54"/>
      <c r="P37" s="54"/>
      <c r="Q37" s="54"/>
      <c r="R37" s="54"/>
      <c r="S37" s="54"/>
      <c r="T37" s="54"/>
      <c r="U37" s="54"/>
      <c r="V37" s="54"/>
      <c r="W37" s="54"/>
      <c r="X37" s="54"/>
      <c r="Y37" s="54"/>
      <c r="Z37" s="54"/>
      <c r="AA37" s="54"/>
      <c r="AC37" s="299"/>
      <c r="AD37" s="56">
        <f t="shared" si="27"/>
        <v>1000</v>
      </c>
      <c r="AE37" s="30">
        <f t="shared" si="28"/>
        <v>50</v>
      </c>
      <c r="AF37" s="31">
        <f t="shared" si="28"/>
        <v>53.75</v>
      </c>
      <c r="AG37" s="31">
        <f t="shared" si="28"/>
        <v>65</v>
      </c>
      <c r="AH37" s="31">
        <f t="shared" si="28"/>
        <v>68.75</v>
      </c>
      <c r="AI37" s="31">
        <f t="shared" si="28"/>
        <v>80</v>
      </c>
      <c r="AJ37" s="31">
        <f t="shared" si="28"/>
        <v>83.75</v>
      </c>
      <c r="AK37" s="32">
        <f t="shared" si="28"/>
        <v>95</v>
      </c>
      <c r="AL37" s="99">
        <f t="shared" ref="AL37:AL40" si="29">$AC$36</f>
        <v>7500</v>
      </c>
      <c r="AO37" s="118">
        <f t="shared" si="18"/>
        <v>1000</v>
      </c>
      <c r="AP37" s="118">
        <f t="shared" si="18"/>
        <v>8000</v>
      </c>
      <c r="AQ37" s="118">
        <f t="shared" si="13"/>
        <v>5</v>
      </c>
      <c r="AR37" s="118">
        <f t="shared" si="3"/>
        <v>35</v>
      </c>
      <c r="AS37" s="118">
        <f t="shared" si="26"/>
        <v>20</v>
      </c>
      <c r="AT37" s="31">
        <f t="array" aca="1" ref="AT37" ca="1">INDIRECT(ADDRESS(AS37,AR37))</f>
        <v>0</v>
      </c>
      <c r="AV37" s="119">
        <f t="shared" si="0"/>
        <v>61</v>
      </c>
      <c r="AW37" s="47">
        <f t="array" aca="1" ref="AW37" ca="1">INDIRECT(ADDRESS(AV37,AR37))</f>
        <v>0</v>
      </c>
    </row>
    <row r="38" spans="2:49" x14ac:dyDescent="0.25">
      <c r="B38" s="78"/>
      <c r="C38" s="53"/>
      <c r="D38" s="54"/>
      <c r="E38" s="54"/>
      <c r="F38" s="54"/>
      <c r="G38" s="54"/>
      <c r="H38" s="54"/>
      <c r="I38" s="54"/>
      <c r="J38" s="54"/>
      <c r="K38" s="54"/>
      <c r="L38" s="54"/>
      <c r="M38" s="54"/>
      <c r="N38" s="54"/>
      <c r="O38" s="54"/>
      <c r="P38" s="54"/>
      <c r="Q38" s="54"/>
      <c r="R38" s="54"/>
      <c r="S38" s="54"/>
      <c r="T38" s="54"/>
      <c r="U38" s="54"/>
      <c r="V38" s="54"/>
      <c r="W38" s="54"/>
      <c r="X38" s="54"/>
      <c r="Y38" s="54"/>
      <c r="Z38" s="54"/>
      <c r="AA38" s="54"/>
      <c r="AC38" s="299"/>
      <c r="AD38" s="56">
        <f t="shared" si="27"/>
        <v>1500</v>
      </c>
      <c r="AE38" s="30">
        <f t="shared" si="28"/>
        <v>40</v>
      </c>
      <c r="AF38" s="31">
        <f t="shared" si="28"/>
        <v>42.5</v>
      </c>
      <c r="AG38" s="31">
        <f t="shared" si="28"/>
        <v>50</v>
      </c>
      <c r="AH38" s="31">
        <f t="shared" si="28"/>
        <v>52.5</v>
      </c>
      <c r="AI38" s="31">
        <f t="shared" si="28"/>
        <v>60</v>
      </c>
      <c r="AJ38" s="31">
        <f t="shared" si="28"/>
        <v>62.5</v>
      </c>
      <c r="AK38" s="32">
        <f t="shared" si="28"/>
        <v>70</v>
      </c>
      <c r="AL38" s="99">
        <f t="shared" si="29"/>
        <v>7500</v>
      </c>
      <c r="AO38" s="118">
        <f t="shared" si="18"/>
        <v>1000</v>
      </c>
      <c r="AP38" s="118">
        <f t="shared" si="18"/>
        <v>8000</v>
      </c>
      <c r="AQ38" s="118">
        <f t="shared" si="13"/>
        <v>6</v>
      </c>
      <c r="AR38" s="118">
        <f t="shared" si="3"/>
        <v>36</v>
      </c>
      <c r="AS38" s="118">
        <f t="shared" si="26"/>
        <v>20</v>
      </c>
      <c r="AT38" s="31">
        <f t="array" aca="1" ref="AT38" ca="1">INDIRECT(ADDRESS(AS38,AR38))</f>
        <v>0</v>
      </c>
      <c r="AV38" s="119">
        <f t="shared" si="0"/>
        <v>61</v>
      </c>
      <c r="AW38" s="47">
        <f t="array" aca="1" ref="AW38" ca="1">INDIRECT(ADDRESS(AV38,AR38))</f>
        <v>0</v>
      </c>
    </row>
    <row r="39" spans="2:49" x14ac:dyDescent="0.25">
      <c r="B39" s="78"/>
      <c r="C39" s="53"/>
      <c r="D39" s="54"/>
      <c r="E39" s="54"/>
      <c r="F39" s="54"/>
      <c r="G39" s="54"/>
      <c r="H39" s="54"/>
      <c r="I39" s="54"/>
      <c r="J39" s="54"/>
      <c r="K39" s="54"/>
      <c r="L39" s="54"/>
      <c r="M39" s="54"/>
      <c r="N39" s="54"/>
      <c r="O39" s="54"/>
      <c r="P39" s="54"/>
      <c r="Q39" s="54"/>
      <c r="R39" s="54"/>
      <c r="S39" s="54"/>
      <c r="T39" s="54"/>
      <c r="U39" s="54"/>
      <c r="V39" s="54"/>
      <c r="W39" s="54"/>
      <c r="X39" s="54"/>
      <c r="Y39" s="54"/>
      <c r="Z39" s="54"/>
      <c r="AA39" s="54"/>
      <c r="AC39" s="299"/>
      <c r="AD39" s="56">
        <f t="shared" si="27"/>
        <v>2000</v>
      </c>
      <c r="AE39" s="30">
        <f t="shared" si="28"/>
        <v>35</v>
      </c>
      <c r="AF39" s="31">
        <f t="shared" si="28"/>
        <v>36.875</v>
      </c>
      <c r="AG39" s="31">
        <f t="shared" si="28"/>
        <v>42.5</v>
      </c>
      <c r="AH39" s="31">
        <f t="shared" si="28"/>
        <v>44.375</v>
      </c>
      <c r="AI39" s="31">
        <f t="shared" si="28"/>
        <v>50</v>
      </c>
      <c r="AJ39" s="31">
        <f t="shared" si="28"/>
        <v>51.875</v>
      </c>
      <c r="AK39" s="32">
        <f t="shared" si="28"/>
        <v>57.5</v>
      </c>
      <c r="AL39" s="99">
        <f t="shared" si="29"/>
        <v>7500</v>
      </c>
      <c r="AO39" s="118">
        <f t="shared" ref="AO39:AP39" si="30">AO38</f>
        <v>1000</v>
      </c>
      <c r="AP39" s="118">
        <f t="shared" si="30"/>
        <v>8000</v>
      </c>
      <c r="AQ39" s="118">
        <f t="shared" si="13"/>
        <v>7</v>
      </c>
      <c r="AR39" s="118">
        <f t="shared" si="3"/>
        <v>37</v>
      </c>
      <c r="AS39" s="118">
        <f t="shared" si="26"/>
        <v>20</v>
      </c>
      <c r="AT39" s="31">
        <f t="array" aca="1" ref="AT39" ca="1">INDIRECT(ADDRESS(AS39,AR39))</f>
        <v>0</v>
      </c>
      <c r="AV39" s="119">
        <f t="shared" si="0"/>
        <v>61</v>
      </c>
      <c r="AW39" s="47">
        <f t="array" aca="1" ref="AW39" ca="1">INDIRECT(ADDRESS(AV39,AR39))</f>
        <v>0</v>
      </c>
    </row>
    <row r="40" spans="2:49" ht="15.75" thickBot="1" x14ac:dyDescent="0.3">
      <c r="B40" s="78"/>
      <c r="C40" s="53"/>
      <c r="D40" s="54"/>
      <c r="E40" s="54"/>
      <c r="F40" s="54"/>
      <c r="G40" s="54"/>
      <c r="H40" s="54"/>
      <c r="I40" s="54"/>
      <c r="J40" s="54"/>
      <c r="K40" s="54"/>
      <c r="L40" s="54"/>
      <c r="M40" s="54"/>
      <c r="N40" s="54"/>
      <c r="O40" s="54"/>
      <c r="P40" s="54"/>
      <c r="Q40" s="54"/>
      <c r="R40" s="54"/>
      <c r="S40" s="54"/>
      <c r="T40" s="54"/>
      <c r="U40" s="54"/>
      <c r="V40" s="54"/>
      <c r="W40" s="54"/>
      <c r="X40" s="54"/>
      <c r="Y40" s="54"/>
      <c r="Z40" s="54"/>
      <c r="AA40" s="54"/>
      <c r="AC40" s="300"/>
      <c r="AD40" s="57"/>
      <c r="AE40" s="36"/>
      <c r="AF40" s="37"/>
      <c r="AG40" s="37"/>
      <c r="AH40" s="37"/>
      <c r="AI40" s="37"/>
      <c r="AJ40" s="37"/>
      <c r="AK40" s="38"/>
      <c r="AL40" s="99">
        <f t="shared" si="29"/>
        <v>7500</v>
      </c>
      <c r="AO40" s="102">
        <f>AC4</f>
        <v>1500</v>
      </c>
      <c r="AP40" s="118">
        <f>AP5</f>
        <v>500</v>
      </c>
      <c r="AQ40" s="118">
        <f>AQ5</f>
        <v>1</v>
      </c>
      <c r="AR40" s="118">
        <f t="shared" si="3"/>
        <v>31</v>
      </c>
      <c r="AS40" s="118">
        <f>AS5+5</f>
        <v>21</v>
      </c>
      <c r="AT40" s="31">
        <f t="array" aca="1" ref="AT40" ca="1">INDIRECT(ADDRESS(AS40,AR40))</f>
        <v>20</v>
      </c>
      <c r="AV40" s="119">
        <f t="shared" si="0"/>
        <v>62</v>
      </c>
      <c r="AW40" s="47">
        <f t="array" aca="1" ref="AW40" ca="1">INDIRECT(ADDRESS(AV40,AR40))</f>
        <v>14</v>
      </c>
    </row>
    <row r="41" spans="2:49" x14ac:dyDescent="0.25">
      <c r="B41" s="78"/>
      <c r="C41" s="53"/>
      <c r="D41" s="54"/>
      <c r="E41" s="54"/>
      <c r="F41" s="54"/>
      <c r="G41" s="54"/>
      <c r="H41" s="54"/>
      <c r="I41" s="54"/>
      <c r="J41" s="54"/>
      <c r="K41" s="54"/>
      <c r="L41" s="54"/>
      <c r="M41" s="54"/>
      <c r="AC41" s="301">
        <f>AC8</f>
        <v>10000</v>
      </c>
      <c r="AD41" s="65">
        <f t="shared" ref="AD41:AD44" si="31">AD36</f>
        <v>500</v>
      </c>
      <c r="AE41" s="27">
        <f t="shared" ref="AE41:AK44" si="32">($C$3+$AD$8+(($AC$41/$AD41)*C$7)+(($AC$41/$AD41)*C$8))</f>
        <v>105</v>
      </c>
      <c r="AF41" s="28">
        <f t="shared" si="32"/>
        <v>115</v>
      </c>
      <c r="AG41" s="28">
        <f t="shared" si="32"/>
        <v>145</v>
      </c>
      <c r="AH41" s="28">
        <f t="shared" si="32"/>
        <v>155</v>
      </c>
      <c r="AI41" s="28">
        <f t="shared" si="32"/>
        <v>185</v>
      </c>
      <c r="AJ41" s="28">
        <f t="shared" si="32"/>
        <v>195</v>
      </c>
      <c r="AK41" s="29">
        <f t="shared" si="32"/>
        <v>225</v>
      </c>
      <c r="AL41" s="99">
        <f>$AC$41</f>
        <v>10000</v>
      </c>
      <c r="AO41" s="118">
        <f t="shared" ref="AO41:AO74" si="33">AO40</f>
        <v>1500</v>
      </c>
      <c r="AP41" s="118">
        <f t="shared" ref="AP41:AQ56" si="34">AP6</f>
        <v>500</v>
      </c>
      <c r="AQ41" s="118">
        <f t="shared" si="34"/>
        <v>2</v>
      </c>
      <c r="AR41" s="118">
        <f t="shared" si="3"/>
        <v>32</v>
      </c>
      <c r="AS41" s="118">
        <f t="shared" ref="AS41:AS104" si="35">AS6+5</f>
        <v>21</v>
      </c>
      <c r="AT41" s="31">
        <f t="array" aca="1" ref="AT41" ca="1">INDIRECT(ADDRESS(AS41,AR41))</f>
        <v>21.5</v>
      </c>
      <c r="AV41" s="119">
        <f t="shared" si="0"/>
        <v>62</v>
      </c>
      <c r="AW41" s="47">
        <f t="array" aca="1" ref="AW41" ca="1">INDIRECT(ADDRESS(AV41,AR41))</f>
        <v>14</v>
      </c>
    </row>
    <row r="42" spans="2:49" x14ac:dyDescent="0.25">
      <c r="B42" s="78"/>
      <c r="C42" s="53"/>
      <c r="D42" s="54"/>
      <c r="E42" s="54"/>
      <c r="F42" s="54"/>
      <c r="G42" s="54"/>
      <c r="H42" s="54"/>
      <c r="I42" s="54"/>
      <c r="J42" s="54"/>
      <c r="K42" s="54"/>
      <c r="L42" s="54"/>
      <c r="M42" s="54"/>
      <c r="AC42" s="299"/>
      <c r="AD42" s="56">
        <f t="shared" si="31"/>
        <v>1000</v>
      </c>
      <c r="AE42" s="30">
        <f t="shared" si="32"/>
        <v>65</v>
      </c>
      <c r="AF42" s="31">
        <f t="shared" si="32"/>
        <v>70</v>
      </c>
      <c r="AG42" s="31">
        <f t="shared" si="32"/>
        <v>85</v>
      </c>
      <c r="AH42" s="31">
        <f t="shared" si="32"/>
        <v>90</v>
      </c>
      <c r="AI42" s="31">
        <f t="shared" si="32"/>
        <v>105</v>
      </c>
      <c r="AJ42" s="31">
        <f t="shared" si="32"/>
        <v>110</v>
      </c>
      <c r="AK42" s="32">
        <f t="shared" si="32"/>
        <v>125</v>
      </c>
      <c r="AL42" s="99">
        <f t="shared" ref="AL42:AL45" si="36">$AC$41</f>
        <v>10000</v>
      </c>
      <c r="AO42" s="118">
        <f t="shared" si="33"/>
        <v>1500</v>
      </c>
      <c r="AP42" s="118">
        <f t="shared" si="34"/>
        <v>500</v>
      </c>
      <c r="AQ42" s="118">
        <f t="shared" si="34"/>
        <v>3</v>
      </c>
      <c r="AR42" s="118">
        <f t="shared" si="3"/>
        <v>33</v>
      </c>
      <c r="AS42" s="118">
        <f t="shared" si="35"/>
        <v>21</v>
      </c>
      <c r="AT42" s="31">
        <f t="array" aca="1" ref="AT42" ca="1">INDIRECT(ADDRESS(AS42,AR42))</f>
        <v>26</v>
      </c>
      <c r="AV42" s="119">
        <f t="shared" si="0"/>
        <v>62</v>
      </c>
      <c r="AW42" s="47">
        <f t="array" aca="1" ref="AW42" ca="1">INDIRECT(ADDRESS(AV42,AR42))</f>
        <v>17</v>
      </c>
    </row>
    <row r="43" spans="2:49" x14ac:dyDescent="0.25">
      <c r="B43" s="78"/>
      <c r="C43" s="53"/>
      <c r="D43" s="54"/>
      <c r="E43" s="54"/>
      <c r="F43" s="54"/>
      <c r="G43" s="54"/>
      <c r="H43" s="54"/>
      <c r="I43" s="54"/>
      <c r="J43" s="54"/>
      <c r="K43" s="54"/>
      <c r="L43" s="54"/>
      <c r="M43" s="54"/>
      <c r="AC43" s="299"/>
      <c r="AD43" s="56">
        <f t="shared" si="31"/>
        <v>1500</v>
      </c>
      <c r="AE43" s="30">
        <f t="shared" si="32"/>
        <v>51.666666666666671</v>
      </c>
      <c r="AF43" s="31">
        <f t="shared" si="32"/>
        <v>55</v>
      </c>
      <c r="AG43" s="31">
        <f t="shared" si="32"/>
        <v>65</v>
      </c>
      <c r="AH43" s="31">
        <f t="shared" si="32"/>
        <v>68.333333333333343</v>
      </c>
      <c r="AI43" s="31">
        <f t="shared" si="32"/>
        <v>78.333333333333343</v>
      </c>
      <c r="AJ43" s="31">
        <f t="shared" si="32"/>
        <v>81.666666666666671</v>
      </c>
      <c r="AK43" s="32">
        <f t="shared" si="32"/>
        <v>91.666666666666671</v>
      </c>
      <c r="AL43" s="99">
        <f t="shared" si="36"/>
        <v>10000</v>
      </c>
      <c r="AO43" s="118">
        <f t="shared" si="33"/>
        <v>1500</v>
      </c>
      <c r="AP43" s="118">
        <f t="shared" si="34"/>
        <v>500</v>
      </c>
      <c r="AQ43" s="118">
        <f t="shared" si="34"/>
        <v>4</v>
      </c>
      <c r="AR43" s="118">
        <f t="shared" si="3"/>
        <v>34</v>
      </c>
      <c r="AS43" s="118">
        <f t="shared" si="35"/>
        <v>21</v>
      </c>
      <c r="AT43" s="31">
        <f t="array" aca="1" ref="AT43" ca="1">INDIRECT(ADDRESS(AS43,AR43))</f>
        <v>27.5</v>
      </c>
      <c r="AV43" s="119">
        <f t="shared" si="0"/>
        <v>62</v>
      </c>
      <c r="AW43" s="47">
        <f t="array" aca="1" ref="AW43" ca="1">INDIRECT(ADDRESS(AV43,AR43))</f>
        <v>17</v>
      </c>
    </row>
    <row r="44" spans="2:49" x14ac:dyDescent="0.25">
      <c r="B44" s="78"/>
      <c r="C44" s="53"/>
      <c r="D44" s="54"/>
      <c r="E44" s="54"/>
      <c r="F44" s="54"/>
      <c r="G44" s="54"/>
      <c r="H44" s="54"/>
      <c r="I44" s="54"/>
      <c r="J44" s="54"/>
      <c r="K44" s="54"/>
      <c r="L44" s="54"/>
      <c r="M44" s="54"/>
      <c r="AC44" s="299"/>
      <c r="AD44" s="56">
        <f t="shared" si="31"/>
        <v>2000</v>
      </c>
      <c r="AE44" s="30">
        <f t="shared" si="32"/>
        <v>45</v>
      </c>
      <c r="AF44" s="31">
        <f t="shared" si="32"/>
        <v>47.5</v>
      </c>
      <c r="AG44" s="31">
        <f t="shared" si="32"/>
        <v>55</v>
      </c>
      <c r="AH44" s="31">
        <f t="shared" si="32"/>
        <v>57.5</v>
      </c>
      <c r="AI44" s="31">
        <f t="shared" si="32"/>
        <v>65</v>
      </c>
      <c r="AJ44" s="31">
        <f t="shared" si="32"/>
        <v>67.5</v>
      </c>
      <c r="AK44" s="32">
        <f t="shared" si="32"/>
        <v>75</v>
      </c>
      <c r="AL44" s="99">
        <f t="shared" si="36"/>
        <v>10000</v>
      </c>
      <c r="AO44" s="118">
        <f t="shared" si="33"/>
        <v>1500</v>
      </c>
      <c r="AP44" s="118">
        <f t="shared" si="34"/>
        <v>500</v>
      </c>
      <c r="AQ44" s="118">
        <f t="shared" si="34"/>
        <v>5</v>
      </c>
      <c r="AR44" s="118">
        <f t="shared" si="3"/>
        <v>35</v>
      </c>
      <c r="AS44" s="118">
        <f t="shared" si="35"/>
        <v>21</v>
      </c>
      <c r="AT44" s="31">
        <f t="array" aca="1" ref="AT44" ca="1">INDIRECT(ADDRESS(AS44,AR44))</f>
        <v>32</v>
      </c>
      <c r="AV44" s="119">
        <f t="shared" si="0"/>
        <v>62</v>
      </c>
      <c r="AW44" s="47">
        <f t="array" aca="1" ref="AW44" ca="1">INDIRECT(ADDRESS(AV44,AR44))</f>
        <v>20</v>
      </c>
    </row>
    <row r="45" spans="2:49" ht="15.75" thickBot="1" x14ac:dyDescent="0.3">
      <c r="B45" s="78"/>
      <c r="C45" s="53"/>
      <c r="D45" s="54"/>
      <c r="E45" s="54"/>
      <c r="F45" s="54"/>
      <c r="G45" s="54"/>
      <c r="H45" s="54"/>
      <c r="I45" s="54"/>
      <c r="J45" s="54"/>
      <c r="K45" s="54"/>
      <c r="L45" s="54"/>
      <c r="M45" s="54"/>
      <c r="AC45" s="300"/>
      <c r="AD45" s="57"/>
      <c r="AE45" s="36"/>
      <c r="AF45" s="37"/>
      <c r="AG45" s="37"/>
      <c r="AH45" s="37"/>
      <c r="AI45" s="37"/>
      <c r="AJ45" s="37"/>
      <c r="AK45" s="38"/>
      <c r="AL45" s="99">
        <f t="shared" si="36"/>
        <v>10000</v>
      </c>
      <c r="AO45" s="118">
        <f t="shared" si="33"/>
        <v>1500</v>
      </c>
      <c r="AP45" s="118">
        <f t="shared" si="34"/>
        <v>500</v>
      </c>
      <c r="AQ45" s="118">
        <f t="shared" si="34"/>
        <v>6</v>
      </c>
      <c r="AR45" s="118">
        <f t="shared" si="3"/>
        <v>36</v>
      </c>
      <c r="AS45" s="118">
        <f t="shared" si="35"/>
        <v>21</v>
      </c>
      <c r="AT45" s="31">
        <f t="array" aca="1" ref="AT45" ca="1">INDIRECT(ADDRESS(AS45,AR45))</f>
        <v>33.5</v>
      </c>
      <c r="AV45" s="119">
        <f t="shared" si="0"/>
        <v>62</v>
      </c>
      <c r="AW45" s="47">
        <f t="array" aca="1" ref="AW45" ca="1">INDIRECT(ADDRESS(AV45,AR45))</f>
        <v>20</v>
      </c>
    </row>
    <row r="46" spans="2:49" x14ac:dyDescent="0.25">
      <c r="B46" s="9"/>
      <c r="C46" s="8"/>
      <c r="D46" s="9"/>
      <c r="E46" s="9"/>
      <c r="F46" s="9"/>
      <c r="G46" s="9"/>
      <c r="H46" s="9"/>
      <c r="I46" s="9"/>
      <c r="J46" s="9"/>
      <c r="K46" s="9"/>
      <c r="L46" s="9"/>
      <c r="M46" s="9"/>
      <c r="AC46" s="302">
        <f>AC9</f>
        <v>8814</v>
      </c>
      <c r="AD46" s="68">
        <f t="shared" ref="AD46:AD49" si="37">AD41</f>
        <v>500</v>
      </c>
      <c r="AE46" s="71">
        <f t="shared" ref="AE46:AK49" si="38">($C$3+$AD$9+(($AC$46/$AD46)*C$7)+(($AC$46/$AD46)*C$8))</f>
        <v>95.512</v>
      </c>
      <c r="AF46" s="72">
        <f t="shared" si="38"/>
        <v>104.32599999999999</v>
      </c>
      <c r="AG46" s="72">
        <f t="shared" si="38"/>
        <v>130.768</v>
      </c>
      <c r="AH46" s="72">
        <f t="shared" si="38"/>
        <v>139.58199999999999</v>
      </c>
      <c r="AI46" s="72">
        <f t="shared" si="38"/>
        <v>166.024</v>
      </c>
      <c r="AJ46" s="72">
        <f t="shared" si="38"/>
        <v>174.83799999999999</v>
      </c>
      <c r="AK46" s="73">
        <f t="shared" si="38"/>
        <v>201.28</v>
      </c>
      <c r="AL46" s="99">
        <f>$AC$46</f>
        <v>8814</v>
      </c>
      <c r="AO46" s="118">
        <f t="shared" si="33"/>
        <v>1500</v>
      </c>
      <c r="AP46" s="118">
        <f t="shared" si="34"/>
        <v>500</v>
      </c>
      <c r="AQ46" s="118">
        <f t="shared" si="34"/>
        <v>7</v>
      </c>
      <c r="AR46" s="118">
        <f t="shared" si="3"/>
        <v>37</v>
      </c>
      <c r="AS46" s="118">
        <f t="shared" si="35"/>
        <v>21</v>
      </c>
      <c r="AT46" s="31">
        <f t="array" aca="1" ref="AT46" ca="1">INDIRECT(ADDRESS(AS46,AR46))</f>
        <v>38</v>
      </c>
      <c r="AV46" s="119">
        <f t="shared" si="0"/>
        <v>62</v>
      </c>
      <c r="AW46" s="47">
        <f t="array" aca="1" ref="AW46" ca="1">INDIRECT(ADDRESS(AV46,AR46))</f>
        <v>23</v>
      </c>
    </row>
    <row r="47" spans="2:49" x14ac:dyDescent="0.25">
      <c r="B47" s="9"/>
      <c r="C47" s="8"/>
      <c r="D47" s="9"/>
      <c r="E47" s="9"/>
      <c r="F47" s="9"/>
      <c r="G47" s="9"/>
      <c r="H47" s="9"/>
      <c r="I47" s="9"/>
      <c r="J47" s="9"/>
      <c r="K47" s="9"/>
      <c r="L47" s="9"/>
      <c r="M47" s="9"/>
      <c r="AC47" s="303"/>
      <c r="AD47" s="69">
        <f t="shared" si="37"/>
        <v>1000</v>
      </c>
      <c r="AE47" s="59">
        <f t="shared" si="38"/>
        <v>60.256</v>
      </c>
      <c r="AF47" s="60">
        <f t="shared" si="38"/>
        <v>64.662999999999997</v>
      </c>
      <c r="AG47" s="60">
        <f t="shared" si="38"/>
        <v>77.884</v>
      </c>
      <c r="AH47" s="60">
        <f t="shared" si="38"/>
        <v>82.290999999999997</v>
      </c>
      <c r="AI47" s="60">
        <f t="shared" si="38"/>
        <v>95.512</v>
      </c>
      <c r="AJ47" s="60">
        <f t="shared" si="38"/>
        <v>99.918999999999997</v>
      </c>
      <c r="AK47" s="61">
        <f t="shared" si="38"/>
        <v>113.13999999999999</v>
      </c>
      <c r="AL47" s="99">
        <f t="shared" ref="AL47:AL50" si="39">$AC$46</f>
        <v>8814</v>
      </c>
      <c r="AO47" s="118">
        <f t="shared" si="33"/>
        <v>1500</v>
      </c>
      <c r="AP47" s="118">
        <f t="shared" si="34"/>
        <v>1000</v>
      </c>
      <c r="AQ47" s="118">
        <f t="shared" si="34"/>
        <v>1</v>
      </c>
      <c r="AR47" s="118">
        <f t="shared" si="3"/>
        <v>31</v>
      </c>
      <c r="AS47" s="118">
        <f t="shared" si="35"/>
        <v>22</v>
      </c>
      <c r="AT47" s="31">
        <f t="array" aca="1" ref="AT47" ca="1">INDIRECT(ADDRESS(AS47,AR47))</f>
        <v>14</v>
      </c>
      <c r="AV47" s="119">
        <f t="shared" si="0"/>
        <v>63</v>
      </c>
      <c r="AW47" s="47">
        <f t="array" aca="1" ref="AW47" ca="1">INDIRECT(ADDRESS(AV47,AR47))</f>
        <v>11</v>
      </c>
    </row>
    <row r="48" spans="2:49" x14ac:dyDescent="0.25">
      <c r="B48" s="9"/>
      <c r="C48" s="77"/>
      <c r="D48" s="77"/>
      <c r="E48" s="77"/>
      <c r="F48" s="77"/>
      <c r="G48" s="77"/>
      <c r="H48" s="77"/>
      <c r="I48" s="77"/>
      <c r="J48" s="77"/>
      <c r="K48" s="77"/>
      <c r="L48" s="77"/>
      <c r="M48" s="77"/>
      <c r="AC48" s="303"/>
      <c r="AD48" s="69">
        <f t="shared" si="37"/>
        <v>1500</v>
      </c>
      <c r="AE48" s="59">
        <f t="shared" si="38"/>
        <v>48.504000000000005</v>
      </c>
      <c r="AF48" s="60">
        <f t="shared" si="38"/>
        <v>51.442000000000007</v>
      </c>
      <c r="AG48" s="60">
        <f t="shared" si="38"/>
        <v>60.256</v>
      </c>
      <c r="AH48" s="60">
        <f t="shared" si="38"/>
        <v>63.194000000000003</v>
      </c>
      <c r="AI48" s="60">
        <f t="shared" si="38"/>
        <v>72.00800000000001</v>
      </c>
      <c r="AJ48" s="60">
        <f t="shared" si="38"/>
        <v>74.945999999999998</v>
      </c>
      <c r="AK48" s="61">
        <f t="shared" si="38"/>
        <v>83.76</v>
      </c>
      <c r="AL48" s="99">
        <f t="shared" si="39"/>
        <v>8814</v>
      </c>
      <c r="AO48" s="118">
        <f t="shared" si="33"/>
        <v>1500</v>
      </c>
      <c r="AP48" s="118">
        <f t="shared" si="34"/>
        <v>1000</v>
      </c>
      <c r="AQ48" s="118">
        <f t="shared" si="34"/>
        <v>2</v>
      </c>
      <c r="AR48" s="118">
        <f t="shared" si="3"/>
        <v>32</v>
      </c>
      <c r="AS48" s="118">
        <f t="shared" si="35"/>
        <v>22</v>
      </c>
      <c r="AT48" s="31">
        <f t="array" aca="1" ref="AT48" ca="1">INDIRECT(ADDRESS(AS48,AR48))</f>
        <v>14.75</v>
      </c>
      <c r="AV48" s="119">
        <f t="shared" si="0"/>
        <v>63</v>
      </c>
      <c r="AW48" s="47">
        <f t="array" aca="1" ref="AW48" ca="1">INDIRECT(ADDRESS(AV48,AR48))</f>
        <v>11</v>
      </c>
    </row>
    <row r="49" spans="2:49" x14ac:dyDescent="0.25">
      <c r="B49" s="9"/>
      <c r="C49" s="53"/>
      <c r="D49" s="77"/>
      <c r="E49" s="77"/>
      <c r="F49" s="77"/>
      <c r="G49" s="77"/>
      <c r="H49" s="77"/>
      <c r="I49" s="77"/>
      <c r="J49" s="77"/>
      <c r="K49" s="77"/>
      <c r="L49" s="77"/>
      <c r="M49" s="77"/>
      <c r="AC49" s="303"/>
      <c r="AD49" s="69">
        <f t="shared" si="37"/>
        <v>2000</v>
      </c>
      <c r="AE49" s="59">
        <f t="shared" si="38"/>
        <v>42.628</v>
      </c>
      <c r="AF49" s="60">
        <f t="shared" si="38"/>
        <v>44.831499999999998</v>
      </c>
      <c r="AG49" s="60">
        <f t="shared" si="38"/>
        <v>51.442000000000007</v>
      </c>
      <c r="AH49" s="60">
        <f t="shared" si="38"/>
        <v>53.645500000000006</v>
      </c>
      <c r="AI49" s="60">
        <f t="shared" si="38"/>
        <v>60.256</v>
      </c>
      <c r="AJ49" s="60">
        <f t="shared" si="38"/>
        <v>62.459499999999998</v>
      </c>
      <c r="AK49" s="61">
        <f t="shared" si="38"/>
        <v>69.069999999999993</v>
      </c>
      <c r="AL49" s="99">
        <f t="shared" si="39"/>
        <v>8814</v>
      </c>
      <c r="AO49" s="118">
        <f t="shared" si="33"/>
        <v>1500</v>
      </c>
      <c r="AP49" s="118">
        <f t="shared" si="34"/>
        <v>1000</v>
      </c>
      <c r="AQ49" s="118">
        <f t="shared" si="34"/>
        <v>3</v>
      </c>
      <c r="AR49" s="118">
        <f t="shared" si="3"/>
        <v>33</v>
      </c>
      <c r="AS49" s="118">
        <f t="shared" si="35"/>
        <v>22</v>
      </c>
      <c r="AT49" s="31">
        <f t="array" aca="1" ref="AT49" ca="1">INDIRECT(ADDRESS(AS49,AR49))</f>
        <v>17</v>
      </c>
      <c r="AV49" s="119">
        <f t="shared" si="0"/>
        <v>63</v>
      </c>
      <c r="AW49" s="47">
        <f t="array" aca="1" ref="AW49" ca="1">INDIRECT(ADDRESS(AV49,AR49))</f>
        <v>12.5</v>
      </c>
    </row>
    <row r="50" spans="2:49" ht="15.75" thickBot="1" x14ac:dyDescent="0.3">
      <c r="B50" s="86"/>
      <c r="C50" s="53"/>
      <c r="D50" s="77"/>
      <c r="E50" s="77"/>
      <c r="F50" s="77"/>
      <c r="G50" s="77"/>
      <c r="H50" s="77"/>
      <c r="I50" s="77"/>
      <c r="J50" s="77"/>
      <c r="K50" s="77"/>
      <c r="L50" s="77"/>
      <c r="M50" s="77"/>
      <c r="AC50" s="304"/>
      <c r="AD50" s="70"/>
      <c r="AE50" s="62"/>
      <c r="AF50" s="63"/>
      <c r="AG50" s="63"/>
      <c r="AH50" s="63"/>
      <c r="AI50" s="63"/>
      <c r="AJ50" s="63"/>
      <c r="AK50" s="64"/>
      <c r="AL50" s="99">
        <f t="shared" si="39"/>
        <v>8814</v>
      </c>
      <c r="AO50" s="118">
        <f t="shared" si="33"/>
        <v>1500</v>
      </c>
      <c r="AP50" s="118">
        <f t="shared" si="34"/>
        <v>1000</v>
      </c>
      <c r="AQ50" s="118">
        <f t="shared" si="34"/>
        <v>4</v>
      </c>
      <c r="AR50" s="118">
        <f t="shared" si="3"/>
        <v>34</v>
      </c>
      <c r="AS50" s="118">
        <f t="shared" si="35"/>
        <v>22</v>
      </c>
      <c r="AT50" s="31">
        <f t="array" aca="1" ref="AT50" ca="1">INDIRECT(ADDRESS(AS50,AR50))</f>
        <v>17.75</v>
      </c>
      <c r="AV50" s="119">
        <f t="shared" si="0"/>
        <v>63</v>
      </c>
      <c r="AW50" s="47">
        <f t="array" aca="1" ref="AW50" ca="1">INDIRECT(ADDRESS(AV50,AR50))</f>
        <v>12.5</v>
      </c>
    </row>
    <row r="51" spans="2:49" x14ac:dyDescent="0.25">
      <c r="B51" s="78"/>
      <c r="C51" s="53"/>
      <c r="D51" s="54"/>
      <c r="E51" s="54"/>
      <c r="F51" s="54"/>
      <c r="G51" s="54"/>
      <c r="H51" s="54"/>
      <c r="I51" s="54"/>
      <c r="J51" s="54"/>
      <c r="K51" s="54"/>
      <c r="L51" s="54"/>
      <c r="M51" s="54"/>
      <c r="AO51" s="118">
        <f t="shared" si="33"/>
        <v>1500</v>
      </c>
      <c r="AP51" s="118">
        <f t="shared" si="34"/>
        <v>1000</v>
      </c>
      <c r="AQ51" s="118">
        <f t="shared" si="34"/>
        <v>5</v>
      </c>
      <c r="AR51" s="118">
        <f t="shared" si="3"/>
        <v>35</v>
      </c>
      <c r="AS51" s="118">
        <f t="shared" si="35"/>
        <v>22</v>
      </c>
      <c r="AT51" s="31">
        <f t="array" aca="1" ref="AT51" ca="1">INDIRECT(ADDRESS(AS51,AR51))</f>
        <v>20</v>
      </c>
      <c r="AV51" s="119">
        <f t="shared" si="0"/>
        <v>63</v>
      </c>
      <c r="AW51" s="47">
        <f t="array" aca="1" ref="AW51" ca="1">INDIRECT(ADDRESS(AV51,AR51))</f>
        <v>14</v>
      </c>
    </row>
    <row r="52" spans="2:49" x14ac:dyDescent="0.25">
      <c r="B52" s="78"/>
      <c r="C52" s="53"/>
      <c r="D52" s="54"/>
      <c r="E52" s="54"/>
      <c r="F52" s="54"/>
      <c r="G52" s="54"/>
      <c r="H52" s="54"/>
      <c r="I52" s="54"/>
      <c r="J52" s="54"/>
      <c r="K52" s="54"/>
      <c r="L52" s="54"/>
      <c r="M52" s="54"/>
      <c r="AO52" s="118">
        <f t="shared" si="33"/>
        <v>1500</v>
      </c>
      <c r="AP52" s="118">
        <f t="shared" si="34"/>
        <v>1000</v>
      </c>
      <c r="AQ52" s="118">
        <f t="shared" si="34"/>
        <v>6</v>
      </c>
      <c r="AR52" s="118">
        <f t="shared" si="3"/>
        <v>36</v>
      </c>
      <c r="AS52" s="118">
        <f t="shared" si="35"/>
        <v>22</v>
      </c>
      <c r="AT52" s="31">
        <f t="array" aca="1" ref="AT52" ca="1">INDIRECT(ADDRESS(AS52,AR52))</f>
        <v>20.75</v>
      </c>
      <c r="AV52" s="119">
        <f t="shared" si="0"/>
        <v>63</v>
      </c>
      <c r="AW52" s="47">
        <f t="array" aca="1" ref="AW52" ca="1">INDIRECT(ADDRESS(AV52,AR52))</f>
        <v>14</v>
      </c>
    </row>
    <row r="53" spans="2:49" ht="15.75" thickBot="1" x14ac:dyDescent="0.3">
      <c r="B53" s="78"/>
      <c r="C53" s="53"/>
      <c r="D53" s="54"/>
      <c r="E53" s="54"/>
      <c r="F53" s="54"/>
      <c r="G53" s="54"/>
      <c r="H53" s="54"/>
      <c r="I53" s="54"/>
      <c r="J53" s="54"/>
      <c r="K53" s="54"/>
      <c r="L53" s="54"/>
      <c r="M53" s="54"/>
      <c r="AC53" s="49" t="s">
        <v>71</v>
      </c>
      <c r="AD53" s="119"/>
      <c r="AO53" s="118">
        <f t="shared" si="33"/>
        <v>1500</v>
      </c>
      <c r="AP53" s="118">
        <f t="shared" si="34"/>
        <v>1000</v>
      </c>
      <c r="AQ53" s="118">
        <f t="shared" si="34"/>
        <v>7</v>
      </c>
      <c r="AR53" s="118">
        <f t="shared" si="3"/>
        <v>37</v>
      </c>
      <c r="AS53" s="118">
        <f t="shared" si="35"/>
        <v>22</v>
      </c>
      <c r="AT53" s="31">
        <f t="array" aca="1" ref="AT53" ca="1">INDIRECT(ADDRESS(AS53,AR53))</f>
        <v>23</v>
      </c>
      <c r="AV53" s="119">
        <f t="shared" si="0"/>
        <v>63</v>
      </c>
      <c r="AW53" s="47">
        <f t="array" aca="1" ref="AW53" ca="1">INDIRECT(ADDRESS(AV53,AR53))</f>
        <v>15.5</v>
      </c>
    </row>
    <row r="54" spans="2:49" ht="15.75" thickBot="1" x14ac:dyDescent="0.3">
      <c r="B54" s="78"/>
      <c r="C54" s="53"/>
      <c r="D54" s="54"/>
      <c r="E54" s="54"/>
      <c r="F54" s="54"/>
      <c r="G54" s="54"/>
      <c r="H54" s="54"/>
      <c r="I54" s="54"/>
      <c r="J54" s="54"/>
      <c r="K54" s="54"/>
      <c r="L54" s="54"/>
      <c r="M54" s="54"/>
      <c r="AD54" s="309" t="s">
        <v>72</v>
      </c>
      <c r="AE54" s="310"/>
      <c r="AF54" s="310"/>
      <c r="AG54" s="310"/>
      <c r="AH54" s="310"/>
      <c r="AI54" s="310"/>
      <c r="AJ54" s="310"/>
      <c r="AK54" s="311"/>
      <c r="AO54" s="118">
        <f t="shared" si="33"/>
        <v>1500</v>
      </c>
      <c r="AP54" s="118">
        <f t="shared" si="34"/>
        <v>1500</v>
      </c>
      <c r="AQ54" s="118">
        <f t="shared" si="34"/>
        <v>1</v>
      </c>
      <c r="AR54" s="118">
        <f t="shared" si="3"/>
        <v>31</v>
      </c>
      <c r="AS54" s="118">
        <f t="shared" si="35"/>
        <v>23</v>
      </c>
      <c r="AT54" s="31">
        <f t="array" aca="1" ref="AT54" ca="1">INDIRECT(ADDRESS(AS54,AR54))</f>
        <v>12</v>
      </c>
      <c r="AV54" s="119">
        <f t="shared" si="0"/>
        <v>64</v>
      </c>
      <c r="AW54" s="47">
        <f t="array" aca="1" ref="AW54" ca="1">INDIRECT(ADDRESS(AV54,AR54))</f>
        <v>10</v>
      </c>
    </row>
    <row r="55" spans="2:49" ht="15.75" thickBot="1" x14ac:dyDescent="0.3">
      <c r="B55" s="78"/>
      <c r="C55" s="53"/>
      <c r="D55" s="54"/>
      <c r="E55" s="54"/>
      <c r="F55" s="54"/>
      <c r="G55" s="54"/>
      <c r="H55" s="54"/>
      <c r="I55" s="54"/>
      <c r="J55" s="54"/>
      <c r="K55" s="54"/>
      <c r="L55" s="54"/>
      <c r="M55" s="54"/>
      <c r="AD55" s="17" t="s">
        <v>50</v>
      </c>
      <c r="AE55" s="92">
        <f>AE14</f>
        <v>1</v>
      </c>
      <c r="AF55" s="93">
        <f t="shared" ref="AF55:AK55" si="40">AF14</f>
        <v>2</v>
      </c>
      <c r="AG55" s="93">
        <f t="shared" si="40"/>
        <v>3</v>
      </c>
      <c r="AH55" s="93">
        <f t="shared" si="40"/>
        <v>4</v>
      </c>
      <c r="AI55" s="93">
        <f t="shared" si="40"/>
        <v>5</v>
      </c>
      <c r="AJ55" s="93">
        <f t="shared" si="40"/>
        <v>6</v>
      </c>
      <c r="AK55" s="94">
        <f t="shared" si="40"/>
        <v>7</v>
      </c>
      <c r="AO55" s="118">
        <f t="shared" si="33"/>
        <v>1500</v>
      </c>
      <c r="AP55" s="118">
        <f t="shared" si="34"/>
        <v>1500</v>
      </c>
      <c r="AQ55" s="118">
        <f t="shared" si="34"/>
        <v>2</v>
      </c>
      <c r="AR55" s="118">
        <f t="shared" si="3"/>
        <v>32</v>
      </c>
      <c r="AS55" s="118">
        <f t="shared" si="35"/>
        <v>23</v>
      </c>
      <c r="AT55" s="31">
        <f t="array" aca="1" ref="AT55" ca="1">INDIRECT(ADDRESS(AS55,AR55))</f>
        <v>12.5</v>
      </c>
      <c r="AV55" s="119">
        <f t="shared" si="0"/>
        <v>64</v>
      </c>
      <c r="AW55" s="47">
        <f t="array" aca="1" ref="AW55" ca="1">INDIRECT(ADDRESS(AV55,AR55))</f>
        <v>10</v>
      </c>
    </row>
    <row r="56" spans="2:49" ht="15.75" thickBot="1" x14ac:dyDescent="0.3">
      <c r="B56" s="78"/>
      <c r="C56" s="53"/>
      <c r="D56" s="54"/>
      <c r="E56" s="54"/>
      <c r="F56" s="54"/>
      <c r="G56" s="54"/>
      <c r="H56" s="54"/>
      <c r="I56" s="54"/>
      <c r="J56" s="54"/>
      <c r="K56" s="54"/>
      <c r="L56" s="54"/>
      <c r="M56" s="54"/>
      <c r="AC56" s="16" t="s">
        <v>48</v>
      </c>
      <c r="AD56" s="117" t="s">
        <v>49</v>
      </c>
      <c r="AE56" s="95"/>
      <c r="AF56" s="96"/>
      <c r="AG56" s="96"/>
      <c r="AH56" s="96"/>
      <c r="AI56" s="96"/>
      <c r="AJ56" s="96"/>
      <c r="AK56" s="97"/>
      <c r="AO56" s="118">
        <f t="shared" si="33"/>
        <v>1500</v>
      </c>
      <c r="AP56" s="118">
        <f t="shared" si="34"/>
        <v>1500</v>
      </c>
      <c r="AQ56" s="118">
        <f t="shared" si="34"/>
        <v>3</v>
      </c>
      <c r="AR56" s="118">
        <f t="shared" si="3"/>
        <v>33</v>
      </c>
      <c r="AS56" s="118">
        <f t="shared" si="35"/>
        <v>23</v>
      </c>
      <c r="AT56" s="31">
        <f t="array" aca="1" ref="AT56" ca="1">INDIRECT(ADDRESS(AS56,AR56))</f>
        <v>14</v>
      </c>
      <c r="AV56" s="119">
        <f t="shared" si="0"/>
        <v>64</v>
      </c>
      <c r="AW56" s="47">
        <f t="array" aca="1" ref="AW56" ca="1">INDIRECT(ADDRESS(AV56,AR56))</f>
        <v>11</v>
      </c>
    </row>
    <row r="57" spans="2:49" x14ac:dyDescent="0.25">
      <c r="B57" s="78"/>
      <c r="C57" s="53"/>
      <c r="D57" s="54"/>
      <c r="E57" s="54"/>
      <c r="F57" s="54"/>
      <c r="G57" s="54"/>
      <c r="H57" s="54"/>
      <c r="I57" s="54"/>
      <c r="J57" s="54"/>
      <c r="K57" s="54"/>
      <c r="L57" s="54"/>
      <c r="M57" s="54"/>
      <c r="AC57" s="301">
        <f>AC16</f>
        <v>1000</v>
      </c>
      <c r="AD57" s="65">
        <v>500</v>
      </c>
      <c r="AE57" s="27">
        <f t="shared" ref="AE57:AK60" si="41">($C$3+$AD$3+(($AC$16/$AD57)*C$7))</f>
        <v>11</v>
      </c>
      <c r="AF57" s="28">
        <f t="shared" si="41"/>
        <v>11</v>
      </c>
      <c r="AG57" s="28">
        <f t="shared" si="41"/>
        <v>13</v>
      </c>
      <c r="AH57" s="28">
        <f t="shared" si="41"/>
        <v>13</v>
      </c>
      <c r="AI57" s="28">
        <f t="shared" si="41"/>
        <v>15</v>
      </c>
      <c r="AJ57" s="28">
        <f t="shared" si="41"/>
        <v>15</v>
      </c>
      <c r="AK57" s="29">
        <f t="shared" si="41"/>
        <v>17</v>
      </c>
      <c r="AL57" s="98">
        <f>AL16</f>
        <v>1000</v>
      </c>
      <c r="AO57" s="118">
        <f t="shared" si="33"/>
        <v>1500</v>
      </c>
      <c r="AP57" s="118">
        <f t="shared" ref="AP57:AQ72" si="42">AP22</f>
        <v>1500</v>
      </c>
      <c r="AQ57" s="118">
        <f t="shared" si="42"/>
        <v>4</v>
      </c>
      <c r="AR57" s="118">
        <f t="shared" si="3"/>
        <v>34</v>
      </c>
      <c r="AS57" s="118">
        <f t="shared" si="35"/>
        <v>23</v>
      </c>
      <c r="AT57" s="31">
        <f t="array" aca="1" ref="AT57" ca="1">INDIRECT(ADDRESS(AS57,AR57))</f>
        <v>14.5</v>
      </c>
      <c r="AV57" s="119">
        <f t="shared" si="0"/>
        <v>64</v>
      </c>
      <c r="AW57" s="47">
        <f t="array" aca="1" ref="AW57" ca="1">INDIRECT(ADDRESS(AV57,AR57))</f>
        <v>11</v>
      </c>
    </row>
    <row r="58" spans="2:49" x14ac:dyDescent="0.25">
      <c r="B58" s="78"/>
      <c r="C58" s="53"/>
      <c r="D58" s="54"/>
      <c r="E58" s="54"/>
      <c r="F58" s="54"/>
      <c r="G58" s="54"/>
      <c r="H58" s="54"/>
      <c r="I58" s="54"/>
      <c r="J58" s="54"/>
      <c r="K58" s="54"/>
      <c r="L58" s="54"/>
      <c r="M58" s="54"/>
      <c r="AC58" s="299"/>
      <c r="AD58" s="56">
        <v>1000</v>
      </c>
      <c r="AE58" s="30">
        <f t="shared" si="41"/>
        <v>9</v>
      </c>
      <c r="AF58" s="31">
        <f t="shared" si="41"/>
        <v>9</v>
      </c>
      <c r="AG58" s="31">
        <f t="shared" si="41"/>
        <v>10</v>
      </c>
      <c r="AH58" s="31">
        <f t="shared" si="41"/>
        <v>10</v>
      </c>
      <c r="AI58" s="31">
        <f t="shared" si="41"/>
        <v>11</v>
      </c>
      <c r="AJ58" s="31">
        <f t="shared" si="41"/>
        <v>11</v>
      </c>
      <c r="AK58" s="32">
        <f t="shared" si="41"/>
        <v>12</v>
      </c>
      <c r="AL58" s="98">
        <f t="shared" ref="AL58:AL91" si="43">AL17</f>
        <v>1000</v>
      </c>
      <c r="AO58" s="118">
        <f t="shared" si="33"/>
        <v>1500</v>
      </c>
      <c r="AP58" s="118">
        <f t="shared" si="42"/>
        <v>1500</v>
      </c>
      <c r="AQ58" s="118">
        <f t="shared" si="42"/>
        <v>5</v>
      </c>
      <c r="AR58" s="118">
        <f t="shared" si="3"/>
        <v>35</v>
      </c>
      <c r="AS58" s="118">
        <f t="shared" si="35"/>
        <v>23</v>
      </c>
      <c r="AT58" s="31">
        <f t="array" aca="1" ref="AT58" ca="1">INDIRECT(ADDRESS(AS58,AR58))</f>
        <v>16</v>
      </c>
      <c r="AV58" s="119">
        <f t="shared" si="0"/>
        <v>64</v>
      </c>
      <c r="AW58" s="47">
        <f t="array" aca="1" ref="AW58" ca="1">INDIRECT(ADDRESS(AV58,AR58))</f>
        <v>12</v>
      </c>
    </row>
    <row r="59" spans="2:49" x14ac:dyDescent="0.25">
      <c r="B59" s="78"/>
      <c r="C59" s="53"/>
      <c r="D59" s="54"/>
      <c r="E59" s="54"/>
      <c r="F59" s="54"/>
      <c r="G59" s="54"/>
      <c r="H59" s="54"/>
      <c r="I59" s="54"/>
      <c r="J59" s="54"/>
      <c r="K59" s="54"/>
      <c r="L59" s="54"/>
      <c r="M59" s="54"/>
      <c r="AC59" s="299"/>
      <c r="AD59" s="56">
        <v>1500</v>
      </c>
      <c r="AE59" s="30">
        <f t="shared" si="41"/>
        <v>8.3333333333333339</v>
      </c>
      <c r="AF59" s="31">
        <f t="shared" si="41"/>
        <v>8.3333333333333339</v>
      </c>
      <c r="AG59" s="31">
        <f t="shared" si="41"/>
        <v>9</v>
      </c>
      <c r="AH59" s="31">
        <f t="shared" si="41"/>
        <v>9</v>
      </c>
      <c r="AI59" s="31">
        <f t="shared" si="41"/>
        <v>9.6666666666666661</v>
      </c>
      <c r="AJ59" s="31">
        <f t="shared" si="41"/>
        <v>9.6666666666666661</v>
      </c>
      <c r="AK59" s="32">
        <f t="shared" si="41"/>
        <v>10.333333333333332</v>
      </c>
      <c r="AL59" s="98">
        <f t="shared" si="43"/>
        <v>1000</v>
      </c>
      <c r="AO59" s="118">
        <f t="shared" si="33"/>
        <v>1500</v>
      </c>
      <c r="AP59" s="118">
        <f t="shared" si="42"/>
        <v>1500</v>
      </c>
      <c r="AQ59" s="118">
        <f t="shared" si="42"/>
        <v>6</v>
      </c>
      <c r="AR59" s="118">
        <f t="shared" si="3"/>
        <v>36</v>
      </c>
      <c r="AS59" s="118">
        <f t="shared" si="35"/>
        <v>23</v>
      </c>
      <c r="AT59" s="31">
        <f t="array" aca="1" ref="AT59" ca="1">INDIRECT(ADDRESS(AS59,AR59))</f>
        <v>16.5</v>
      </c>
      <c r="AV59" s="119">
        <f t="shared" si="0"/>
        <v>64</v>
      </c>
      <c r="AW59" s="47">
        <f t="array" aca="1" ref="AW59" ca="1">INDIRECT(ADDRESS(AV59,AR59))</f>
        <v>12</v>
      </c>
    </row>
    <row r="60" spans="2:49" x14ac:dyDescent="0.25">
      <c r="B60" s="78"/>
      <c r="C60" s="53"/>
      <c r="D60" s="54"/>
      <c r="E60" s="54"/>
      <c r="F60" s="54"/>
      <c r="G60" s="54"/>
      <c r="H60" s="54"/>
      <c r="I60" s="54"/>
      <c r="J60" s="54"/>
      <c r="K60" s="54"/>
      <c r="L60" s="54"/>
      <c r="M60" s="54"/>
      <c r="AC60" s="299"/>
      <c r="AD60" s="56">
        <v>2000</v>
      </c>
      <c r="AE60" s="30">
        <f t="shared" si="41"/>
        <v>8</v>
      </c>
      <c r="AF60" s="31">
        <f t="shared" si="41"/>
        <v>8</v>
      </c>
      <c r="AG60" s="31">
        <f t="shared" si="41"/>
        <v>8.5</v>
      </c>
      <c r="AH60" s="31">
        <f t="shared" si="41"/>
        <v>8.5</v>
      </c>
      <c r="AI60" s="31">
        <f t="shared" si="41"/>
        <v>9</v>
      </c>
      <c r="AJ60" s="31">
        <f t="shared" si="41"/>
        <v>9</v>
      </c>
      <c r="AK60" s="32">
        <f t="shared" si="41"/>
        <v>9.5</v>
      </c>
      <c r="AL60" s="98">
        <f t="shared" si="43"/>
        <v>1000</v>
      </c>
      <c r="AO60" s="118">
        <f t="shared" si="33"/>
        <v>1500</v>
      </c>
      <c r="AP60" s="118">
        <f t="shared" si="42"/>
        <v>1500</v>
      </c>
      <c r="AQ60" s="118">
        <f t="shared" si="42"/>
        <v>7</v>
      </c>
      <c r="AR60" s="118">
        <f t="shared" si="3"/>
        <v>37</v>
      </c>
      <c r="AS60" s="118">
        <f t="shared" si="35"/>
        <v>23</v>
      </c>
      <c r="AT60" s="31">
        <f t="array" aca="1" ref="AT60" ca="1">INDIRECT(ADDRESS(AS60,AR60))</f>
        <v>18</v>
      </c>
      <c r="AV60" s="119">
        <f t="shared" si="0"/>
        <v>64</v>
      </c>
      <c r="AW60" s="47">
        <f t="array" aca="1" ref="AW60" ca="1">INDIRECT(ADDRESS(AV60,AR60))</f>
        <v>13</v>
      </c>
    </row>
    <row r="61" spans="2:49" ht="15.75" thickBot="1" x14ac:dyDescent="0.3">
      <c r="B61" s="78"/>
      <c r="C61" s="53"/>
      <c r="D61" s="54"/>
      <c r="E61" s="54"/>
      <c r="F61" s="54"/>
      <c r="G61" s="54"/>
      <c r="H61" s="54"/>
      <c r="I61" s="54"/>
      <c r="J61" s="54"/>
      <c r="K61" s="54"/>
      <c r="L61" s="54"/>
      <c r="M61" s="54"/>
      <c r="AC61" s="305"/>
      <c r="AD61" s="66"/>
      <c r="AE61" s="36"/>
      <c r="AF61" s="37"/>
      <c r="AG61" s="37"/>
      <c r="AH61" s="37"/>
      <c r="AI61" s="37"/>
      <c r="AJ61" s="37"/>
      <c r="AK61" s="38"/>
      <c r="AL61" s="98">
        <f t="shared" si="43"/>
        <v>1000</v>
      </c>
      <c r="AO61" s="118">
        <f t="shared" si="33"/>
        <v>1500</v>
      </c>
      <c r="AP61" s="118">
        <f t="shared" si="42"/>
        <v>2000</v>
      </c>
      <c r="AQ61" s="118">
        <f t="shared" si="42"/>
        <v>1</v>
      </c>
      <c r="AR61" s="118">
        <f t="shared" si="3"/>
        <v>31</v>
      </c>
      <c r="AS61" s="118">
        <f t="shared" si="35"/>
        <v>24</v>
      </c>
      <c r="AT61" s="31">
        <f t="array" aca="1" ref="AT61" ca="1">INDIRECT(ADDRESS(AS61,AR61))</f>
        <v>11</v>
      </c>
      <c r="AV61" s="119">
        <f t="shared" si="0"/>
        <v>65</v>
      </c>
      <c r="AW61" s="47">
        <f t="array" aca="1" ref="AW61" ca="1">INDIRECT(ADDRESS(AV61,AR61))</f>
        <v>9.5</v>
      </c>
    </row>
    <row r="62" spans="2:49" x14ac:dyDescent="0.25">
      <c r="B62" s="78"/>
      <c r="C62" s="53"/>
      <c r="D62" s="54"/>
      <c r="E62" s="54"/>
      <c r="F62" s="54"/>
      <c r="G62" s="54"/>
      <c r="H62" s="54"/>
      <c r="I62" s="54"/>
      <c r="J62" s="54"/>
      <c r="K62" s="54"/>
      <c r="L62" s="54"/>
      <c r="M62" s="54"/>
      <c r="AC62" s="295">
        <f t="shared" ref="AC62" si="44">AC21</f>
        <v>1500</v>
      </c>
      <c r="AD62" s="55">
        <f>AD57</f>
        <v>500</v>
      </c>
      <c r="AE62" s="27">
        <f t="shared" ref="AE62:AK65" si="45">($C$3+$AD$4+(($AC$21/$AD62)*C$7))</f>
        <v>14</v>
      </c>
      <c r="AF62" s="28">
        <f t="shared" si="45"/>
        <v>14</v>
      </c>
      <c r="AG62" s="28">
        <f t="shared" si="45"/>
        <v>17</v>
      </c>
      <c r="AH62" s="28">
        <f t="shared" si="45"/>
        <v>17</v>
      </c>
      <c r="AI62" s="28">
        <f t="shared" si="45"/>
        <v>20</v>
      </c>
      <c r="AJ62" s="28">
        <f t="shared" si="45"/>
        <v>20</v>
      </c>
      <c r="AK62" s="29">
        <f t="shared" si="45"/>
        <v>23</v>
      </c>
      <c r="AL62" s="98">
        <f t="shared" si="43"/>
        <v>1500</v>
      </c>
      <c r="AO62" s="118">
        <f t="shared" si="33"/>
        <v>1500</v>
      </c>
      <c r="AP62" s="118">
        <f t="shared" si="42"/>
        <v>2000</v>
      </c>
      <c r="AQ62" s="118">
        <f t="shared" si="42"/>
        <v>2</v>
      </c>
      <c r="AR62" s="118">
        <f t="shared" si="3"/>
        <v>32</v>
      </c>
      <c r="AS62" s="118">
        <f t="shared" si="35"/>
        <v>24</v>
      </c>
      <c r="AT62" s="31">
        <f t="array" aca="1" ref="AT62" ca="1">INDIRECT(ADDRESS(AS62,AR62))</f>
        <v>11.375</v>
      </c>
      <c r="AV62" s="119">
        <f t="shared" si="0"/>
        <v>65</v>
      </c>
      <c r="AW62" s="47">
        <f t="array" aca="1" ref="AW62" ca="1">INDIRECT(ADDRESS(AV62,AR62))</f>
        <v>9.5</v>
      </c>
    </row>
    <row r="63" spans="2:49" x14ac:dyDescent="0.25">
      <c r="B63" s="78"/>
      <c r="C63" s="53"/>
      <c r="D63" s="54"/>
      <c r="E63" s="54"/>
      <c r="F63" s="54"/>
      <c r="G63" s="54"/>
      <c r="H63" s="54"/>
      <c r="I63" s="54"/>
      <c r="J63" s="54"/>
      <c r="K63" s="54"/>
      <c r="L63" s="54"/>
      <c r="M63" s="54"/>
      <c r="AC63" s="296"/>
      <c r="AD63" s="56">
        <f t="shared" ref="AD63:AD65" si="46">AD58</f>
        <v>1000</v>
      </c>
      <c r="AE63" s="30">
        <f t="shared" si="45"/>
        <v>11</v>
      </c>
      <c r="AF63" s="31">
        <f t="shared" si="45"/>
        <v>11</v>
      </c>
      <c r="AG63" s="31">
        <f t="shared" si="45"/>
        <v>12.5</v>
      </c>
      <c r="AH63" s="31">
        <f t="shared" si="45"/>
        <v>12.5</v>
      </c>
      <c r="AI63" s="31">
        <f t="shared" si="45"/>
        <v>14</v>
      </c>
      <c r="AJ63" s="31">
        <f t="shared" si="45"/>
        <v>14</v>
      </c>
      <c r="AK63" s="32">
        <f t="shared" si="45"/>
        <v>15.5</v>
      </c>
      <c r="AL63" s="98">
        <f t="shared" si="43"/>
        <v>1500</v>
      </c>
      <c r="AO63" s="118">
        <f t="shared" si="33"/>
        <v>1500</v>
      </c>
      <c r="AP63" s="118">
        <f t="shared" si="42"/>
        <v>2000</v>
      </c>
      <c r="AQ63" s="118">
        <f t="shared" si="42"/>
        <v>3</v>
      </c>
      <c r="AR63" s="118">
        <f t="shared" si="3"/>
        <v>33</v>
      </c>
      <c r="AS63" s="118">
        <f t="shared" si="35"/>
        <v>24</v>
      </c>
      <c r="AT63" s="31">
        <f t="array" aca="1" ref="AT63" ca="1">INDIRECT(ADDRESS(AS63,AR63))</f>
        <v>12.5</v>
      </c>
      <c r="AV63" s="119">
        <f t="shared" si="0"/>
        <v>65</v>
      </c>
      <c r="AW63" s="47">
        <f t="array" aca="1" ref="AW63" ca="1">INDIRECT(ADDRESS(AV63,AR63))</f>
        <v>10.25</v>
      </c>
    </row>
    <row r="64" spans="2:49" x14ac:dyDescent="0.25">
      <c r="B64" s="78"/>
      <c r="C64" s="53"/>
      <c r="D64" s="54"/>
      <c r="E64" s="54"/>
      <c r="F64" s="54"/>
      <c r="G64" s="54"/>
      <c r="H64" s="54"/>
      <c r="I64" s="54"/>
      <c r="J64" s="54"/>
      <c r="K64" s="54"/>
      <c r="L64" s="54"/>
      <c r="M64" s="54"/>
      <c r="AC64" s="296"/>
      <c r="AD64" s="56">
        <f t="shared" si="46"/>
        <v>1500</v>
      </c>
      <c r="AE64" s="30">
        <f t="shared" si="45"/>
        <v>10</v>
      </c>
      <c r="AF64" s="31">
        <f t="shared" si="45"/>
        <v>10</v>
      </c>
      <c r="AG64" s="31">
        <f t="shared" si="45"/>
        <v>11</v>
      </c>
      <c r="AH64" s="31">
        <f t="shared" si="45"/>
        <v>11</v>
      </c>
      <c r="AI64" s="31">
        <f t="shared" si="45"/>
        <v>12</v>
      </c>
      <c r="AJ64" s="31">
        <f t="shared" si="45"/>
        <v>12</v>
      </c>
      <c r="AK64" s="32">
        <f t="shared" si="45"/>
        <v>13</v>
      </c>
      <c r="AL64" s="98">
        <f t="shared" si="43"/>
        <v>1500</v>
      </c>
      <c r="AO64" s="118">
        <f t="shared" si="33"/>
        <v>1500</v>
      </c>
      <c r="AP64" s="118">
        <f t="shared" si="42"/>
        <v>2000</v>
      </c>
      <c r="AQ64" s="118">
        <f t="shared" si="42"/>
        <v>4</v>
      </c>
      <c r="AR64" s="118">
        <f t="shared" si="3"/>
        <v>34</v>
      </c>
      <c r="AS64" s="118">
        <f t="shared" si="35"/>
        <v>24</v>
      </c>
      <c r="AT64" s="31">
        <f t="array" aca="1" ref="AT64" ca="1">INDIRECT(ADDRESS(AS64,AR64))</f>
        <v>12.875</v>
      </c>
      <c r="AV64" s="119">
        <f t="shared" si="0"/>
        <v>65</v>
      </c>
      <c r="AW64" s="47">
        <f t="array" aca="1" ref="AW64" ca="1">INDIRECT(ADDRESS(AV64,AR64))</f>
        <v>10.25</v>
      </c>
    </row>
    <row r="65" spans="2:49" x14ac:dyDescent="0.25">
      <c r="B65" s="78"/>
      <c r="C65" s="53"/>
      <c r="D65" s="54"/>
      <c r="E65" s="54"/>
      <c r="F65" s="54"/>
      <c r="G65" s="54"/>
      <c r="H65" s="54"/>
      <c r="I65" s="54"/>
      <c r="J65" s="54"/>
      <c r="K65" s="54"/>
      <c r="L65" s="54"/>
      <c r="M65" s="54"/>
      <c r="AC65" s="296"/>
      <c r="AD65" s="56">
        <f t="shared" si="46"/>
        <v>2000</v>
      </c>
      <c r="AE65" s="30">
        <f t="shared" si="45"/>
        <v>9.5</v>
      </c>
      <c r="AF65" s="31">
        <f t="shared" si="45"/>
        <v>9.5</v>
      </c>
      <c r="AG65" s="31">
        <f t="shared" si="45"/>
        <v>10.25</v>
      </c>
      <c r="AH65" s="31">
        <f t="shared" si="45"/>
        <v>10.25</v>
      </c>
      <c r="AI65" s="31">
        <f t="shared" si="45"/>
        <v>11</v>
      </c>
      <c r="AJ65" s="31">
        <f t="shared" si="45"/>
        <v>11</v>
      </c>
      <c r="AK65" s="32">
        <f t="shared" si="45"/>
        <v>11.75</v>
      </c>
      <c r="AL65" s="98">
        <f t="shared" si="43"/>
        <v>1500</v>
      </c>
      <c r="AO65" s="118">
        <f t="shared" si="33"/>
        <v>1500</v>
      </c>
      <c r="AP65" s="118">
        <f t="shared" si="42"/>
        <v>2000</v>
      </c>
      <c r="AQ65" s="118">
        <f t="shared" si="42"/>
        <v>5</v>
      </c>
      <c r="AR65" s="118">
        <f t="shared" si="3"/>
        <v>35</v>
      </c>
      <c r="AS65" s="118">
        <f t="shared" si="35"/>
        <v>24</v>
      </c>
      <c r="AT65" s="31">
        <f t="array" aca="1" ref="AT65" ca="1">INDIRECT(ADDRESS(AS65,AR65))</f>
        <v>14</v>
      </c>
      <c r="AV65" s="119">
        <f t="shared" si="0"/>
        <v>65</v>
      </c>
      <c r="AW65" s="47">
        <f t="array" aca="1" ref="AW65" ca="1">INDIRECT(ADDRESS(AV65,AR65))</f>
        <v>11</v>
      </c>
    </row>
    <row r="66" spans="2:49" ht="15.75" thickBot="1" x14ac:dyDescent="0.3">
      <c r="B66" s="78"/>
      <c r="C66" s="53"/>
      <c r="D66" s="54"/>
      <c r="E66" s="54"/>
      <c r="F66" s="54"/>
      <c r="G66" s="54"/>
      <c r="H66" s="54"/>
      <c r="I66" s="54"/>
      <c r="J66" s="54"/>
      <c r="K66" s="54"/>
      <c r="L66" s="54"/>
      <c r="M66" s="54"/>
      <c r="AC66" s="297"/>
      <c r="AD66" s="57"/>
      <c r="AE66" s="36"/>
      <c r="AF66" s="37"/>
      <c r="AG66" s="37"/>
      <c r="AH66" s="37"/>
      <c r="AI66" s="37"/>
      <c r="AJ66" s="37"/>
      <c r="AK66" s="38"/>
      <c r="AL66" s="98">
        <f t="shared" si="43"/>
        <v>1500</v>
      </c>
      <c r="AO66" s="118">
        <f t="shared" si="33"/>
        <v>1500</v>
      </c>
      <c r="AP66" s="118">
        <f t="shared" si="42"/>
        <v>2000</v>
      </c>
      <c r="AQ66" s="118">
        <f t="shared" si="42"/>
        <v>6</v>
      </c>
      <c r="AR66" s="118">
        <f t="shared" si="3"/>
        <v>36</v>
      </c>
      <c r="AS66" s="118">
        <f t="shared" si="35"/>
        <v>24</v>
      </c>
      <c r="AT66" s="31">
        <f t="array" aca="1" ref="AT66" ca="1">INDIRECT(ADDRESS(AS66,AR66))</f>
        <v>14.375</v>
      </c>
      <c r="AV66" s="119">
        <f t="shared" si="0"/>
        <v>65</v>
      </c>
      <c r="AW66" s="47">
        <f t="array" aca="1" ref="AW66" ca="1">INDIRECT(ADDRESS(AV66,AR66))</f>
        <v>11</v>
      </c>
    </row>
    <row r="67" spans="2:49" x14ac:dyDescent="0.25">
      <c r="B67" s="78"/>
      <c r="C67" s="53"/>
      <c r="D67" s="54"/>
      <c r="E67" s="54"/>
      <c r="F67" s="54"/>
      <c r="G67" s="54"/>
      <c r="H67" s="54"/>
      <c r="I67" s="54"/>
      <c r="J67" s="54"/>
      <c r="K67" s="54"/>
      <c r="L67" s="54"/>
      <c r="M67" s="54"/>
      <c r="AC67" s="301">
        <f t="shared" ref="AC67" si="47">AC26</f>
        <v>4500</v>
      </c>
      <c r="AD67" s="65">
        <f t="shared" ref="AD67:AD70" si="48">AD62</f>
        <v>500</v>
      </c>
      <c r="AE67" s="27">
        <f t="shared" ref="AE67:AK70" si="49">($C$3+$AD$5+(($AC$26/$AD67)*C$7))</f>
        <v>32</v>
      </c>
      <c r="AF67" s="28">
        <f t="shared" si="49"/>
        <v>32</v>
      </c>
      <c r="AG67" s="28">
        <f t="shared" si="49"/>
        <v>41</v>
      </c>
      <c r="AH67" s="28">
        <f t="shared" si="49"/>
        <v>41</v>
      </c>
      <c r="AI67" s="28">
        <f t="shared" si="49"/>
        <v>50</v>
      </c>
      <c r="AJ67" s="28">
        <f t="shared" si="49"/>
        <v>50</v>
      </c>
      <c r="AK67" s="29">
        <f t="shared" si="49"/>
        <v>59</v>
      </c>
      <c r="AL67" s="98">
        <f t="shared" si="43"/>
        <v>4500</v>
      </c>
      <c r="AO67" s="118">
        <f t="shared" si="33"/>
        <v>1500</v>
      </c>
      <c r="AP67" s="118">
        <f t="shared" si="42"/>
        <v>2000</v>
      </c>
      <c r="AQ67" s="118">
        <f t="shared" si="42"/>
        <v>7</v>
      </c>
      <c r="AR67" s="118">
        <f t="shared" si="3"/>
        <v>37</v>
      </c>
      <c r="AS67" s="118">
        <f t="shared" si="35"/>
        <v>24</v>
      </c>
      <c r="AT67" s="31">
        <f t="array" aca="1" ref="AT67" ca="1">INDIRECT(ADDRESS(AS67,AR67))</f>
        <v>15.5</v>
      </c>
      <c r="AV67" s="119">
        <f t="shared" si="0"/>
        <v>65</v>
      </c>
      <c r="AW67" s="47">
        <f t="array" aca="1" ref="AW67" ca="1">INDIRECT(ADDRESS(AV67,AR67))</f>
        <v>11.75</v>
      </c>
    </row>
    <row r="68" spans="2:49" x14ac:dyDescent="0.25">
      <c r="B68" s="78"/>
      <c r="C68" s="53"/>
      <c r="D68" s="54"/>
      <c r="E68" s="54"/>
      <c r="F68" s="54"/>
      <c r="G68" s="54"/>
      <c r="H68" s="54"/>
      <c r="I68" s="54"/>
      <c r="J68" s="54"/>
      <c r="K68" s="54"/>
      <c r="L68" s="54"/>
      <c r="M68" s="54"/>
      <c r="AC68" s="299"/>
      <c r="AD68" s="56">
        <f t="shared" si="48"/>
        <v>1000</v>
      </c>
      <c r="AE68" s="30">
        <f t="shared" si="49"/>
        <v>23</v>
      </c>
      <c r="AF68" s="31">
        <f t="shared" si="49"/>
        <v>23</v>
      </c>
      <c r="AG68" s="31">
        <f t="shared" si="49"/>
        <v>27.5</v>
      </c>
      <c r="AH68" s="31">
        <f t="shared" si="49"/>
        <v>27.5</v>
      </c>
      <c r="AI68" s="31">
        <f t="shared" si="49"/>
        <v>32</v>
      </c>
      <c r="AJ68" s="31">
        <f t="shared" si="49"/>
        <v>32</v>
      </c>
      <c r="AK68" s="32">
        <f t="shared" si="49"/>
        <v>36.5</v>
      </c>
      <c r="AL68" s="98">
        <f t="shared" si="43"/>
        <v>4500</v>
      </c>
      <c r="AO68" s="118">
        <f t="shared" si="33"/>
        <v>1500</v>
      </c>
      <c r="AP68" s="118">
        <f t="shared" si="42"/>
        <v>8000</v>
      </c>
      <c r="AQ68" s="118">
        <f t="shared" si="42"/>
        <v>1</v>
      </c>
      <c r="AR68" s="118">
        <f t="shared" si="3"/>
        <v>31</v>
      </c>
      <c r="AS68" s="118">
        <f t="shared" si="35"/>
        <v>25</v>
      </c>
      <c r="AT68" s="31">
        <f t="array" aca="1" ref="AT68" ca="1">INDIRECT(ADDRESS(AS68,AR68))</f>
        <v>0</v>
      </c>
      <c r="AV68" s="119">
        <f t="shared" si="0"/>
        <v>66</v>
      </c>
      <c r="AW68" s="47">
        <f t="array" aca="1" ref="AW68" ca="1">INDIRECT(ADDRESS(AV68,AR68))</f>
        <v>0</v>
      </c>
    </row>
    <row r="69" spans="2:49" x14ac:dyDescent="0.25">
      <c r="B69" s="78"/>
      <c r="C69" s="53"/>
      <c r="D69" s="54"/>
      <c r="E69" s="54"/>
      <c r="F69" s="54"/>
      <c r="G69" s="54"/>
      <c r="H69" s="54"/>
      <c r="I69" s="54"/>
      <c r="J69" s="54"/>
      <c r="K69" s="54"/>
      <c r="L69" s="54"/>
      <c r="M69" s="54"/>
      <c r="AC69" s="299"/>
      <c r="AD69" s="56">
        <f t="shared" si="48"/>
        <v>1500</v>
      </c>
      <c r="AE69" s="30">
        <f t="shared" si="49"/>
        <v>20</v>
      </c>
      <c r="AF69" s="31">
        <f t="shared" si="49"/>
        <v>20</v>
      </c>
      <c r="AG69" s="31">
        <f t="shared" si="49"/>
        <v>23</v>
      </c>
      <c r="AH69" s="31">
        <f t="shared" si="49"/>
        <v>23</v>
      </c>
      <c r="AI69" s="31">
        <f t="shared" si="49"/>
        <v>26</v>
      </c>
      <c r="AJ69" s="31">
        <f t="shared" si="49"/>
        <v>26</v>
      </c>
      <c r="AK69" s="32">
        <f t="shared" si="49"/>
        <v>29</v>
      </c>
      <c r="AL69" s="98">
        <f t="shared" si="43"/>
        <v>4500</v>
      </c>
      <c r="AO69" s="118">
        <f t="shared" si="33"/>
        <v>1500</v>
      </c>
      <c r="AP69" s="118">
        <f t="shared" si="42"/>
        <v>8000</v>
      </c>
      <c r="AQ69" s="118">
        <f t="shared" si="42"/>
        <v>2</v>
      </c>
      <c r="AR69" s="118">
        <f t="shared" si="3"/>
        <v>32</v>
      </c>
      <c r="AS69" s="118">
        <f t="shared" si="35"/>
        <v>25</v>
      </c>
      <c r="AT69" s="31">
        <f t="array" aca="1" ref="AT69" ca="1">INDIRECT(ADDRESS(AS69,AR69))</f>
        <v>0</v>
      </c>
      <c r="AV69" s="119">
        <f t="shared" si="0"/>
        <v>66</v>
      </c>
      <c r="AW69" s="47">
        <f t="array" aca="1" ref="AW69" ca="1">INDIRECT(ADDRESS(AV69,AR69))</f>
        <v>0</v>
      </c>
    </row>
    <row r="70" spans="2:49" x14ac:dyDescent="0.25">
      <c r="B70" s="78"/>
      <c r="C70" s="53"/>
      <c r="D70" s="54"/>
      <c r="E70" s="54"/>
      <c r="F70" s="54"/>
      <c r="G70" s="54"/>
      <c r="H70" s="54"/>
      <c r="I70" s="54"/>
      <c r="J70" s="54"/>
      <c r="K70" s="54"/>
      <c r="L70" s="54"/>
      <c r="M70" s="54"/>
      <c r="AC70" s="299"/>
      <c r="AD70" s="56">
        <f t="shared" si="48"/>
        <v>2000</v>
      </c>
      <c r="AE70" s="30">
        <f t="shared" si="49"/>
        <v>18.5</v>
      </c>
      <c r="AF70" s="31">
        <f t="shared" si="49"/>
        <v>18.5</v>
      </c>
      <c r="AG70" s="31">
        <f t="shared" si="49"/>
        <v>20.75</v>
      </c>
      <c r="AH70" s="31">
        <f t="shared" si="49"/>
        <v>20.75</v>
      </c>
      <c r="AI70" s="31">
        <f t="shared" si="49"/>
        <v>23</v>
      </c>
      <c r="AJ70" s="31">
        <f t="shared" si="49"/>
        <v>23</v>
      </c>
      <c r="AK70" s="32">
        <f t="shared" si="49"/>
        <v>25.25</v>
      </c>
      <c r="AL70" s="98">
        <f t="shared" si="43"/>
        <v>4500</v>
      </c>
      <c r="AO70" s="118">
        <f t="shared" si="33"/>
        <v>1500</v>
      </c>
      <c r="AP70" s="118">
        <f t="shared" si="42"/>
        <v>8000</v>
      </c>
      <c r="AQ70" s="118">
        <f t="shared" si="42"/>
        <v>3</v>
      </c>
      <c r="AR70" s="118">
        <f t="shared" si="3"/>
        <v>33</v>
      </c>
      <c r="AS70" s="118">
        <f t="shared" si="35"/>
        <v>25</v>
      </c>
      <c r="AT70" s="31">
        <f t="array" aca="1" ref="AT70" ca="1">INDIRECT(ADDRESS(AS70,AR70))</f>
        <v>0</v>
      </c>
      <c r="AV70" s="119">
        <f t="shared" ref="AV70:AV133" si="50">AS70+41</f>
        <v>66</v>
      </c>
      <c r="AW70" s="47">
        <f t="array" aca="1" ref="AW70" ca="1">INDIRECT(ADDRESS(AV70,AR70))</f>
        <v>0</v>
      </c>
    </row>
    <row r="71" spans="2:49" ht="15.75" thickBot="1" x14ac:dyDescent="0.3">
      <c r="B71" s="78"/>
      <c r="C71" s="53"/>
      <c r="D71" s="54"/>
      <c r="E71" s="54"/>
      <c r="F71" s="54"/>
      <c r="G71" s="54"/>
      <c r="H71" s="54"/>
      <c r="I71" s="54"/>
      <c r="J71" s="54"/>
      <c r="K71" s="54"/>
      <c r="L71" s="54"/>
      <c r="M71" s="54"/>
      <c r="AC71" s="305"/>
      <c r="AD71" s="66"/>
      <c r="AE71" s="36"/>
      <c r="AF71" s="37"/>
      <c r="AG71" s="37"/>
      <c r="AH71" s="37"/>
      <c r="AI71" s="37"/>
      <c r="AJ71" s="37"/>
      <c r="AK71" s="38"/>
      <c r="AL71" s="98">
        <f t="shared" si="43"/>
        <v>4500</v>
      </c>
      <c r="AO71" s="118">
        <f t="shared" si="33"/>
        <v>1500</v>
      </c>
      <c r="AP71" s="118">
        <f t="shared" si="42"/>
        <v>8000</v>
      </c>
      <c r="AQ71" s="118">
        <f t="shared" si="42"/>
        <v>4</v>
      </c>
      <c r="AR71" s="118">
        <f t="shared" si="3"/>
        <v>34</v>
      </c>
      <c r="AS71" s="118">
        <f t="shared" si="35"/>
        <v>25</v>
      </c>
      <c r="AT71" s="31">
        <f t="array" aca="1" ref="AT71" ca="1">INDIRECT(ADDRESS(AS71,AR71))</f>
        <v>0</v>
      </c>
      <c r="AV71" s="119">
        <f t="shared" si="50"/>
        <v>66</v>
      </c>
      <c r="AW71" s="47">
        <f t="array" aca="1" ref="AW71" ca="1">INDIRECT(ADDRESS(AV71,AR71))</f>
        <v>0</v>
      </c>
    </row>
    <row r="72" spans="2:49" x14ac:dyDescent="0.25">
      <c r="B72" s="78"/>
      <c r="C72" s="53"/>
      <c r="D72" s="54"/>
      <c r="E72" s="54"/>
      <c r="F72" s="54"/>
      <c r="G72" s="54"/>
      <c r="H72" s="54"/>
      <c r="I72" s="54"/>
      <c r="J72" s="54"/>
      <c r="K72" s="54"/>
      <c r="L72" s="54"/>
      <c r="M72" s="54"/>
      <c r="AC72" s="295">
        <f t="shared" ref="AC72" si="51">AC31</f>
        <v>6000</v>
      </c>
      <c r="AD72" s="55">
        <f t="shared" ref="AD72:AD75" si="52">AD67</f>
        <v>500</v>
      </c>
      <c r="AE72" s="27">
        <f t="shared" ref="AE72:AK75" si="53">($C$3+$AD$6+(($AC$31/$AD72)*C$7))</f>
        <v>41</v>
      </c>
      <c r="AF72" s="28">
        <f t="shared" si="53"/>
        <v>41</v>
      </c>
      <c r="AG72" s="28">
        <f t="shared" si="53"/>
        <v>53</v>
      </c>
      <c r="AH72" s="28">
        <f t="shared" si="53"/>
        <v>53</v>
      </c>
      <c r="AI72" s="28">
        <f t="shared" si="53"/>
        <v>65</v>
      </c>
      <c r="AJ72" s="28">
        <f t="shared" si="53"/>
        <v>65</v>
      </c>
      <c r="AK72" s="29">
        <f t="shared" si="53"/>
        <v>77</v>
      </c>
      <c r="AL72" s="98">
        <f t="shared" si="43"/>
        <v>6000</v>
      </c>
      <c r="AO72" s="118">
        <f t="shared" si="33"/>
        <v>1500</v>
      </c>
      <c r="AP72" s="118">
        <f t="shared" si="42"/>
        <v>8000</v>
      </c>
      <c r="AQ72" s="118">
        <f t="shared" si="42"/>
        <v>5</v>
      </c>
      <c r="AR72" s="118">
        <f t="shared" si="3"/>
        <v>35</v>
      </c>
      <c r="AS72" s="118">
        <f t="shared" si="35"/>
        <v>25</v>
      </c>
      <c r="AT72" s="31">
        <f t="array" aca="1" ref="AT72" ca="1">INDIRECT(ADDRESS(AS72,AR72))</f>
        <v>0</v>
      </c>
      <c r="AV72" s="119">
        <f t="shared" si="50"/>
        <v>66</v>
      </c>
      <c r="AW72" s="47">
        <f t="array" aca="1" ref="AW72" ca="1">INDIRECT(ADDRESS(AV72,AR72))</f>
        <v>0</v>
      </c>
    </row>
    <row r="73" spans="2:49" x14ac:dyDescent="0.25">
      <c r="B73" s="78"/>
      <c r="C73" s="53"/>
      <c r="D73" s="54"/>
      <c r="E73" s="54"/>
      <c r="F73" s="54"/>
      <c r="G73" s="54"/>
      <c r="H73" s="54"/>
      <c r="I73" s="54"/>
      <c r="J73" s="54"/>
      <c r="K73" s="54"/>
      <c r="L73" s="54"/>
      <c r="M73" s="54"/>
      <c r="AC73" s="296"/>
      <c r="AD73" s="56">
        <f t="shared" si="52"/>
        <v>1000</v>
      </c>
      <c r="AE73" s="30">
        <f t="shared" si="53"/>
        <v>29</v>
      </c>
      <c r="AF73" s="31">
        <f t="shared" si="53"/>
        <v>29</v>
      </c>
      <c r="AG73" s="31">
        <f t="shared" si="53"/>
        <v>35</v>
      </c>
      <c r="AH73" s="31">
        <f t="shared" si="53"/>
        <v>35</v>
      </c>
      <c r="AI73" s="31">
        <f t="shared" si="53"/>
        <v>41</v>
      </c>
      <c r="AJ73" s="31">
        <f t="shared" si="53"/>
        <v>41</v>
      </c>
      <c r="AK73" s="32">
        <f t="shared" si="53"/>
        <v>47</v>
      </c>
      <c r="AL73" s="98">
        <f t="shared" si="43"/>
        <v>6000</v>
      </c>
      <c r="AO73" s="118">
        <f t="shared" si="33"/>
        <v>1500</v>
      </c>
      <c r="AP73" s="118">
        <f t="shared" ref="AP73:AQ88" si="54">AP38</f>
        <v>8000</v>
      </c>
      <c r="AQ73" s="118">
        <f t="shared" si="54"/>
        <v>6</v>
      </c>
      <c r="AR73" s="118">
        <f t="shared" si="3"/>
        <v>36</v>
      </c>
      <c r="AS73" s="118">
        <f t="shared" si="35"/>
        <v>25</v>
      </c>
      <c r="AT73" s="31">
        <f t="array" aca="1" ref="AT73" ca="1">INDIRECT(ADDRESS(AS73,AR73))</f>
        <v>0</v>
      </c>
      <c r="AV73" s="119">
        <f t="shared" si="50"/>
        <v>66</v>
      </c>
      <c r="AW73" s="47">
        <f t="array" aca="1" ref="AW73" ca="1">INDIRECT(ADDRESS(AV73,AR73))</f>
        <v>0</v>
      </c>
    </row>
    <row r="74" spans="2:49" x14ac:dyDescent="0.25">
      <c r="B74" s="78"/>
      <c r="C74" s="53"/>
      <c r="D74" s="54"/>
      <c r="E74" s="54"/>
      <c r="F74" s="54"/>
      <c r="G74" s="54"/>
      <c r="H74" s="54"/>
      <c r="I74" s="54"/>
      <c r="J74" s="54"/>
      <c r="K74" s="54"/>
      <c r="L74" s="54"/>
      <c r="M74" s="54"/>
      <c r="AC74" s="296"/>
      <c r="AD74" s="56">
        <f t="shared" si="52"/>
        <v>1500</v>
      </c>
      <c r="AE74" s="30">
        <f t="shared" si="53"/>
        <v>25</v>
      </c>
      <c r="AF74" s="31">
        <f t="shared" si="53"/>
        <v>25</v>
      </c>
      <c r="AG74" s="31">
        <f t="shared" si="53"/>
        <v>29</v>
      </c>
      <c r="AH74" s="31">
        <f t="shared" si="53"/>
        <v>29</v>
      </c>
      <c r="AI74" s="31">
        <f t="shared" si="53"/>
        <v>33</v>
      </c>
      <c r="AJ74" s="31">
        <f t="shared" si="53"/>
        <v>33</v>
      </c>
      <c r="AK74" s="32">
        <f t="shared" si="53"/>
        <v>37</v>
      </c>
      <c r="AL74" s="98">
        <f t="shared" si="43"/>
        <v>6000</v>
      </c>
      <c r="AO74" s="118">
        <f t="shared" si="33"/>
        <v>1500</v>
      </c>
      <c r="AP74" s="118">
        <f t="shared" si="54"/>
        <v>8000</v>
      </c>
      <c r="AQ74" s="118">
        <f t="shared" si="54"/>
        <v>7</v>
      </c>
      <c r="AR74" s="118">
        <f t="shared" si="3"/>
        <v>37</v>
      </c>
      <c r="AS74" s="118">
        <f t="shared" si="35"/>
        <v>25</v>
      </c>
      <c r="AT74" s="31">
        <f t="array" aca="1" ref="AT74" ca="1">INDIRECT(ADDRESS(AS74,AR74))</f>
        <v>0</v>
      </c>
      <c r="AV74" s="119">
        <f t="shared" si="50"/>
        <v>66</v>
      </c>
      <c r="AW74" s="47">
        <f t="array" aca="1" ref="AW74" ca="1">INDIRECT(ADDRESS(AV74,AR74))</f>
        <v>0</v>
      </c>
    </row>
    <row r="75" spans="2:49" x14ac:dyDescent="0.25">
      <c r="B75" s="78"/>
      <c r="C75" s="53"/>
      <c r="D75" s="54"/>
      <c r="E75" s="54"/>
      <c r="F75" s="54"/>
      <c r="G75" s="54"/>
      <c r="H75" s="54"/>
      <c r="I75" s="54"/>
      <c r="J75" s="54"/>
      <c r="K75" s="54"/>
      <c r="L75" s="54"/>
      <c r="M75" s="54"/>
      <c r="AC75" s="296"/>
      <c r="AD75" s="56">
        <f t="shared" si="52"/>
        <v>2000</v>
      </c>
      <c r="AE75" s="30">
        <f t="shared" si="53"/>
        <v>23</v>
      </c>
      <c r="AF75" s="31">
        <f t="shared" si="53"/>
        <v>23</v>
      </c>
      <c r="AG75" s="31">
        <f t="shared" si="53"/>
        <v>26</v>
      </c>
      <c r="AH75" s="31">
        <f t="shared" si="53"/>
        <v>26</v>
      </c>
      <c r="AI75" s="31">
        <f t="shared" si="53"/>
        <v>29</v>
      </c>
      <c r="AJ75" s="31">
        <f t="shared" si="53"/>
        <v>29</v>
      </c>
      <c r="AK75" s="32">
        <f t="shared" si="53"/>
        <v>32</v>
      </c>
      <c r="AL75" s="98">
        <f t="shared" si="43"/>
        <v>6000</v>
      </c>
      <c r="AO75" s="102">
        <f>AC5</f>
        <v>4500</v>
      </c>
      <c r="AP75" s="118">
        <f t="shared" si="54"/>
        <v>500</v>
      </c>
      <c r="AQ75" s="118">
        <f t="shared" si="54"/>
        <v>1</v>
      </c>
      <c r="AR75" s="118">
        <f t="shared" si="3"/>
        <v>31</v>
      </c>
      <c r="AS75" s="118">
        <f t="shared" si="35"/>
        <v>26</v>
      </c>
      <c r="AT75" s="31">
        <f t="array" aca="1" ref="AT75" ca="1">INDIRECT(ADDRESS(AS75,AR75))</f>
        <v>50</v>
      </c>
      <c r="AV75" s="119">
        <f t="shared" si="50"/>
        <v>67</v>
      </c>
      <c r="AW75" s="47">
        <f t="array" aca="1" ref="AW75" ca="1">INDIRECT(ADDRESS(AV75,AR75))</f>
        <v>32</v>
      </c>
    </row>
    <row r="76" spans="2:49" ht="15.75" thickBot="1" x14ac:dyDescent="0.3">
      <c r="B76" s="78"/>
      <c r="C76" s="53"/>
      <c r="D76" s="54"/>
      <c r="E76" s="54"/>
      <c r="F76" s="54"/>
      <c r="G76" s="54"/>
      <c r="H76" s="54"/>
      <c r="I76" s="54"/>
      <c r="J76" s="54"/>
      <c r="K76" s="54"/>
      <c r="L76" s="54"/>
      <c r="M76" s="54"/>
      <c r="AC76" s="297"/>
      <c r="AD76" s="57"/>
      <c r="AE76" s="36"/>
      <c r="AF76" s="37"/>
      <c r="AG76" s="37"/>
      <c r="AH76" s="37"/>
      <c r="AI76" s="37"/>
      <c r="AJ76" s="37"/>
      <c r="AK76" s="38"/>
      <c r="AL76" s="98">
        <f t="shared" si="43"/>
        <v>6000</v>
      </c>
      <c r="AO76" s="118">
        <f t="shared" ref="AO76:AO109" si="55">AO75</f>
        <v>4500</v>
      </c>
      <c r="AP76" s="118">
        <f t="shared" si="54"/>
        <v>500</v>
      </c>
      <c r="AQ76" s="118">
        <f t="shared" si="54"/>
        <v>2</v>
      </c>
      <c r="AR76" s="118">
        <f t="shared" si="3"/>
        <v>32</v>
      </c>
      <c r="AS76" s="118">
        <f t="shared" si="35"/>
        <v>26</v>
      </c>
      <c r="AT76" s="31">
        <f t="array" aca="1" ref="AT76" ca="1">INDIRECT(ADDRESS(AS76,AR76))</f>
        <v>54.5</v>
      </c>
      <c r="AV76" s="119">
        <f t="shared" si="50"/>
        <v>67</v>
      </c>
      <c r="AW76" s="47">
        <f t="array" aca="1" ref="AW76" ca="1">INDIRECT(ADDRESS(AV76,AR76))</f>
        <v>32</v>
      </c>
    </row>
    <row r="77" spans="2:49" x14ac:dyDescent="0.25">
      <c r="B77" s="78"/>
      <c r="C77" s="53"/>
      <c r="D77" s="54"/>
      <c r="E77" s="54"/>
      <c r="F77" s="54"/>
      <c r="G77" s="54"/>
      <c r="H77" s="54"/>
      <c r="I77" s="54"/>
      <c r="J77" s="54"/>
      <c r="K77" s="54"/>
      <c r="L77" s="54"/>
      <c r="M77" s="54"/>
      <c r="AC77" s="301">
        <f t="shared" ref="AC77" si="56">AC36</f>
        <v>7500</v>
      </c>
      <c r="AD77" s="65">
        <f t="shared" ref="AD77:AD80" si="57">AD72</f>
        <v>500</v>
      </c>
      <c r="AE77" s="27">
        <f t="shared" ref="AE77:AK80" si="58">($C$3+$AD$7+(($AC$36/$AD77)*C$7))</f>
        <v>50</v>
      </c>
      <c r="AF77" s="28">
        <f t="shared" si="58"/>
        <v>50</v>
      </c>
      <c r="AG77" s="28">
        <f t="shared" si="58"/>
        <v>65</v>
      </c>
      <c r="AH77" s="28">
        <f t="shared" si="58"/>
        <v>65</v>
      </c>
      <c r="AI77" s="28">
        <f t="shared" si="58"/>
        <v>80</v>
      </c>
      <c r="AJ77" s="28">
        <f t="shared" si="58"/>
        <v>80</v>
      </c>
      <c r="AK77" s="29">
        <f t="shared" si="58"/>
        <v>95</v>
      </c>
      <c r="AL77" s="98">
        <f t="shared" si="43"/>
        <v>7500</v>
      </c>
      <c r="AO77" s="118">
        <f t="shared" si="55"/>
        <v>4500</v>
      </c>
      <c r="AP77" s="118">
        <f t="shared" si="54"/>
        <v>500</v>
      </c>
      <c r="AQ77" s="118">
        <f t="shared" si="54"/>
        <v>3</v>
      </c>
      <c r="AR77" s="118">
        <f t="shared" ref="AR77:AR140" si="59">AR70</f>
        <v>33</v>
      </c>
      <c r="AS77" s="118">
        <f t="shared" si="35"/>
        <v>26</v>
      </c>
      <c r="AT77" s="31">
        <f t="array" aca="1" ref="AT77" ca="1">INDIRECT(ADDRESS(AS77,AR77))</f>
        <v>68</v>
      </c>
      <c r="AV77" s="119">
        <f t="shared" si="50"/>
        <v>67</v>
      </c>
      <c r="AW77" s="47">
        <f t="array" aca="1" ref="AW77" ca="1">INDIRECT(ADDRESS(AV77,AR77))</f>
        <v>41</v>
      </c>
    </row>
    <row r="78" spans="2:49" x14ac:dyDescent="0.25">
      <c r="B78" s="78"/>
      <c r="C78" s="53"/>
      <c r="D78" s="54"/>
      <c r="E78" s="54"/>
      <c r="F78" s="54"/>
      <c r="G78" s="54"/>
      <c r="H78" s="54"/>
      <c r="I78" s="54"/>
      <c r="J78" s="54"/>
      <c r="K78" s="54"/>
      <c r="L78" s="54"/>
      <c r="M78" s="54"/>
      <c r="AC78" s="299"/>
      <c r="AD78" s="56">
        <f t="shared" si="57"/>
        <v>1000</v>
      </c>
      <c r="AE78" s="30">
        <f t="shared" si="58"/>
        <v>35</v>
      </c>
      <c r="AF78" s="31">
        <f t="shared" si="58"/>
        <v>35</v>
      </c>
      <c r="AG78" s="31">
        <f t="shared" si="58"/>
        <v>42.5</v>
      </c>
      <c r="AH78" s="31">
        <f t="shared" si="58"/>
        <v>42.5</v>
      </c>
      <c r="AI78" s="31">
        <f t="shared" si="58"/>
        <v>50</v>
      </c>
      <c r="AJ78" s="31">
        <f t="shared" si="58"/>
        <v>50</v>
      </c>
      <c r="AK78" s="32">
        <f t="shared" si="58"/>
        <v>57.5</v>
      </c>
      <c r="AL78" s="98">
        <f t="shared" si="43"/>
        <v>7500</v>
      </c>
      <c r="AO78" s="118">
        <f t="shared" si="55"/>
        <v>4500</v>
      </c>
      <c r="AP78" s="118">
        <f t="shared" si="54"/>
        <v>500</v>
      </c>
      <c r="AQ78" s="118">
        <f t="shared" si="54"/>
        <v>4</v>
      </c>
      <c r="AR78" s="118">
        <f t="shared" si="59"/>
        <v>34</v>
      </c>
      <c r="AS78" s="118">
        <f t="shared" si="35"/>
        <v>26</v>
      </c>
      <c r="AT78" s="31">
        <f t="array" aca="1" ref="AT78" ca="1">INDIRECT(ADDRESS(AS78,AR78))</f>
        <v>72.5</v>
      </c>
      <c r="AV78" s="119">
        <f t="shared" si="50"/>
        <v>67</v>
      </c>
      <c r="AW78" s="47">
        <f t="array" aca="1" ref="AW78" ca="1">INDIRECT(ADDRESS(AV78,AR78))</f>
        <v>41</v>
      </c>
    </row>
    <row r="79" spans="2:49" x14ac:dyDescent="0.25">
      <c r="B79" s="78"/>
      <c r="C79" s="53"/>
      <c r="D79" s="54"/>
      <c r="E79" s="54"/>
      <c r="F79" s="54"/>
      <c r="G79" s="54"/>
      <c r="H79" s="54"/>
      <c r="I79" s="54"/>
      <c r="J79" s="54"/>
      <c r="K79" s="54"/>
      <c r="L79" s="54"/>
      <c r="M79" s="54"/>
      <c r="AC79" s="299"/>
      <c r="AD79" s="56">
        <f t="shared" si="57"/>
        <v>1500</v>
      </c>
      <c r="AE79" s="30">
        <f t="shared" si="58"/>
        <v>30</v>
      </c>
      <c r="AF79" s="31">
        <f t="shared" si="58"/>
        <v>30</v>
      </c>
      <c r="AG79" s="31">
        <f t="shared" si="58"/>
        <v>35</v>
      </c>
      <c r="AH79" s="31">
        <f t="shared" si="58"/>
        <v>35</v>
      </c>
      <c r="AI79" s="31">
        <f t="shared" si="58"/>
        <v>40</v>
      </c>
      <c r="AJ79" s="31">
        <f t="shared" si="58"/>
        <v>40</v>
      </c>
      <c r="AK79" s="32">
        <f t="shared" si="58"/>
        <v>45</v>
      </c>
      <c r="AL79" s="98">
        <f t="shared" si="43"/>
        <v>7500</v>
      </c>
      <c r="AO79" s="118">
        <f t="shared" si="55"/>
        <v>4500</v>
      </c>
      <c r="AP79" s="118">
        <f t="shared" si="54"/>
        <v>500</v>
      </c>
      <c r="AQ79" s="118">
        <f t="shared" si="54"/>
        <v>5</v>
      </c>
      <c r="AR79" s="118">
        <f t="shared" si="59"/>
        <v>35</v>
      </c>
      <c r="AS79" s="118">
        <f t="shared" si="35"/>
        <v>26</v>
      </c>
      <c r="AT79" s="31">
        <f t="array" aca="1" ref="AT79" ca="1">INDIRECT(ADDRESS(AS79,AR79))</f>
        <v>86</v>
      </c>
      <c r="AV79" s="119">
        <f t="shared" si="50"/>
        <v>67</v>
      </c>
      <c r="AW79" s="47">
        <f t="array" aca="1" ref="AW79" ca="1">INDIRECT(ADDRESS(AV79,AR79))</f>
        <v>50</v>
      </c>
    </row>
    <row r="80" spans="2:49" x14ac:dyDescent="0.25">
      <c r="B80" s="78"/>
      <c r="C80" s="53"/>
      <c r="D80" s="54"/>
      <c r="E80" s="54"/>
      <c r="F80" s="54"/>
      <c r="G80" s="54"/>
      <c r="H80" s="54"/>
      <c r="I80" s="54"/>
      <c r="J80" s="54"/>
      <c r="K80" s="54"/>
      <c r="L80" s="54"/>
      <c r="M80" s="54"/>
      <c r="AC80" s="299"/>
      <c r="AD80" s="56">
        <f t="shared" si="57"/>
        <v>2000</v>
      </c>
      <c r="AE80" s="30">
        <f t="shared" si="58"/>
        <v>27.5</v>
      </c>
      <c r="AF80" s="31">
        <f t="shared" si="58"/>
        <v>27.5</v>
      </c>
      <c r="AG80" s="31">
        <f t="shared" si="58"/>
        <v>31.25</v>
      </c>
      <c r="AH80" s="31">
        <f t="shared" si="58"/>
        <v>31.25</v>
      </c>
      <c r="AI80" s="31">
        <f t="shared" si="58"/>
        <v>35</v>
      </c>
      <c r="AJ80" s="31">
        <f t="shared" si="58"/>
        <v>35</v>
      </c>
      <c r="AK80" s="32">
        <f t="shared" si="58"/>
        <v>38.75</v>
      </c>
      <c r="AL80" s="98">
        <f t="shared" si="43"/>
        <v>7500</v>
      </c>
      <c r="AO80" s="118">
        <f t="shared" si="55"/>
        <v>4500</v>
      </c>
      <c r="AP80" s="118">
        <f t="shared" si="54"/>
        <v>500</v>
      </c>
      <c r="AQ80" s="118">
        <f t="shared" si="54"/>
        <v>6</v>
      </c>
      <c r="AR80" s="118">
        <f t="shared" si="59"/>
        <v>36</v>
      </c>
      <c r="AS80" s="118">
        <f t="shared" si="35"/>
        <v>26</v>
      </c>
      <c r="AT80" s="31">
        <f t="array" aca="1" ref="AT80" ca="1">INDIRECT(ADDRESS(AS80,AR80))</f>
        <v>90.5</v>
      </c>
      <c r="AV80" s="119">
        <f t="shared" si="50"/>
        <v>67</v>
      </c>
      <c r="AW80" s="47">
        <f t="array" aca="1" ref="AW80" ca="1">INDIRECT(ADDRESS(AV80,AR80))</f>
        <v>50</v>
      </c>
    </row>
    <row r="81" spans="29:49" ht="15.75" thickBot="1" x14ac:dyDescent="0.3">
      <c r="AC81" s="305"/>
      <c r="AD81" s="57"/>
      <c r="AE81" s="36"/>
      <c r="AF81" s="37"/>
      <c r="AG81" s="37"/>
      <c r="AH81" s="37"/>
      <c r="AI81" s="37"/>
      <c r="AJ81" s="37"/>
      <c r="AK81" s="38"/>
      <c r="AL81" s="98">
        <f t="shared" si="43"/>
        <v>7500</v>
      </c>
      <c r="AO81" s="118">
        <f t="shared" si="55"/>
        <v>4500</v>
      </c>
      <c r="AP81" s="118">
        <f t="shared" si="54"/>
        <v>500</v>
      </c>
      <c r="AQ81" s="118">
        <f t="shared" si="54"/>
        <v>7</v>
      </c>
      <c r="AR81" s="118">
        <f t="shared" si="59"/>
        <v>37</v>
      </c>
      <c r="AS81" s="118">
        <f t="shared" si="35"/>
        <v>26</v>
      </c>
      <c r="AT81" s="31">
        <f t="array" aca="1" ref="AT81" ca="1">INDIRECT(ADDRESS(AS81,AR81))</f>
        <v>104</v>
      </c>
      <c r="AV81" s="119">
        <f t="shared" si="50"/>
        <v>67</v>
      </c>
      <c r="AW81" s="47">
        <f t="array" aca="1" ref="AW81" ca="1">INDIRECT(ADDRESS(AV81,AR81))</f>
        <v>59</v>
      </c>
    </row>
    <row r="82" spans="29:49" x14ac:dyDescent="0.25">
      <c r="AC82" s="295">
        <f t="shared" ref="AC82" si="60">AC41</f>
        <v>10000</v>
      </c>
      <c r="AD82" s="65">
        <f t="shared" ref="AD82:AD85" si="61">AD77</f>
        <v>500</v>
      </c>
      <c r="AE82" s="27">
        <f t="shared" ref="AE82:AK85" si="62">($C$3+$AD$8+(($AC$41/$AD82)*C$7))</f>
        <v>65</v>
      </c>
      <c r="AF82" s="28">
        <f t="shared" si="62"/>
        <v>65</v>
      </c>
      <c r="AG82" s="28">
        <f t="shared" si="62"/>
        <v>85</v>
      </c>
      <c r="AH82" s="28">
        <f t="shared" si="62"/>
        <v>85</v>
      </c>
      <c r="AI82" s="28">
        <f t="shared" si="62"/>
        <v>105</v>
      </c>
      <c r="AJ82" s="28">
        <f t="shared" si="62"/>
        <v>105</v>
      </c>
      <c r="AK82" s="29">
        <f t="shared" si="62"/>
        <v>125</v>
      </c>
      <c r="AL82" s="98">
        <f t="shared" si="43"/>
        <v>10000</v>
      </c>
      <c r="AO82" s="118">
        <f t="shared" si="55"/>
        <v>4500</v>
      </c>
      <c r="AP82" s="118">
        <f t="shared" si="54"/>
        <v>1000</v>
      </c>
      <c r="AQ82" s="118">
        <f t="shared" si="54"/>
        <v>1</v>
      </c>
      <c r="AR82" s="118">
        <f t="shared" si="59"/>
        <v>31</v>
      </c>
      <c r="AS82" s="118">
        <f t="shared" si="35"/>
        <v>27</v>
      </c>
      <c r="AT82" s="31">
        <f t="array" aca="1" ref="AT82" ca="1">INDIRECT(ADDRESS(AS82,AR82))</f>
        <v>32</v>
      </c>
      <c r="AV82" s="119">
        <f t="shared" si="50"/>
        <v>68</v>
      </c>
      <c r="AW82" s="47">
        <f t="array" aca="1" ref="AW82" ca="1">INDIRECT(ADDRESS(AV82,AR82))</f>
        <v>23</v>
      </c>
    </row>
    <row r="83" spans="29:49" x14ac:dyDescent="0.25">
      <c r="AC83" s="296"/>
      <c r="AD83" s="56">
        <f t="shared" si="61"/>
        <v>1000</v>
      </c>
      <c r="AE83" s="30">
        <f t="shared" si="62"/>
        <v>45</v>
      </c>
      <c r="AF83" s="31">
        <f t="shared" si="62"/>
        <v>45</v>
      </c>
      <c r="AG83" s="31">
        <f t="shared" si="62"/>
        <v>55</v>
      </c>
      <c r="AH83" s="31">
        <f t="shared" si="62"/>
        <v>55</v>
      </c>
      <c r="AI83" s="31">
        <f t="shared" si="62"/>
        <v>65</v>
      </c>
      <c r="AJ83" s="31">
        <f t="shared" si="62"/>
        <v>65</v>
      </c>
      <c r="AK83" s="32">
        <f t="shared" si="62"/>
        <v>75</v>
      </c>
      <c r="AL83" s="98">
        <f t="shared" si="43"/>
        <v>10000</v>
      </c>
      <c r="AO83" s="118">
        <f t="shared" si="55"/>
        <v>4500</v>
      </c>
      <c r="AP83" s="118">
        <f t="shared" si="54"/>
        <v>1000</v>
      </c>
      <c r="AQ83" s="118">
        <f t="shared" si="54"/>
        <v>2</v>
      </c>
      <c r="AR83" s="118">
        <f t="shared" si="59"/>
        <v>32</v>
      </c>
      <c r="AS83" s="118">
        <f t="shared" si="35"/>
        <v>27</v>
      </c>
      <c r="AT83" s="31">
        <f t="array" aca="1" ref="AT83" ca="1">INDIRECT(ADDRESS(AS83,AR83))</f>
        <v>34.25</v>
      </c>
      <c r="AV83" s="119">
        <f t="shared" si="50"/>
        <v>68</v>
      </c>
      <c r="AW83" s="47">
        <f t="array" aca="1" ref="AW83" ca="1">INDIRECT(ADDRESS(AV83,AR83))</f>
        <v>23</v>
      </c>
    </row>
    <row r="84" spans="29:49" x14ac:dyDescent="0.25">
      <c r="AC84" s="296"/>
      <c r="AD84" s="56">
        <f t="shared" si="61"/>
        <v>1500</v>
      </c>
      <c r="AE84" s="30">
        <f t="shared" si="62"/>
        <v>38.333333333333336</v>
      </c>
      <c r="AF84" s="31">
        <f t="shared" si="62"/>
        <v>38.333333333333336</v>
      </c>
      <c r="AG84" s="31">
        <f t="shared" si="62"/>
        <v>45</v>
      </c>
      <c r="AH84" s="31">
        <f t="shared" si="62"/>
        <v>45</v>
      </c>
      <c r="AI84" s="31">
        <f t="shared" si="62"/>
        <v>51.666666666666671</v>
      </c>
      <c r="AJ84" s="31">
        <f t="shared" si="62"/>
        <v>51.666666666666671</v>
      </c>
      <c r="AK84" s="32">
        <f t="shared" si="62"/>
        <v>58.333333333333336</v>
      </c>
      <c r="AL84" s="98">
        <f t="shared" si="43"/>
        <v>10000</v>
      </c>
      <c r="AO84" s="118">
        <f t="shared" si="55"/>
        <v>4500</v>
      </c>
      <c r="AP84" s="118">
        <f t="shared" si="54"/>
        <v>1000</v>
      </c>
      <c r="AQ84" s="118">
        <f t="shared" si="54"/>
        <v>3</v>
      </c>
      <c r="AR84" s="118">
        <f t="shared" si="59"/>
        <v>33</v>
      </c>
      <c r="AS84" s="118">
        <f t="shared" si="35"/>
        <v>27</v>
      </c>
      <c r="AT84" s="31">
        <f t="array" aca="1" ref="AT84" ca="1">INDIRECT(ADDRESS(AS84,AR84))</f>
        <v>41</v>
      </c>
      <c r="AV84" s="119">
        <f t="shared" si="50"/>
        <v>68</v>
      </c>
      <c r="AW84" s="47">
        <f t="array" aca="1" ref="AW84" ca="1">INDIRECT(ADDRESS(AV84,AR84))</f>
        <v>27.5</v>
      </c>
    </row>
    <row r="85" spans="29:49" x14ac:dyDescent="0.25">
      <c r="AC85" s="296"/>
      <c r="AD85" s="56">
        <f t="shared" si="61"/>
        <v>2000</v>
      </c>
      <c r="AE85" s="30">
        <f t="shared" si="62"/>
        <v>35</v>
      </c>
      <c r="AF85" s="31">
        <f t="shared" si="62"/>
        <v>35</v>
      </c>
      <c r="AG85" s="31">
        <f t="shared" si="62"/>
        <v>40</v>
      </c>
      <c r="AH85" s="31">
        <f t="shared" si="62"/>
        <v>40</v>
      </c>
      <c r="AI85" s="31">
        <f t="shared" si="62"/>
        <v>45</v>
      </c>
      <c r="AJ85" s="31">
        <f t="shared" si="62"/>
        <v>45</v>
      </c>
      <c r="AK85" s="32">
        <f t="shared" si="62"/>
        <v>50</v>
      </c>
      <c r="AL85" s="98">
        <f t="shared" si="43"/>
        <v>10000</v>
      </c>
      <c r="AO85" s="118">
        <f t="shared" si="55"/>
        <v>4500</v>
      </c>
      <c r="AP85" s="118">
        <f t="shared" si="54"/>
        <v>1000</v>
      </c>
      <c r="AQ85" s="118">
        <f t="shared" si="54"/>
        <v>4</v>
      </c>
      <c r="AR85" s="118">
        <f t="shared" si="59"/>
        <v>34</v>
      </c>
      <c r="AS85" s="118">
        <f t="shared" si="35"/>
        <v>27</v>
      </c>
      <c r="AT85" s="31">
        <f t="array" aca="1" ref="AT85" ca="1">INDIRECT(ADDRESS(AS85,AR85))</f>
        <v>43.25</v>
      </c>
      <c r="AV85" s="119">
        <f t="shared" si="50"/>
        <v>68</v>
      </c>
      <c r="AW85" s="47">
        <f t="array" aca="1" ref="AW85" ca="1">INDIRECT(ADDRESS(AV85,AR85))</f>
        <v>27.5</v>
      </c>
    </row>
    <row r="86" spans="29:49" ht="15.75" thickBot="1" x14ac:dyDescent="0.3">
      <c r="AC86" s="297"/>
      <c r="AD86" s="57"/>
      <c r="AE86" s="36"/>
      <c r="AF86" s="37"/>
      <c r="AG86" s="37"/>
      <c r="AH86" s="37"/>
      <c r="AI86" s="37"/>
      <c r="AJ86" s="37"/>
      <c r="AK86" s="38"/>
      <c r="AL86" s="98">
        <f t="shared" si="43"/>
        <v>10000</v>
      </c>
      <c r="AO86" s="118">
        <f t="shared" si="55"/>
        <v>4500</v>
      </c>
      <c r="AP86" s="118">
        <f t="shared" si="54"/>
        <v>1000</v>
      </c>
      <c r="AQ86" s="118">
        <f t="shared" si="54"/>
        <v>5</v>
      </c>
      <c r="AR86" s="118">
        <f t="shared" si="59"/>
        <v>35</v>
      </c>
      <c r="AS86" s="118">
        <f t="shared" si="35"/>
        <v>27</v>
      </c>
      <c r="AT86" s="31">
        <f t="array" aca="1" ref="AT86" ca="1">INDIRECT(ADDRESS(AS86,AR86))</f>
        <v>50</v>
      </c>
      <c r="AV86" s="119">
        <f t="shared" si="50"/>
        <v>68</v>
      </c>
      <c r="AW86" s="47">
        <f t="array" aca="1" ref="AW86" ca="1">INDIRECT(ADDRESS(AV86,AR86))</f>
        <v>32</v>
      </c>
    </row>
    <row r="87" spans="29:49" x14ac:dyDescent="0.25">
      <c r="AC87" s="306">
        <f t="shared" ref="AC87" si="63">AC46</f>
        <v>8814</v>
      </c>
      <c r="AD87" s="68">
        <f t="shared" ref="AD87:AD90" si="64">AD82</f>
        <v>500</v>
      </c>
      <c r="AE87" s="71">
        <f t="shared" ref="AE87:AK90" si="65">($C$3+$AD$9+(($AC$46/$AD87)*C$7))</f>
        <v>60.256</v>
      </c>
      <c r="AF87" s="72">
        <f t="shared" si="65"/>
        <v>60.256</v>
      </c>
      <c r="AG87" s="72">
        <f t="shared" si="65"/>
        <v>77.884</v>
      </c>
      <c r="AH87" s="72">
        <f t="shared" si="65"/>
        <v>77.884</v>
      </c>
      <c r="AI87" s="72">
        <f t="shared" si="65"/>
        <v>95.512</v>
      </c>
      <c r="AJ87" s="72">
        <f t="shared" si="65"/>
        <v>95.512</v>
      </c>
      <c r="AK87" s="73">
        <f t="shared" si="65"/>
        <v>113.14</v>
      </c>
      <c r="AL87" s="98">
        <f t="shared" si="43"/>
        <v>8814</v>
      </c>
      <c r="AO87" s="118">
        <f t="shared" si="55"/>
        <v>4500</v>
      </c>
      <c r="AP87" s="118">
        <f t="shared" si="54"/>
        <v>1000</v>
      </c>
      <c r="AQ87" s="118">
        <f t="shared" si="54"/>
        <v>6</v>
      </c>
      <c r="AR87" s="118">
        <f t="shared" si="59"/>
        <v>36</v>
      </c>
      <c r="AS87" s="118">
        <f t="shared" si="35"/>
        <v>27</v>
      </c>
      <c r="AT87" s="31">
        <f t="array" aca="1" ref="AT87" ca="1">INDIRECT(ADDRESS(AS87,AR87))</f>
        <v>52.25</v>
      </c>
      <c r="AV87" s="119">
        <f t="shared" si="50"/>
        <v>68</v>
      </c>
      <c r="AW87" s="47">
        <f t="array" aca="1" ref="AW87" ca="1">INDIRECT(ADDRESS(AV87,AR87))</f>
        <v>32</v>
      </c>
    </row>
    <row r="88" spans="29:49" x14ac:dyDescent="0.25">
      <c r="AC88" s="307"/>
      <c r="AD88" s="69">
        <f t="shared" si="64"/>
        <v>1000</v>
      </c>
      <c r="AE88" s="59">
        <f t="shared" si="65"/>
        <v>42.628</v>
      </c>
      <c r="AF88" s="60">
        <f t="shared" si="65"/>
        <v>42.628</v>
      </c>
      <c r="AG88" s="60">
        <f t="shared" si="65"/>
        <v>51.442</v>
      </c>
      <c r="AH88" s="60">
        <f t="shared" si="65"/>
        <v>51.442</v>
      </c>
      <c r="AI88" s="60">
        <f t="shared" si="65"/>
        <v>60.256</v>
      </c>
      <c r="AJ88" s="60">
        <f t="shared" si="65"/>
        <v>60.256</v>
      </c>
      <c r="AK88" s="61">
        <f t="shared" si="65"/>
        <v>69.069999999999993</v>
      </c>
      <c r="AL88" s="98">
        <f t="shared" si="43"/>
        <v>8814</v>
      </c>
      <c r="AO88" s="118">
        <f t="shared" si="55"/>
        <v>4500</v>
      </c>
      <c r="AP88" s="118">
        <f t="shared" si="54"/>
        <v>1000</v>
      </c>
      <c r="AQ88" s="118">
        <f t="shared" si="54"/>
        <v>7</v>
      </c>
      <c r="AR88" s="118">
        <f t="shared" si="59"/>
        <v>37</v>
      </c>
      <c r="AS88" s="118">
        <f t="shared" si="35"/>
        <v>27</v>
      </c>
      <c r="AT88" s="31">
        <f t="array" aca="1" ref="AT88" ca="1">INDIRECT(ADDRESS(AS88,AR88))</f>
        <v>59</v>
      </c>
      <c r="AV88" s="119">
        <f t="shared" si="50"/>
        <v>68</v>
      </c>
      <c r="AW88" s="47">
        <f t="array" aca="1" ref="AW88" ca="1">INDIRECT(ADDRESS(AV88,AR88))</f>
        <v>36.5</v>
      </c>
    </row>
    <row r="89" spans="29:49" x14ac:dyDescent="0.25">
      <c r="AC89" s="307"/>
      <c r="AD89" s="69">
        <f t="shared" si="64"/>
        <v>1500</v>
      </c>
      <c r="AE89" s="59">
        <f t="shared" si="65"/>
        <v>36.752000000000002</v>
      </c>
      <c r="AF89" s="60">
        <f t="shared" si="65"/>
        <v>36.752000000000002</v>
      </c>
      <c r="AG89" s="60">
        <f t="shared" si="65"/>
        <v>42.628</v>
      </c>
      <c r="AH89" s="60">
        <f t="shared" si="65"/>
        <v>42.628</v>
      </c>
      <c r="AI89" s="60">
        <f t="shared" si="65"/>
        <v>48.504000000000005</v>
      </c>
      <c r="AJ89" s="60">
        <f t="shared" si="65"/>
        <v>48.504000000000005</v>
      </c>
      <c r="AK89" s="61">
        <f t="shared" si="65"/>
        <v>54.38</v>
      </c>
      <c r="AL89" s="98">
        <f t="shared" si="43"/>
        <v>8814</v>
      </c>
      <c r="AO89" s="118">
        <f t="shared" si="55"/>
        <v>4500</v>
      </c>
      <c r="AP89" s="118">
        <f t="shared" ref="AP89:AQ104" si="66">AP54</f>
        <v>1500</v>
      </c>
      <c r="AQ89" s="118">
        <f t="shared" si="66"/>
        <v>1</v>
      </c>
      <c r="AR89" s="118">
        <f t="shared" si="59"/>
        <v>31</v>
      </c>
      <c r="AS89" s="118">
        <f t="shared" si="35"/>
        <v>28</v>
      </c>
      <c r="AT89" s="31">
        <f t="array" aca="1" ref="AT89" ca="1">INDIRECT(ADDRESS(AS89,AR89))</f>
        <v>26</v>
      </c>
      <c r="AV89" s="119">
        <f t="shared" si="50"/>
        <v>69</v>
      </c>
      <c r="AW89" s="47">
        <f t="array" aca="1" ref="AW89" ca="1">INDIRECT(ADDRESS(AV89,AR89))</f>
        <v>20</v>
      </c>
    </row>
    <row r="90" spans="29:49" x14ac:dyDescent="0.25">
      <c r="AC90" s="307"/>
      <c r="AD90" s="69">
        <f t="shared" si="64"/>
        <v>2000</v>
      </c>
      <c r="AE90" s="59">
        <f t="shared" si="65"/>
        <v>33.814</v>
      </c>
      <c r="AF90" s="60">
        <f t="shared" si="65"/>
        <v>33.814</v>
      </c>
      <c r="AG90" s="60">
        <f t="shared" si="65"/>
        <v>38.221000000000004</v>
      </c>
      <c r="AH90" s="60">
        <f t="shared" si="65"/>
        <v>38.221000000000004</v>
      </c>
      <c r="AI90" s="60">
        <f t="shared" si="65"/>
        <v>42.628</v>
      </c>
      <c r="AJ90" s="60">
        <f t="shared" si="65"/>
        <v>42.628</v>
      </c>
      <c r="AK90" s="61">
        <f t="shared" si="65"/>
        <v>47.034999999999997</v>
      </c>
      <c r="AL90" s="98">
        <f t="shared" si="43"/>
        <v>8814</v>
      </c>
      <c r="AO90" s="118">
        <f t="shared" si="55"/>
        <v>4500</v>
      </c>
      <c r="AP90" s="118">
        <f t="shared" si="66"/>
        <v>1500</v>
      </c>
      <c r="AQ90" s="118">
        <f t="shared" si="66"/>
        <v>2</v>
      </c>
      <c r="AR90" s="118">
        <f t="shared" si="59"/>
        <v>32</v>
      </c>
      <c r="AS90" s="118">
        <f t="shared" si="35"/>
        <v>28</v>
      </c>
      <c r="AT90" s="31">
        <f t="array" aca="1" ref="AT90" ca="1">INDIRECT(ADDRESS(AS90,AR90))</f>
        <v>27.5</v>
      </c>
      <c r="AV90" s="119">
        <f t="shared" si="50"/>
        <v>69</v>
      </c>
      <c r="AW90" s="47">
        <f t="array" aca="1" ref="AW90" ca="1">INDIRECT(ADDRESS(AV90,AR90))</f>
        <v>20</v>
      </c>
    </row>
    <row r="91" spans="29:49" ht="15.75" thickBot="1" x14ac:dyDescent="0.3">
      <c r="AC91" s="308"/>
      <c r="AD91" s="70"/>
      <c r="AE91" s="62"/>
      <c r="AF91" s="63"/>
      <c r="AG91" s="63"/>
      <c r="AH91" s="63"/>
      <c r="AI91" s="63"/>
      <c r="AJ91" s="63"/>
      <c r="AK91" s="64"/>
      <c r="AL91" s="98">
        <f t="shared" si="43"/>
        <v>8814</v>
      </c>
      <c r="AO91" s="118">
        <f t="shared" si="55"/>
        <v>4500</v>
      </c>
      <c r="AP91" s="118">
        <f t="shared" si="66"/>
        <v>1500</v>
      </c>
      <c r="AQ91" s="118">
        <f t="shared" si="66"/>
        <v>3</v>
      </c>
      <c r="AR91" s="118">
        <f t="shared" si="59"/>
        <v>33</v>
      </c>
      <c r="AS91" s="118">
        <f t="shared" si="35"/>
        <v>28</v>
      </c>
      <c r="AT91" s="31">
        <f t="array" aca="1" ref="AT91" ca="1">INDIRECT(ADDRESS(AS91,AR91))</f>
        <v>32</v>
      </c>
      <c r="AV91" s="119">
        <f t="shared" si="50"/>
        <v>69</v>
      </c>
      <c r="AW91" s="47">
        <f t="array" aca="1" ref="AW91" ca="1">INDIRECT(ADDRESS(AV91,AR91))</f>
        <v>23</v>
      </c>
    </row>
    <row r="92" spans="29:49" x14ac:dyDescent="0.25">
      <c r="AC92" s="9"/>
      <c r="AD92" s="9"/>
      <c r="AE92" s="9"/>
      <c r="AF92" s="9"/>
      <c r="AG92" s="9"/>
      <c r="AH92" s="9"/>
      <c r="AI92" s="9"/>
      <c r="AJ92" s="9"/>
      <c r="AK92" s="9"/>
      <c r="AO92" s="118">
        <f t="shared" si="55"/>
        <v>4500</v>
      </c>
      <c r="AP92" s="118">
        <f t="shared" si="66"/>
        <v>1500</v>
      </c>
      <c r="AQ92" s="118">
        <f t="shared" si="66"/>
        <v>4</v>
      </c>
      <c r="AR92" s="118">
        <f t="shared" si="59"/>
        <v>34</v>
      </c>
      <c r="AS92" s="118">
        <f t="shared" si="35"/>
        <v>28</v>
      </c>
      <c r="AT92" s="31">
        <f t="array" aca="1" ref="AT92" ca="1">INDIRECT(ADDRESS(AS92,AR92))</f>
        <v>33.5</v>
      </c>
      <c r="AV92" s="119">
        <f t="shared" si="50"/>
        <v>69</v>
      </c>
      <c r="AW92" s="47">
        <f t="array" aca="1" ref="AW92" ca="1">INDIRECT(ADDRESS(AV92,AR92))</f>
        <v>23</v>
      </c>
    </row>
    <row r="93" spans="29:49" x14ac:dyDescent="0.25">
      <c r="AC93" s="9"/>
      <c r="AD93" s="9"/>
      <c r="AE93" s="9"/>
      <c r="AF93" s="9"/>
      <c r="AG93" s="9"/>
      <c r="AH93" s="9"/>
      <c r="AI93" s="9"/>
      <c r="AJ93" s="9"/>
      <c r="AK93" s="9"/>
      <c r="AO93" s="118">
        <f t="shared" si="55"/>
        <v>4500</v>
      </c>
      <c r="AP93" s="118">
        <f t="shared" si="66"/>
        <v>1500</v>
      </c>
      <c r="AQ93" s="118">
        <f t="shared" si="66"/>
        <v>5</v>
      </c>
      <c r="AR93" s="118">
        <f t="shared" si="59"/>
        <v>35</v>
      </c>
      <c r="AS93" s="118">
        <f t="shared" si="35"/>
        <v>28</v>
      </c>
      <c r="AT93" s="31">
        <f t="array" aca="1" ref="AT93" ca="1">INDIRECT(ADDRESS(AS93,AR93))</f>
        <v>38</v>
      </c>
      <c r="AV93" s="119">
        <f t="shared" si="50"/>
        <v>69</v>
      </c>
      <c r="AW93" s="47">
        <f t="array" aca="1" ref="AW93" ca="1">INDIRECT(ADDRESS(AV93,AR93))</f>
        <v>26</v>
      </c>
    </row>
    <row r="94" spans="29:49" x14ac:dyDescent="0.25">
      <c r="AO94" s="118">
        <f t="shared" si="55"/>
        <v>4500</v>
      </c>
      <c r="AP94" s="118">
        <f t="shared" si="66"/>
        <v>1500</v>
      </c>
      <c r="AQ94" s="118">
        <f t="shared" si="66"/>
        <v>6</v>
      </c>
      <c r="AR94" s="118">
        <f t="shared" si="59"/>
        <v>36</v>
      </c>
      <c r="AS94" s="118">
        <f t="shared" si="35"/>
        <v>28</v>
      </c>
      <c r="AT94" s="31">
        <f t="array" aca="1" ref="AT94" ca="1">INDIRECT(ADDRESS(AS94,AR94))</f>
        <v>39.5</v>
      </c>
      <c r="AV94" s="119">
        <f t="shared" si="50"/>
        <v>69</v>
      </c>
      <c r="AW94" s="47">
        <f t="array" aca="1" ref="AW94" ca="1">INDIRECT(ADDRESS(AV94,AR94))</f>
        <v>26</v>
      </c>
    </row>
    <row r="95" spans="29:49" x14ac:dyDescent="0.25">
      <c r="AO95" s="118">
        <f t="shared" si="55"/>
        <v>4500</v>
      </c>
      <c r="AP95" s="118">
        <f t="shared" si="66"/>
        <v>1500</v>
      </c>
      <c r="AQ95" s="118">
        <f t="shared" si="66"/>
        <v>7</v>
      </c>
      <c r="AR95" s="118">
        <f t="shared" si="59"/>
        <v>37</v>
      </c>
      <c r="AS95" s="118">
        <f t="shared" si="35"/>
        <v>28</v>
      </c>
      <c r="AT95" s="31">
        <f t="array" aca="1" ref="AT95" ca="1">INDIRECT(ADDRESS(AS95,AR95))</f>
        <v>44</v>
      </c>
      <c r="AV95" s="119">
        <f t="shared" si="50"/>
        <v>69</v>
      </c>
      <c r="AW95" s="47">
        <f t="array" aca="1" ref="AW95" ca="1">INDIRECT(ADDRESS(AV95,AR95))</f>
        <v>29</v>
      </c>
    </row>
    <row r="96" spans="29:49" x14ac:dyDescent="0.25">
      <c r="AO96" s="118">
        <f t="shared" si="55"/>
        <v>4500</v>
      </c>
      <c r="AP96" s="118">
        <f t="shared" si="66"/>
        <v>2000</v>
      </c>
      <c r="AQ96" s="118">
        <f t="shared" si="66"/>
        <v>1</v>
      </c>
      <c r="AR96" s="118">
        <f t="shared" si="59"/>
        <v>31</v>
      </c>
      <c r="AS96" s="118">
        <f t="shared" si="35"/>
        <v>29</v>
      </c>
      <c r="AT96" s="31">
        <f t="array" aca="1" ref="AT96" ca="1">INDIRECT(ADDRESS(AS96,AR96))</f>
        <v>23</v>
      </c>
      <c r="AV96" s="119">
        <f t="shared" si="50"/>
        <v>70</v>
      </c>
      <c r="AW96" s="47">
        <f t="array" aca="1" ref="AW96" ca="1">INDIRECT(ADDRESS(AV96,AR96))</f>
        <v>18.5</v>
      </c>
    </row>
    <row r="97" spans="3:49" x14ac:dyDescent="0.25">
      <c r="AO97" s="118">
        <f t="shared" si="55"/>
        <v>4500</v>
      </c>
      <c r="AP97" s="118">
        <f t="shared" si="66"/>
        <v>2000</v>
      </c>
      <c r="AQ97" s="118">
        <f t="shared" si="66"/>
        <v>2</v>
      </c>
      <c r="AR97" s="118">
        <f t="shared" si="59"/>
        <v>32</v>
      </c>
      <c r="AS97" s="118">
        <f t="shared" si="35"/>
        <v>29</v>
      </c>
      <c r="AT97" s="31">
        <f t="array" aca="1" ref="AT97" ca="1">INDIRECT(ADDRESS(AS97,AR97))</f>
        <v>24.125</v>
      </c>
      <c r="AV97" s="119">
        <f t="shared" si="50"/>
        <v>70</v>
      </c>
      <c r="AW97" s="47">
        <f t="array" aca="1" ref="AW97" ca="1">INDIRECT(ADDRESS(AV97,AR97))</f>
        <v>18.5</v>
      </c>
    </row>
    <row r="98" spans="3:49" x14ac:dyDescent="0.25">
      <c r="AO98" s="118">
        <f t="shared" si="55"/>
        <v>4500</v>
      </c>
      <c r="AP98" s="118">
        <f t="shared" si="66"/>
        <v>2000</v>
      </c>
      <c r="AQ98" s="118">
        <f t="shared" si="66"/>
        <v>3</v>
      </c>
      <c r="AR98" s="118">
        <f t="shared" si="59"/>
        <v>33</v>
      </c>
      <c r="AS98" s="118">
        <f t="shared" si="35"/>
        <v>29</v>
      </c>
      <c r="AT98" s="31">
        <f t="array" aca="1" ref="AT98" ca="1">INDIRECT(ADDRESS(AS98,AR98))</f>
        <v>27.5</v>
      </c>
      <c r="AV98" s="119">
        <f t="shared" si="50"/>
        <v>70</v>
      </c>
      <c r="AW98" s="47">
        <f t="array" aca="1" ref="AW98" ca="1">INDIRECT(ADDRESS(AV98,AR98))</f>
        <v>20.75</v>
      </c>
    </row>
    <row r="99" spans="3:49" x14ac:dyDescent="0.25">
      <c r="AO99" s="118">
        <f t="shared" si="55"/>
        <v>4500</v>
      </c>
      <c r="AP99" s="118">
        <f t="shared" si="66"/>
        <v>2000</v>
      </c>
      <c r="AQ99" s="118">
        <f t="shared" si="66"/>
        <v>4</v>
      </c>
      <c r="AR99" s="118">
        <f t="shared" si="59"/>
        <v>34</v>
      </c>
      <c r="AS99" s="118">
        <f t="shared" si="35"/>
        <v>29</v>
      </c>
      <c r="AT99" s="31">
        <f t="array" aca="1" ref="AT99" ca="1">INDIRECT(ADDRESS(AS99,AR99))</f>
        <v>28.625</v>
      </c>
      <c r="AV99" s="119">
        <f t="shared" si="50"/>
        <v>70</v>
      </c>
      <c r="AW99" s="47">
        <f t="array" aca="1" ref="AW99" ca="1">INDIRECT(ADDRESS(AV99,AR99))</f>
        <v>20.75</v>
      </c>
    </row>
    <row r="100" spans="3:49" x14ac:dyDescent="0.25">
      <c r="AO100" s="118">
        <f t="shared" si="55"/>
        <v>4500</v>
      </c>
      <c r="AP100" s="118">
        <f t="shared" si="66"/>
        <v>2000</v>
      </c>
      <c r="AQ100" s="118">
        <f t="shared" si="66"/>
        <v>5</v>
      </c>
      <c r="AR100" s="118">
        <f t="shared" si="59"/>
        <v>35</v>
      </c>
      <c r="AS100" s="118">
        <f t="shared" si="35"/>
        <v>29</v>
      </c>
      <c r="AT100" s="31">
        <f t="array" aca="1" ref="AT100" ca="1">INDIRECT(ADDRESS(AS100,AR100))</f>
        <v>32</v>
      </c>
      <c r="AV100" s="119">
        <f t="shared" si="50"/>
        <v>70</v>
      </c>
      <c r="AW100" s="47">
        <f t="array" aca="1" ref="AW100" ca="1">INDIRECT(ADDRESS(AV100,AR100))</f>
        <v>23</v>
      </c>
    </row>
    <row r="101" spans="3:49" x14ac:dyDescent="0.25">
      <c r="AO101" s="118">
        <f t="shared" si="55"/>
        <v>4500</v>
      </c>
      <c r="AP101" s="118">
        <f t="shared" si="66"/>
        <v>2000</v>
      </c>
      <c r="AQ101" s="118">
        <f t="shared" si="66"/>
        <v>6</v>
      </c>
      <c r="AR101" s="118">
        <f t="shared" si="59"/>
        <v>36</v>
      </c>
      <c r="AS101" s="118">
        <f t="shared" si="35"/>
        <v>29</v>
      </c>
      <c r="AT101" s="31">
        <f t="array" aca="1" ref="AT101" ca="1">INDIRECT(ADDRESS(AS101,AR101))</f>
        <v>33.125</v>
      </c>
      <c r="AV101" s="119">
        <f t="shared" si="50"/>
        <v>70</v>
      </c>
      <c r="AW101" s="47">
        <f t="array" aca="1" ref="AW101" ca="1">INDIRECT(ADDRESS(AV101,AR101))</f>
        <v>23</v>
      </c>
    </row>
    <row r="102" spans="3:49" x14ac:dyDescent="0.25">
      <c r="AO102" s="118">
        <f t="shared" si="55"/>
        <v>4500</v>
      </c>
      <c r="AP102" s="118">
        <f t="shared" si="66"/>
        <v>2000</v>
      </c>
      <c r="AQ102" s="118">
        <f t="shared" si="66"/>
        <v>7</v>
      </c>
      <c r="AR102" s="118">
        <f t="shared" si="59"/>
        <v>37</v>
      </c>
      <c r="AS102" s="118">
        <f t="shared" si="35"/>
        <v>29</v>
      </c>
      <c r="AT102" s="31">
        <f t="array" aca="1" ref="AT102" ca="1">INDIRECT(ADDRESS(AS102,AR102))</f>
        <v>36.5</v>
      </c>
      <c r="AV102" s="119">
        <f t="shared" si="50"/>
        <v>70</v>
      </c>
      <c r="AW102" s="47">
        <f t="array" aca="1" ref="AW102" ca="1">INDIRECT(ADDRESS(AV102,AR102))</f>
        <v>25.25</v>
      </c>
    </row>
    <row r="103" spans="3:49" x14ac:dyDescent="0.25">
      <c r="AO103" s="118">
        <f t="shared" si="55"/>
        <v>4500</v>
      </c>
      <c r="AP103" s="118">
        <f t="shared" si="66"/>
        <v>8000</v>
      </c>
      <c r="AQ103" s="118">
        <f t="shared" si="66"/>
        <v>1</v>
      </c>
      <c r="AR103" s="118">
        <f t="shared" si="59"/>
        <v>31</v>
      </c>
      <c r="AS103" s="118">
        <f t="shared" si="35"/>
        <v>30</v>
      </c>
      <c r="AT103" s="31">
        <f t="array" aca="1" ref="AT103" ca="1">INDIRECT(ADDRESS(AS103,AR103))</f>
        <v>0</v>
      </c>
      <c r="AV103" s="119">
        <f t="shared" si="50"/>
        <v>71</v>
      </c>
      <c r="AW103" s="47">
        <f t="array" aca="1" ref="AW103" ca="1">INDIRECT(ADDRESS(AV103,AR103))</f>
        <v>0</v>
      </c>
    </row>
    <row r="104" spans="3:49" x14ac:dyDescent="0.25">
      <c r="AO104" s="118">
        <f t="shared" si="55"/>
        <v>4500</v>
      </c>
      <c r="AP104" s="118">
        <f t="shared" si="66"/>
        <v>8000</v>
      </c>
      <c r="AQ104" s="118">
        <f t="shared" si="66"/>
        <v>2</v>
      </c>
      <c r="AR104" s="118">
        <f t="shared" si="59"/>
        <v>32</v>
      </c>
      <c r="AS104" s="118">
        <f t="shared" si="35"/>
        <v>30</v>
      </c>
      <c r="AT104" s="31">
        <f t="array" aca="1" ref="AT104" ca="1">INDIRECT(ADDRESS(AS104,AR104))</f>
        <v>0</v>
      </c>
      <c r="AV104" s="119">
        <f t="shared" si="50"/>
        <v>71</v>
      </c>
      <c r="AW104" s="47">
        <f t="array" aca="1" ref="AW104" ca="1">INDIRECT(ADDRESS(AV104,AR104))</f>
        <v>0</v>
      </c>
    </row>
    <row r="105" spans="3:49" x14ac:dyDescent="0.25">
      <c r="AO105" s="118">
        <f t="shared" si="55"/>
        <v>4500</v>
      </c>
      <c r="AP105" s="118">
        <f t="shared" ref="AP105:AQ120" si="67">AP70</f>
        <v>8000</v>
      </c>
      <c r="AQ105" s="118">
        <f t="shared" si="67"/>
        <v>3</v>
      </c>
      <c r="AR105" s="118">
        <f t="shared" si="59"/>
        <v>33</v>
      </c>
      <c r="AS105" s="118">
        <f t="shared" ref="AS105:AS168" si="68">AS70+5</f>
        <v>30</v>
      </c>
      <c r="AT105" s="31">
        <f t="array" aca="1" ref="AT105" ca="1">INDIRECT(ADDRESS(AS105,AR105))</f>
        <v>0</v>
      </c>
      <c r="AV105" s="119">
        <f t="shared" si="50"/>
        <v>71</v>
      </c>
      <c r="AW105" s="47">
        <f t="array" aca="1" ref="AW105" ca="1">INDIRECT(ADDRESS(AV105,AR105))</f>
        <v>0</v>
      </c>
    </row>
    <row r="106" spans="3:49" x14ac:dyDescent="0.25">
      <c r="AO106" s="118">
        <f t="shared" si="55"/>
        <v>4500</v>
      </c>
      <c r="AP106" s="118">
        <f t="shared" si="67"/>
        <v>8000</v>
      </c>
      <c r="AQ106" s="118">
        <f t="shared" si="67"/>
        <v>4</v>
      </c>
      <c r="AR106" s="118">
        <f t="shared" si="59"/>
        <v>34</v>
      </c>
      <c r="AS106" s="118">
        <f t="shared" si="68"/>
        <v>30</v>
      </c>
      <c r="AT106" s="31">
        <f t="array" aca="1" ref="AT106" ca="1">INDIRECT(ADDRESS(AS106,AR106))</f>
        <v>0</v>
      </c>
      <c r="AV106" s="119">
        <f t="shared" si="50"/>
        <v>71</v>
      </c>
      <c r="AW106" s="47">
        <f t="array" aca="1" ref="AW106" ca="1">INDIRECT(ADDRESS(AV106,AR106))</f>
        <v>0</v>
      </c>
    </row>
    <row r="107" spans="3:49" x14ac:dyDescent="0.25">
      <c r="C107" s="119">
        <v>5</v>
      </c>
      <c r="AO107" s="118">
        <f t="shared" si="55"/>
        <v>4500</v>
      </c>
      <c r="AP107" s="118">
        <f t="shared" si="67"/>
        <v>8000</v>
      </c>
      <c r="AQ107" s="118">
        <f t="shared" si="67"/>
        <v>5</v>
      </c>
      <c r="AR107" s="118">
        <f t="shared" si="59"/>
        <v>35</v>
      </c>
      <c r="AS107" s="118">
        <f t="shared" si="68"/>
        <v>30</v>
      </c>
      <c r="AT107" s="31">
        <f t="array" aca="1" ref="AT107" ca="1">INDIRECT(ADDRESS(AS107,AR107))</f>
        <v>0</v>
      </c>
      <c r="AV107" s="119">
        <f t="shared" si="50"/>
        <v>71</v>
      </c>
      <c r="AW107" s="47">
        <f t="array" aca="1" ref="AW107" ca="1">INDIRECT(ADDRESS(AV107,AR107))</f>
        <v>0</v>
      </c>
    </row>
    <row r="108" spans="3:49" x14ac:dyDescent="0.25">
      <c r="AO108" s="118">
        <f t="shared" si="55"/>
        <v>4500</v>
      </c>
      <c r="AP108" s="118">
        <f t="shared" si="67"/>
        <v>8000</v>
      </c>
      <c r="AQ108" s="118">
        <f t="shared" si="67"/>
        <v>6</v>
      </c>
      <c r="AR108" s="118">
        <f t="shared" si="59"/>
        <v>36</v>
      </c>
      <c r="AS108" s="118">
        <f t="shared" si="68"/>
        <v>30</v>
      </c>
      <c r="AT108" s="31">
        <f t="array" aca="1" ref="AT108" ca="1">INDIRECT(ADDRESS(AS108,AR108))</f>
        <v>0</v>
      </c>
      <c r="AV108" s="119">
        <f t="shared" si="50"/>
        <v>71</v>
      </c>
      <c r="AW108" s="47">
        <f t="array" aca="1" ref="AW108" ca="1">INDIRECT(ADDRESS(AV108,AR108))</f>
        <v>0</v>
      </c>
    </row>
    <row r="109" spans="3:49" x14ac:dyDescent="0.25">
      <c r="AO109" s="118">
        <f t="shared" si="55"/>
        <v>4500</v>
      </c>
      <c r="AP109" s="118">
        <f t="shared" si="67"/>
        <v>8000</v>
      </c>
      <c r="AQ109" s="118">
        <f t="shared" si="67"/>
        <v>7</v>
      </c>
      <c r="AR109" s="118">
        <f t="shared" si="59"/>
        <v>37</v>
      </c>
      <c r="AS109" s="118">
        <f t="shared" si="68"/>
        <v>30</v>
      </c>
      <c r="AT109" s="31">
        <f t="array" aca="1" ref="AT109" ca="1">INDIRECT(ADDRESS(AS109,AR109))</f>
        <v>0</v>
      </c>
      <c r="AV109" s="119">
        <f t="shared" si="50"/>
        <v>71</v>
      </c>
      <c r="AW109" s="47">
        <f t="array" aca="1" ref="AW109" ca="1">INDIRECT(ADDRESS(AV109,AR109))</f>
        <v>0</v>
      </c>
    </row>
    <row r="110" spans="3:49" x14ac:dyDescent="0.25">
      <c r="AO110" s="102">
        <f>AC6</f>
        <v>6000</v>
      </c>
      <c r="AP110" s="118">
        <f t="shared" si="67"/>
        <v>500</v>
      </c>
      <c r="AQ110" s="118">
        <f t="shared" si="67"/>
        <v>1</v>
      </c>
      <c r="AR110" s="118">
        <f t="shared" si="59"/>
        <v>31</v>
      </c>
      <c r="AS110" s="118">
        <f t="shared" si="68"/>
        <v>31</v>
      </c>
      <c r="AT110" s="31">
        <f t="array" aca="1" ref="AT110" ca="1">INDIRECT(ADDRESS(AS110,AR110))</f>
        <v>65</v>
      </c>
      <c r="AV110" s="119">
        <f t="shared" si="50"/>
        <v>72</v>
      </c>
      <c r="AW110" s="47">
        <f t="array" aca="1" ref="AW110" ca="1">INDIRECT(ADDRESS(AV110,AR110))</f>
        <v>41</v>
      </c>
    </row>
    <row r="111" spans="3:49" x14ac:dyDescent="0.25">
      <c r="AO111" s="118">
        <f t="shared" ref="AO111:AO144" si="69">AO110</f>
        <v>6000</v>
      </c>
      <c r="AP111" s="118">
        <f t="shared" si="67"/>
        <v>500</v>
      </c>
      <c r="AQ111" s="118">
        <f t="shared" si="67"/>
        <v>2</v>
      </c>
      <c r="AR111" s="118">
        <f t="shared" si="59"/>
        <v>32</v>
      </c>
      <c r="AS111" s="118">
        <f t="shared" si="68"/>
        <v>31</v>
      </c>
      <c r="AT111" s="31">
        <f t="array" aca="1" ref="AT111" ca="1">INDIRECT(ADDRESS(AS111,AR111))</f>
        <v>71</v>
      </c>
      <c r="AV111" s="119">
        <f t="shared" si="50"/>
        <v>72</v>
      </c>
      <c r="AW111" s="47">
        <f t="array" aca="1" ref="AW111" ca="1">INDIRECT(ADDRESS(AV111,AR111))</f>
        <v>41</v>
      </c>
    </row>
    <row r="112" spans="3:49" x14ac:dyDescent="0.25">
      <c r="AO112" s="118">
        <f t="shared" si="69"/>
        <v>6000</v>
      </c>
      <c r="AP112" s="118">
        <f t="shared" si="67"/>
        <v>500</v>
      </c>
      <c r="AQ112" s="118">
        <f t="shared" si="67"/>
        <v>3</v>
      </c>
      <c r="AR112" s="118">
        <f t="shared" si="59"/>
        <v>33</v>
      </c>
      <c r="AS112" s="118">
        <f t="shared" si="68"/>
        <v>31</v>
      </c>
      <c r="AT112" s="31">
        <f t="array" aca="1" ref="AT112" ca="1">INDIRECT(ADDRESS(AS112,AR112))</f>
        <v>89</v>
      </c>
      <c r="AV112" s="119">
        <f t="shared" si="50"/>
        <v>72</v>
      </c>
      <c r="AW112" s="47">
        <f t="array" aca="1" ref="AW112" ca="1">INDIRECT(ADDRESS(AV112,AR112))</f>
        <v>53</v>
      </c>
    </row>
    <row r="113" spans="41:49" x14ac:dyDescent="0.25">
      <c r="AO113" s="118">
        <f t="shared" si="69"/>
        <v>6000</v>
      </c>
      <c r="AP113" s="118">
        <f t="shared" si="67"/>
        <v>500</v>
      </c>
      <c r="AQ113" s="118">
        <f t="shared" si="67"/>
        <v>4</v>
      </c>
      <c r="AR113" s="118">
        <f t="shared" si="59"/>
        <v>34</v>
      </c>
      <c r="AS113" s="118">
        <f t="shared" si="68"/>
        <v>31</v>
      </c>
      <c r="AT113" s="31">
        <f t="array" aca="1" ref="AT113" ca="1">INDIRECT(ADDRESS(AS113,AR113))</f>
        <v>95</v>
      </c>
      <c r="AV113" s="119">
        <f t="shared" si="50"/>
        <v>72</v>
      </c>
      <c r="AW113" s="47">
        <f t="array" aca="1" ref="AW113" ca="1">INDIRECT(ADDRESS(AV113,AR113))</f>
        <v>53</v>
      </c>
    </row>
    <row r="114" spans="41:49" x14ac:dyDescent="0.25">
      <c r="AO114" s="118">
        <f t="shared" si="69"/>
        <v>6000</v>
      </c>
      <c r="AP114" s="118">
        <f t="shared" si="67"/>
        <v>500</v>
      </c>
      <c r="AQ114" s="118">
        <f t="shared" si="67"/>
        <v>5</v>
      </c>
      <c r="AR114" s="118">
        <f t="shared" si="59"/>
        <v>35</v>
      </c>
      <c r="AS114" s="118">
        <f t="shared" si="68"/>
        <v>31</v>
      </c>
      <c r="AT114" s="31">
        <f t="array" aca="1" ref="AT114" ca="1">INDIRECT(ADDRESS(AS114,AR114))</f>
        <v>113</v>
      </c>
      <c r="AV114" s="119">
        <f t="shared" si="50"/>
        <v>72</v>
      </c>
      <c r="AW114" s="47">
        <f t="array" aca="1" ref="AW114" ca="1">INDIRECT(ADDRESS(AV114,AR114))</f>
        <v>65</v>
      </c>
    </row>
    <row r="115" spans="41:49" x14ac:dyDescent="0.25">
      <c r="AO115" s="118">
        <f t="shared" si="69"/>
        <v>6000</v>
      </c>
      <c r="AP115" s="118">
        <f t="shared" si="67"/>
        <v>500</v>
      </c>
      <c r="AQ115" s="118">
        <f t="shared" si="67"/>
        <v>6</v>
      </c>
      <c r="AR115" s="118">
        <f t="shared" si="59"/>
        <v>36</v>
      </c>
      <c r="AS115" s="118">
        <f t="shared" si="68"/>
        <v>31</v>
      </c>
      <c r="AT115" s="31">
        <f t="array" aca="1" ref="AT115" ca="1">INDIRECT(ADDRESS(AS115,AR115))</f>
        <v>119</v>
      </c>
      <c r="AV115" s="119">
        <f t="shared" si="50"/>
        <v>72</v>
      </c>
      <c r="AW115" s="47">
        <f t="array" aca="1" ref="AW115" ca="1">INDIRECT(ADDRESS(AV115,AR115))</f>
        <v>65</v>
      </c>
    </row>
    <row r="116" spans="41:49" x14ac:dyDescent="0.25">
      <c r="AO116" s="118">
        <f t="shared" si="69"/>
        <v>6000</v>
      </c>
      <c r="AP116" s="118">
        <f t="shared" si="67"/>
        <v>500</v>
      </c>
      <c r="AQ116" s="118">
        <f t="shared" si="67"/>
        <v>7</v>
      </c>
      <c r="AR116" s="118">
        <f t="shared" si="59"/>
        <v>37</v>
      </c>
      <c r="AS116" s="118">
        <f t="shared" si="68"/>
        <v>31</v>
      </c>
      <c r="AT116" s="31">
        <f t="array" aca="1" ref="AT116" ca="1">INDIRECT(ADDRESS(AS116,AR116))</f>
        <v>137</v>
      </c>
      <c r="AV116" s="119">
        <f t="shared" si="50"/>
        <v>72</v>
      </c>
      <c r="AW116" s="47">
        <f t="array" aca="1" ref="AW116" ca="1">INDIRECT(ADDRESS(AV116,AR116))</f>
        <v>77</v>
      </c>
    </row>
    <row r="117" spans="41:49" x14ac:dyDescent="0.25">
      <c r="AO117" s="118">
        <f t="shared" si="69"/>
        <v>6000</v>
      </c>
      <c r="AP117" s="118">
        <f t="shared" si="67"/>
        <v>1000</v>
      </c>
      <c r="AQ117" s="118">
        <f t="shared" si="67"/>
        <v>1</v>
      </c>
      <c r="AR117" s="118">
        <f t="shared" si="59"/>
        <v>31</v>
      </c>
      <c r="AS117" s="118">
        <f t="shared" si="68"/>
        <v>32</v>
      </c>
      <c r="AT117" s="31">
        <f t="array" aca="1" ref="AT117" ca="1">INDIRECT(ADDRESS(AS117,AR117))</f>
        <v>41</v>
      </c>
      <c r="AV117" s="119">
        <f t="shared" si="50"/>
        <v>73</v>
      </c>
      <c r="AW117" s="47">
        <f t="array" aca="1" ref="AW117" ca="1">INDIRECT(ADDRESS(AV117,AR117))</f>
        <v>29</v>
      </c>
    </row>
    <row r="118" spans="41:49" x14ac:dyDescent="0.25">
      <c r="AO118" s="118">
        <f t="shared" si="69"/>
        <v>6000</v>
      </c>
      <c r="AP118" s="118">
        <f t="shared" si="67"/>
        <v>1000</v>
      </c>
      <c r="AQ118" s="118">
        <f t="shared" si="67"/>
        <v>2</v>
      </c>
      <c r="AR118" s="118">
        <f t="shared" si="59"/>
        <v>32</v>
      </c>
      <c r="AS118" s="118">
        <f t="shared" si="68"/>
        <v>32</v>
      </c>
      <c r="AT118" s="31">
        <f t="array" aca="1" ref="AT118" ca="1">INDIRECT(ADDRESS(AS118,AR118))</f>
        <v>44</v>
      </c>
      <c r="AV118" s="119">
        <f t="shared" si="50"/>
        <v>73</v>
      </c>
      <c r="AW118" s="47">
        <f t="array" aca="1" ref="AW118" ca="1">INDIRECT(ADDRESS(AV118,AR118))</f>
        <v>29</v>
      </c>
    </row>
    <row r="119" spans="41:49" x14ac:dyDescent="0.25">
      <c r="AO119" s="118">
        <f t="shared" si="69"/>
        <v>6000</v>
      </c>
      <c r="AP119" s="118">
        <f t="shared" si="67"/>
        <v>1000</v>
      </c>
      <c r="AQ119" s="118">
        <f t="shared" si="67"/>
        <v>3</v>
      </c>
      <c r="AR119" s="118">
        <f t="shared" si="59"/>
        <v>33</v>
      </c>
      <c r="AS119" s="118">
        <f t="shared" si="68"/>
        <v>32</v>
      </c>
      <c r="AT119" s="31">
        <f t="array" aca="1" ref="AT119" ca="1">INDIRECT(ADDRESS(AS119,AR119))</f>
        <v>53</v>
      </c>
      <c r="AV119" s="119">
        <f t="shared" si="50"/>
        <v>73</v>
      </c>
      <c r="AW119" s="47">
        <f t="array" aca="1" ref="AW119" ca="1">INDIRECT(ADDRESS(AV119,AR119))</f>
        <v>35</v>
      </c>
    </row>
    <row r="120" spans="41:49" x14ac:dyDescent="0.25">
      <c r="AO120" s="118">
        <f t="shared" si="69"/>
        <v>6000</v>
      </c>
      <c r="AP120" s="118">
        <f t="shared" si="67"/>
        <v>1000</v>
      </c>
      <c r="AQ120" s="118">
        <f t="shared" si="67"/>
        <v>4</v>
      </c>
      <c r="AR120" s="118">
        <f t="shared" si="59"/>
        <v>34</v>
      </c>
      <c r="AS120" s="118">
        <f t="shared" si="68"/>
        <v>32</v>
      </c>
      <c r="AT120" s="31">
        <f t="array" aca="1" ref="AT120" ca="1">INDIRECT(ADDRESS(AS120,AR120))</f>
        <v>56</v>
      </c>
      <c r="AV120" s="119">
        <f t="shared" si="50"/>
        <v>73</v>
      </c>
      <c r="AW120" s="47">
        <f t="array" aca="1" ref="AW120" ca="1">INDIRECT(ADDRESS(AV120,AR120))</f>
        <v>35</v>
      </c>
    </row>
    <row r="121" spans="41:49" x14ac:dyDescent="0.25">
      <c r="AO121" s="118">
        <f t="shared" si="69"/>
        <v>6000</v>
      </c>
      <c r="AP121" s="118">
        <f t="shared" ref="AP121:AQ136" si="70">AP86</f>
        <v>1000</v>
      </c>
      <c r="AQ121" s="118">
        <f t="shared" si="70"/>
        <v>5</v>
      </c>
      <c r="AR121" s="118">
        <f t="shared" si="59"/>
        <v>35</v>
      </c>
      <c r="AS121" s="118">
        <f t="shared" si="68"/>
        <v>32</v>
      </c>
      <c r="AT121" s="31">
        <f t="array" aca="1" ref="AT121" ca="1">INDIRECT(ADDRESS(AS121,AR121))</f>
        <v>65</v>
      </c>
      <c r="AV121" s="119">
        <f t="shared" si="50"/>
        <v>73</v>
      </c>
      <c r="AW121" s="47">
        <f t="array" aca="1" ref="AW121" ca="1">INDIRECT(ADDRESS(AV121,AR121))</f>
        <v>41</v>
      </c>
    </row>
    <row r="122" spans="41:49" x14ac:dyDescent="0.25">
      <c r="AO122" s="118">
        <f t="shared" si="69"/>
        <v>6000</v>
      </c>
      <c r="AP122" s="118">
        <f t="shared" si="70"/>
        <v>1000</v>
      </c>
      <c r="AQ122" s="118">
        <f t="shared" si="70"/>
        <v>6</v>
      </c>
      <c r="AR122" s="118">
        <f t="shared" si="59"/>
        <v>36</v>
      </c>
      <c r="AS122" s="118">
        <f t="shared" si="68"/>
        <v>32</v>
      </c>
      <c r="AT122" s="31">
        <f t="array" aca="1" ref="AT122" ca="1">INDIRECT(ADDRESS(AS122,AR122))</f>
        <v>68</v>
      </c>
      <c r="AV122" s="119">
        <f t="shared" si="50"/>
        <v>73</v>
      </c>
      <c r="AW122" s="47">
        <f t="array" aca="1" ref="AW122" ca="1">INDIRECT(ADDRESS(AV122,AR122))</f>
        <v>41</v>
      </c>
    </row>
    <row r="123" spans="41:49" x14ac:dyDescent="0.25">
      <c r="AO123" s="118">
        <f t="shared" si="69"/>
        <v>6000</v>
      </c>
      <c r="AP123" s="118">
        <f t="shared" si="70"/>
        <v>1000</v>
      </c>
      <c r="AQ123" s="118">
        <f t="shared" si="70"/>
        <v>7</v>
      </c>
      <c r="AR123" s="118">
        <f t="shared" si="59"/>
        <v>37</v>
      </c>
      <c r="AS123" s="118">
        <f t="shared" si="68"/>
        <v>32</v>
      </c>
      <c r="AT123" s="31">
        <f t="array" aca="1" ref="AT123" ca="1">INDIRECT(ADDRESS(AS123,AR123))</f>
        <v>77</v>
      </c>
      <c r="AV123" s="119">
        <f t="shared" si="50"/>
        <v>73</v>
      </c>
      <c r="AW123" s="47">
        <f t="array" aca="1" ref="AW123" ca="1">INDIRECT(ADDRESS(AV123,AR123))</f>
        <v>47</v>
      </c>
    </row>
    <row r="124" spans="41:49" x14ac:dyDescent="0.25">
      <c r="AO124" s="118">
        <f t="shared" si="69"/>
        <v>6000</v>
      </c>
      <c r="AP124" s="118">
        <f t="shared" si="70"/>
        <v>1500</v>
      </c>
      <c r="AQ124" s="118">
        <f t="shared" si="70"/>
        <v>1</v>
      </c>
      <c r="AR124" s="118">
        <f t="shared" si="59"/>
        <v>31</v>
      </c>
      <c r="AS124" s="118">
        <f t="shared" si="68"/>
        <v>33</v>
      </c>
      <c r="AT124" s="31">
        <f t="array" aca="1" ref="AT124" ca="1">INDIRECT(ADDRESS(AS124,AR124))</f>
        <v>33</v>
      </c>
      <c r="AV124" s="119">
        <f t="shared" si="50"/>
        <v>74</v>
      </c>
      <c r="AW124" s="47">
        <f t="array" aca="1" ref="AW124" ca="1">INDIRECT(ADDRESS(AV124,AR124))</f>
        <v>25</v>
      </c>
    </row>
    <row r="125" spans="41:49" x14ac:dyDescent="0.25">
      <c r="AO125" s="118">
        <f t="shared" si="69"/>
        <v>6000</v>
      </c>
      <c r="AP125" s="118">
        <f t="shared" si="70"/>
        <v>1500</v>
      </c>
      <c r="AQ125" s="118">
        <f t="shared" si="70"/>
        <v>2</v>
      </c>
      <c r="AR125" s="118">
        <f t="shared" si="59"/>
        <v>32</v>
      </c>
      <c r="AS125" s="118">
        <f t="shared" si="68"/>
        <v>33</v>
      </c>
      <c r="AT125" s="31">
        <f t="array" aca="1" ref="AT125" ca="1">INDIRECT(ADDRESS(AS125,AR125))</f>
        <v>35</v>
      </c>
      <c r="AV125" s="119">
        <f t="shared" si="50"/>
        <v>74</v>
      </c>
      <c r="AW125" s="47">
        <f t="array" aca="1" ref="AW125" ca="1">INDIRECT(ADDRESS(AV125,AR125))</f>
        <v>25</v>
      </c>
    </row>
    <row r="126" spans="41:49" x14ac:dyDescent="0.25">
      <c r="AO126" s="118">
        <f t="shared" si="69"/>
        <v>6000</v>
      </c>
      <c r="AP126" s="118">
        <f t="shared" si="70"/>
        <v>1500</v>
      </c>
      <c r="AQ126" s="118">
        <f t="shared" si="70"/>
        <v>3</v>
      </c>
      <c r="AR126" s="118">
        <f t="shared" si="59"/>
        <v>33</v>
      </c>
      <c r="AS126" s="118">
        <f t="shared" si="68"/>
        <v>33</v>
      </c>
      <c r="AT126" s="31">
        <f t="array" aca="1" ref="AT126" ca="1">INDIRECT(ADDRESS(AS126,AR126))</f>
        <v>41</v>
      </c>
      <c r="AV126" s="119">
        <f t="shared" si="50"/>
        <v>74</v>
      </c>
      <c r="AW126" s="47">
        <f t="array" aca="1" ref="AW126" ca="1">INDIRECT(ADDRESS(AV126,AR126))</f>
        <v>29</v>
      </c>
    </row>
    <row r="127" spans="41:49" x14ac:dyDescent="0.25">
      <c r="AO127" s="118">
        <f t="shared" si="69"/>
        <v>6000</v>
      </c>
      <c r="AP127" s="118">
        <f t="shared" si="70"/>
        <v>1500</v>
      </c>
      <c r="AQ127" s="118">
        <f t="shared" si="70"/>
        <v>4</v>
      </c>
      <c r="AR127" s="118">
        <f t="shared" si="59"/>
        <v>34</v>
      </c>
      <c r="AS127" s="118">
        <f t="shared" si="68"/>
        <v>33</v>
      </c>
      <c r="AT127" s="31">
        <f t="array" aca="1" ref="AT127" ca="1">INDIRECT(ADDRESS(AS127,AR127))</f>
        <v>43</v>
      </c>
      <c r="AV127" s="119">
        <f t="shared" si="50"/>
        <v>74</v>
      </c>
      <c r="AW127" s="47">
        <f t="array" aca="1" ref="AW127" ca="1">INDIRECT(ADDRESS(AV127,AR127))</f>
        <v>29</v>
      </c>
    </row>
    <row r="128" spans="41:49" x14ac:dyDescent="0.25">
      <c r="AO128" s="118">
        <f t="shared" si="69"/>
        <v>6000</v>
      </c>
      <c r="AP128" s="118">
        <f t="shared" si="70"/>
        <v>1500</v>
      </c>
      <c r="AQ128" s="118">
        <f t="shared" si="70"/>
        <v>5</v>
      </c>
      <c r="AR128" s="118">
        <f t="shared" si="59"/>
        <v>35</v>
      </c>
      <c r="AS128" s="118">
        <f t="shared" si="68"/>
        <v>33</v>
      </c>
      <c r="AT128" s="31">
        <f t="array" aca="1" ref="AT128" ca="1">INDIRECT(ADDRESS(AS128,AR128))</f>
        <v>49</v>
      </c>
      <c r="AV128" s="119">
        <f t="shared" si="50"/>
        <v>74</v>
      </c>
      <c r="AW128" s="47">
        <f t="array" aca="1" ref="AW128" ca="1">INDIRECT(ADDRESS(AV128,AR128))</f>
        <v>33</v>
      </c>
    </row>
    <row r="129" spans="41:49" x14ac:dyDescent="0.25">
      <c r="AO129" s="118">
        <f t="shared" si="69"/>
        <v>6000</v>
      </c>
      <c r="AP129" s="118">
        <f t="shared" si="70"/>
        <v>1500</v>
      </c>
      <c r="AQ129" s="118">
        <f t="shared" si="70"/>
        <v>6</v>
      </c>
      <c r="AR129" s="118">
        <f t="shared" si="59"/>
        <v>36</v>
      </c>
      <c r="AS129" s="118">
        <f t="shared" si="68"/>
        <v>33</v>
      </c>
      <c r="AT129" s="31">
        <f t="array" aca="1" ref="AT129" ca="1">INDIRECT(ADDRESS(AS129,AR129))</f>
        <v>51</v>
      </c>
      <c r="AV129" s="119">
        <f t="shared" si="50"/>
        <v>74</v>
      </c>
      <c r="AW129" s="47">
        <f t="array" aca="1" ref="AW129" ca="1">INDIRECT(ADDRESS(AV129,AR129))</f>
        <v>33</v>
      </c>
    </row>
    <row r="130" spans="41:49" x14ac:dyDescent="0.25">
      <c r="AO130" s="118">
        <f t="shared" si="69"/>
        <v>6000</v>
      </c>
      <c r="AP130" s="118">
        <f t="shared" si="70"/>
        <v>1500</v>
      </c>
      <c r="AQ130" s="118">
        <f t="shared" si="70"/>
        <v>7</v>
      </c>
      <c r="AR130" s="118">
        <f t="shared" si="59"/>
        <v>37</v>
      </c>
      <c r="AS130" s="118">
        <f t="shared" si="68"/>
        <v>33</v>
      </c>
      <c r="AT130" s="31">
        <f t="array" aca="1" ref="AT130" ca="1">INDIRECT(ADDRESS(AS130,AR130))</f>
        <v>57</v>
      </c>
      <c r="AV130" s="119">
        <f t="shared" si="50"/>
        <v>74</v>
      </c>
      <c r="AW130" s="47">
        <f t="array" aca="1" ref="AW130" ca="1">INDIRECT(ADDRESS(AV130,AR130))</f>
        <v>37</v>
      </c>
    </row>
    <row r="131" spans="41:49" x14ac:dyDescent="0.25">
      <c r="AO131" s="118">
        <f t="shared" si="69"/>
        <v>6000</v>
      </c>
      <c r="AP131" s="118">
        <f t="shared" si="70"/>
        <v>2000</v>
      </c>
      <c r="AQ131" s="118">
        <f t="shared" si="70"/>
        <v>1</v>
      </c>
      <c r="AR131" s="118">
        <f t="shared" si="59"/>
        <v>31</v>
      </c>
      <c r="AS131" s="118">
        <f t="shared" si="68"/>
        <v>34</v>
      </c>
      <c r="AT131" s="31">
        <f t="array" aca="1" ref="AT131" ca="1">INDIRECT(ADDRESS(AS131,AR131))</f>
        <v>29</v>
      </c>
      <c r="AV131" s="119">
        <f t="shared" si="50"/>
        <v>75</v>
      </c>
      <c r="AW131" s="47">
        <f t="array" aca="1" ref="AW131" ca="1">INDIRECT(ADDRESS(AV131,AR131))</f>
        <v>23</v>
      </c>
    </row>
    <row r="132" spans="41:49" x14ac:dyDescent="0.25">
      <c r="AO132" s="118">
        <f t="shared" si="69"/>
        <v>6000</v>
      </c>
      <c r="AP132" s="118">
        <f t="shared" si="70"/>
        <v>2000</v>
      </c>
      <c r="AQ132" s="118">
        <f t="shared" si="70"/>
        <v>2</v>
      </c>
      <c r="AR132" s="118">
        <f t="shared" si="59"/>
        <v>32</v>
      </c>
      <c r="AS132" s="118">
        <f t="shared" si="68"/>
        <v>34</v>
      </c>
      <c r="AT132" s="31">
        <f t="array" aca="1" ref="AT132" ca="1">INDIRECT(ADDRESS(AS132,AR132))</f>
        <v>30.5</v>
      </c>
      <c r="AV132" s="119">
        <f t="shared" si="50"/>
        <v>75</v>
      </c>
      <c r="AW132" s="47">
        <f t="array" aca="1" ref="AW132" ca="1">INDIRECT(ADDRESS(AV132,AR132))</f>
        <v>23</v>
      </c>
    </row>
    <row r="133" spans="41:49" x14ac:dyDescent="0.25">
      <c r="AO133" s="118">
        <f t="shared" si="69"/>
        <v>6000</v>
      </c>
      <c r="AP133" s="118">
        <f t="shared" si="70"/>
        <v>2000</v>
      </c>
      <c r="AQ133" s="118">
        <f t="shared" si="70"/>
        <v>3</v>
      </c>
      <c r="AR133" s="118">
        <f t="shared" si="59"/>
        <v>33</v>
      </c>
      <c r="AS133" s="118">
        <f t="shared" si="68"/>
        <v>34</v>
      </c>
      <c r="AT133" s="31">
        <f t="array" aca="1" ref="AT133" ca="1">INDIRECT(ADDRESS(AS133,AR133))</f>
        <v>35</v>
      </c>
      <c r="AV133" s="119">
        <f t="shared" si="50"/>
        <v>75</v>
      </c>
      <c r="AW133" s="47">
        <f t="array" aca="1" ref="AW133" ca="1">INDIRECT(ADDRESS(AV133,AR133))</f>
        <v>26</v>
      </c>
    </row>
    <row r="134" spans="41:49" x14ac:dyDescent="0.25">
      <c r="AO134" s="118">
        <f t="shared" si="69"/>
        <v>6000</v>
      </c>
      <c r="AP134" s="118">
        <f t="shared" si="70"/>
        <v>2000</v>
      </c>
      <c r="AQ134" s="118">
        <f t="shared" si="70"/>
        <v>4</v>
      </c>
      <c r="AR134" s="118">
        <f t="shared" si="59"/>
        <v>34</v>
      </c>
      <c r="AS134" s="118">
        <f t="shared" si="68"/>
        <v>34</v>
      </c>
      <c r="AT134" s="31">
        <f t="array" aca="1" ref="AT134" ca="1">INDIRECT(ADDRESS(AS134,AR134))</f>
        <v>36.5</v>
      </c>
      <c r="AV134" s="119">
        <f t="shared" ref="AV134:AV197" si="71">AS134+41</f>
        <v>75</v>
      </c>
      <c r="AW134" s="47">
        <f t="array" aca="1" ref="AW134" ca="1">INDIRECT(ADDRESS(AV134,AR134))</f>
        <v>26</v>
      </c>
    </row>
    <row r="135" spans="41:49" x14ac:dyDescent="0.25">
      <c r="AO135" s="118">
        <f t="shared" si="69"/>
        <v>6000</v>
      </c>
      <c r="AP135" s="118">
        <f t="shared" si="70"/>
        <v>2000</v>
      </c>
      <c r="AQ135" s="118">
        <f t="shared" si="70"/>
        <v>5</v>
      </c>
      <c r="AR135" s="118">
        <f t="shared" si="59"/>
        <v>35</v>
      </c>
      <c r="AS135" s="118">
        <f t="shared" si="68"/>
        <v>34</v>
      </c>
      <c r="AT135" s="31">
        <f t="array" aca="1" ref="AT135" ca="1">INDIRECT(ADDRESS(AS135,AR135))</f>
        <v>41</v>
      </c>
      <c r="AV135" s="119">
        <f t="shared" si="71"/>
        <v>75</v>
      </c>
      <c r="AW135" s="47">
        <f t="array" aca="1" ref="AW135" ca="1">INDIRECT(ADDRESS(AV135,AR135))</f>
        <v>29</v>
      </c>
    </row>
    <row r="136" spans="41:49" x14ac:dyDescent="0.25">
      <c r="AO136" s="118">
        <f t="shared" si="69"/>
        <v>6000</v>
      </c>
      <c r="AP136" s="118">
        <f t="shared" si="70"/>
        <v>2000</v>
      </c>
      <c r="AQ136" s="118">
        <f t="shared" si="70"/>
        <v>6</v>
      </c>
      <c r="AR136" s="118">
        <f t="shared" si="59"/>
        <v>36</v>
      </c>
      <c r="AS136" s="118">
        <f t="shared" si="68"/>
        <v>34</v>
      </c>
      <c r="AT136" s="31">
        <f t="array" aca="1" ref="AT136" ca="1">INDIRECT(ADDRESS(AS136,AR136))</f>
        <v>42.5</v>
      </c>
      <c r="AV136" s="119">
        <f t="shared" si="71"/>
        <v>75</v>
      </c>
      <c r="AW136" s="47">
        <f t="array" aca="1" ref="AW136" ca="1">INDIRECT(ADDRESS(AV136,AR136))</f>
        <v>29</v>
      </c>
    </row>
    <row r="137" spans="41:49" x14ac:dyDescent="0.25">
      <c r="AO137" s="118">
        <f t="shared" si="69"/>
        <v>6000</v>
      </c>
      <c r="AP137" s="118">
        <f t="shared" ref="AP137:AQ152" si="72">AP102</f>
        <v>2000</v>
      </c>
      <c r="AQ137" s="118">
        <f t="shared" si="72"/>
        <v>7</v>
      </c>
      <c r="AR137" s="118">
        <f t="shared" si="59"/>
        <v>37</v>
      </c>
      <c r="AS137" s="118">
        <f t="shared" si="68"/>
        <v>34</v>
      </c>
      <c r="AT137" s="31">
        <f t="array" aca="1" ref="AT137" ca="1">INDIRECT(ADDRESS(AS137,AR137))</f>
        <v>47</v>
      </c>
      <c r="AV137" s="119">
        <f t="shared" si="71"/>
        <v>75</v>
      </c>
      <c r="AW137" s="47">
        <f t="array" aca="1" ref="AW137" ca="1">INDIRECT(ADDRESS(AV137,AR137))</f>
        <v>32</v>
      </c>
    </row>
    <row r="138" spans="41:49" x14ac:dyDescent="0.25">
      <c r="AO138" s="118">
        <f t="shared" si="69"/>
        <v>6000</v>
      </c>
      <c r="AP138" s="118">
        <f t="shared" si="72"/>
        <v>8000</v>
      </c>
      <c r="AQ138" s="118">
        <f t="shared" si="72"/>
        <v>1</v>
      </c>
      <c r="AR138" s="118">
        <f t="shared" si="59"/>
        <v>31</v>
      </c>
      <c r="AS138" s="118">
        <f t="shared" si="68"/>
        <v>35</v>
      </c>
      <c r="AT138" s="31">
        <f t="array" aca="1" ref="AT138" ca="1">INDIRECT(ADDRESS(AS138,AR138))</f>
        <v>0</v>
      </c>
      <c r="AV138" s="119">
        <f t="shared" si="71"/>
        <v>76</v>
      </c>
      <c r="AW138" s="47">
        <f t="array" aca="1" ref="AW138" ca="1">INDIRECT(ADDRESS(AV138,AR138))</f>
        <v>0</v>
      </c>
    </row>
    <row r="139" spans="41:49" x14ac:dyDescent="0.25">
      <c r="AO139" s="118">
        <f t="shared" si="69"/>
        <v>6000</v>
      </c>
      <c r="AP139" s="118">
        <f t="shared" si="72"/>
        <v>8000</v>
      </c>
      <c r="AQ139" s="118">
        <f t="shared" si="72"/>
        <v>2</v>
      </c>
      <c r="AR139" s="118">
        <f t="shared" si="59"/>
        <v>32</v>
      </c>
      <c r="AS139" s="118">
        <f t="shared" si="68"/>
        <v>35</v>
      </c>
      <c r="AT139" s="31">
        <f t="array" aca="1" ref="AT139" ca="1">INDIRECT(ADDRESS(AS139,AR139))</f>
        <v>0</v>
      </c>
      <c r="AV139" s="119">
        <f t="shared" si="71"/>
        <v>76</v>
      </c>
      <c r="AW139" s="47">
        <f t="array" aca="1" ref="AW139" ca="1">INDIRECT(ADDRESS(AV139,AR139))</f>
        <v>0</v>
      </c>
    </row>
    <row r="140" spans="41:49" x14ac:dyDescent="0.25">
      <c r="AO140" s="118">
        <f t="shared" si="69"/>
        <v>6000</v>
      </c>
      <c r="AP140" s="118">
        <f t="shared" si="72"/>
        <v>8000</v>
      </c>
      <c r="AQ140" s="118">
        <f t="shared" si="72"/>
        <v>3</v>
      </c>
      <c r="AR140" s="118">
        <f t="shared" si="59"/>
        <v>33</v>
      </c>
      <c r="AS140" s="118">
        <f t="shared" si="68"/>
        <v>35</v>
      </c>
      <c r="AT140" s="31">
        <f t="array" aca="1" ref="AT140" ca="1">INDIRECT(ADDRESS(AS140,AR140))</f>
        <v>0</v>
      </c>
      <c r="AV140" s="119">
        <f t="shared" si="71"/>
        <v>76</v>
      </c>
      <c r="AW140" s="47">
        <f t="array" aca="1" ref="AW140" ca="1">INDIRECT(ADDRESS(AV140,AR140))</f>
        <v>0</v>
      </c>
    </row>
    <row r="141" spans="41:49" x14ac:dyDescent="0.25">
      <c r="AO141" s="118">
        <f t="shared" si="69"/>
        <v>6000</v>
      </c>
      <c r="AP141" s="118">
        <f t="shared" si="72"/>
        <v>8000</v>
      </c>
      <c r="AQ141" s="118">
        <f t="shared" si="72"/>
        <v>4</v>
      </c>
      <c r="AR141" s="118">
        <f t="shared" ref="AR141:AR204" si="73">AR134</f>
        <v>34</v>
      </c>
      <c r="AS141" s="118">
        <f t="shared" si="68"/>
        <v>35</v>
      </c>
      <c r="AT141" s="31">
        <f t="array" aca="1" ref="AT141" ca="1">INDIRECT(ADDRESS(AS141,AR141))</f>
        <v>0</v>
      </c>
      <c r="AV141" s="119">
        <f t="shared" si="71"/>
        <v>76</v>
      </c>
      <c r="AW141" s="47">
        <f t="array" aca="1" ref="AW141" ca="1">INDIRECT(ADDRESS(AV141,AR141))</f>
        <v>0</v>
      </c>
    </row>
    <row r="142" spans="41:49" x14ac:dyDescent="0.25">
      <c r="AO142" s="118">
        <f t="shared" si="69"/>
        <v>6000</v>
      </c>
      <c r="AP142" s="118">
        <f t="shared" si="72"/>
        <v>8000</v>
      </c>
      <c r="AQ142" s="118">
        <f t="shared" si="72"/>
        <v>5</v>
      </c>
      <c r="AR142" s="118">
        <f t="shared" si="73"/>
        <v>35</v>
      </c>
      <c r="AS142" s="118">
        <f t="shared" si="68"/>
        <v>35</v>
      </c>
      <c r="AT142" s="31">
        <f t="array" aca="1" ref="AT142" ca="1">INDIRECT(ADDRESS(AS142,AR142))</f>
        <v>0</v>
      </c>
      <c r="AV142" s="119">
        <f t="shared" si="71"/>
        <v>76</v>
      </c>
      <c r="AW142" s="47">
        <f t="array" aca="1" ref="AW142" ca="1">INDIRECT(ADDRESS(AV142,AR142))</f>
        <v>0</v>
      </c>
    </row>
    <row r="143" spans="41:49" x14ac:dyDescent="0.25">
      <c r="AO143" s="118">
        <f t="shared" si="69"/>
        <v>6000</v>
      </c>
      <c r="AP143" s="118">
        <f t="shared" si="72"/>
        <v>8000</v>
      </c>
      <c r="AQ143" s="118">
        <f t="shared" si="72"/>
        <v>6</v>
      </c>
      <c r="AR143" s="118">
        <f t="shared" si="73"/>
        <v>36</v>
      </c>
      <c r="AS143" s="118">
        <f t="shared" si="68"/>
        <v>35</v>
      </c>
      <c r="AT143" s="31">
        <f t="array" aca="1" ref="AT143" ca="1">INDIRECT(ADDRESS(AS143,AR143))</f>
        <v>0</v>
      </c>
      <c r="AV143" s="119">
        <f t="shared" si="71"/>
        <v>76</v>
      </c>
      <c r="AW143" s="47">
        <f t="array" aca="1" ref="AW143" ca="1">INDIRECT(ADDRESS(AV143,AR143))</f>
        <v>0</v>
      </c>
    </row>
    <row r="144" spans="41:49" x14ac:dyDescent="0.25">
      <c r="AO144" s="118">
        <f t="shared" si="69"/>
        <v>6000</v>
      </c>
      <c r="AP144" s="118">
        <f t="shared" si="72"/>
        <v>8000</v>
      </c>
      <c r="AQ144" s="118">
        <f t="shared" si="72"/>
        <v>7</v>
      </c>
      <c r="AR144" s="118">
        <f t="shared" si="73"/>
        <v>37</v>
      </c>
      <c r="AS144" s="118">
        <f t="shared" si="68"/>
        <v>35</v>
      </c>
      <c r="AT144" s="31">
        <f t="array" aca="1" ref="AT144" ca="1">INDIRECT(ADDRESS(AS144,AR144))</f>
        <v>0</v>
      </c>
      <c r="AV144" s="119">
        <f t="shared" si="71"/>
        <v>76</v>
      </c>
      <c r="AW144" s="47">
        <f t="array" aca="1" ref="AW144" ca="1">INDIRECT(ADDRESS(AV144,AR144))</f>
        <v>0</v>
      </c>
    </row>
    <row r="145" spans="41:49" x14ac:dyDescent="0.25">
      <c r="AO145" s="102">
        <f>AC7</f>
        <v>7500</v>
      </c>
      <c r="AP145" s="118">
        <f t="shared" si="72"/>
        <v>500</v>
      </c>
      <c r="AQ145" s="118">
        <f t="shared" si="72"/>
        <v>1</v>
      </c>
      <c r="AR145" s="118">
        <f t="shared" si="73"/>
        <v>31</v>
      </c>
      <c r="AS145" s="118">
        <f t="shared" si="68"/>
        <v>36</v>
      </c>
      <c r="AT145" s="31">
        <f t="array" aca="1" ref="AT145" ca="1">INDIRECT(ADDRESS(AS145,AR145))</f>
        <v>80</v>
      </c>
      <c r="AV145" s="119">
        <f t="shared" si="71"/>
        <v>77</v>
      </c>
      <c r="AW145" s="47">
        <f t="array" aca="1" ref="AW145" ca="1">INDIRECT(ADDRESS(AV145,AR145))</f>
        <v>50</v>
      </c>
    </row>
    <row r="146" spans="41:49" x14ac:dyDescent="0.25">
      <c r="AO146" s="118">
        <f t="shared" ref="AO146:AO179" si="74">AO145</f>
        <v>7500</v>
      </c>
      <c r="AP146" s="118">
        <f t="shared" si="72"/>
        <v>500</v>
      </c>
      <c r="AQ146" s="118">
        <f t="shared" si="72"/>
        <v>2</v>
      </c>
      <c r="AR146" s="118">
        <f t="shared" si="73"/>
        <v>32</v>
      </c>
      <c r="AS146" s="118">
        <f t="shared" si="68"/>
        <v>36</v>
      </c>
      <c r="AT146" s="31">
        <f t="array" aca="1" ref="AT146" ca="1">INDIRECT(ADDRESS(AS146,AR146))</f>
        <v>87.5</v>
      </c>
      <c r="AV146" s="119">
        <f t="shared" si="71"/>
        <v>77</v>
      </c>
      <c r="AW146" s="47">
        <f t="array" aca="1" ref="AW146" ca="1">INDIRECT(ADDRESS(AV146,AR146))</f>
        <v>50</v>
      </c>
    </row>
    <row r="147" spans="41:49" x14ac:dyDescent="0.25">
      <c r="AO147" s="118">
        <f t="shared" si="74"/>
        <v>7500</v>
      </c>
      <c r="AP147" s="118">
        <f t="shared" si="72"/>
        <v>500</v>
      </c>
      <c r="AQ147" s="118">
        <f t="shared" si="72"/>
        <v>3</v>
      </c>
      <c r="AR147" s="118">
        <f t="shared" si="73"/>
        <v>33</v>
      </c>
      <c r="AS147" s="118">
        <f t="shared" si="68"/>
        <v>36</v>
      </c>
      <c r="AT147" s="31">
        <f t="array" aca="1" ref="AT147" ca="1">INDIRECT(ADDRESS(AS147,AR147))</f>
        <v>110</v>
      </c>
      <c r="AV147" s="119">
        <f t="shared" si="71"/>
        <v>77</v>
      </c>
      <c r="AW147" s="47">
        <f t="array" aca="1" ref="AW147" ca="1">INDIRECT(ADDRESS(AV147,AR147))</f>
        <v>65</v>
      </c>
    </row>
    <row r="148" spans="41:49" x14ac:dyDescent="0.25">
      <c r="AO148" s="118">
        <f t="shared" si="74"/>
        <v>7500</v>
      </c>
      <c r="AP148" s="118">
        <f t="shared" si="72"/>
        <v>500</v>
      </c>
      <c r="AQ148" s="118">
        <f t="shared" si="72"/>
        <v>4</v>
      </c>
      <c r="AR148" s="118">
        <f t="shared" si="73"/>
        <v>34</v>
      </c>
      <c r="AS148" s="118">
        <f t="shared" si="68"/>
        <v>36</v>
      </c>
      <c r="AT148" s="31">
        <f t="array" aca="1" ref="AT148" ca="1">INDIRECT(ADDRESS(AS148,AR148))</f>
        <v>117.5</v>
      </c>
      <c r="AV148" s="119">
        <f t="shared" si="71"/>
        <v>77</v>
      </c>
      <c r="AW148" s="47">
        <f t="array" aca="1" ref="AW148" ca="1">INDIRECT(ADDRESS(AV148,AR148))</f>
        <v>65</v>
      </c>
    </row>
    <row r="149" spans="41:49" x14ac:dyDescent="0.25">
      <c r="AO149" s="118">
        <f t="shared" si="74"/>
        <v>7500</v>
      </c>
      <c r="AP149" s="118">
        <f t="shared" si="72"/>
        <v>500</v>
      </c>
      <c r="AQ149" s="118">
        <f t="shared" si="72"/>
        <v>5</v>
      </c>
      <c r="AR149" s="118">
        <f t="shared" si="73"/>
        <v>35</v>
      </c>
      <c r="AS149" s="118">
        <f t="shared" si="68"/>
        <v>36</v>
      </c>
      <c r="AT149" s="31">
        <f t="array" aca="1" ref="AT149" ca="1">INDIRECT(ADDRESS(AS149,AR149))</f>
        <v>140</v>
      </c>
      <c r="AV149" s="119">
        <f t="shared" si="71"/>
        <v>77</v>
      </c>
      <c r="AW149" s="47">
        <f t="array" aca="1" ref="AW149" ca="1">INDIRECT(ADDRESS(AV149,AR149))</f>
        <v>80</v>
      </c>
    </row>
    <row r="150" spans="41:49" x14ac:dyDescent="0.25">
      <c r="AO150" s="118">
        <f t="shared" si="74"/>
        <v>7500</v>
      </c>
      <c r="AP150" s="118">
        <f t="shared" si="72"/>
        <v>500</v>
      </c>
      <c r="AQ150" s="118">
        <f t="shared" si="72"/>
        <v>6</v>
      </c>
      <c r="AR150" s="118">
        <f t="shared" si="73"/>
        <v>36</v>
      </c>
      <c r="AS150" s="118">
        <f t="shared" si="68"/>
        <v>36</v>
      </c>
      <c r="AT150" s="31">
        <f t="array" aca="1" ref="AT150" ca="1">INDIRECT(ADDRESS(AS150,AR150))</f>
        <v>147.5</v>
      </c>
      <c r="AV150" s="119">
        <f t="shared" si="71"/>
        <v>77</v>
      </c>
      <c r="AW150" s="47">
        <f t="array" aca="1" ref="AW150" ca="1">INDIRECT(ADDRESS(AV150,AR150))</f>
        <v>80</v>
      </c>
    </row>
    <row r="151" spans="41:49" x14ac:dyDescent="0.25">
      <c r="AO151" s="118">
        <f t="shared" si="74"/>
        <v>7500</v>
      </c>
      <c r="AP151" s="118">
        <f t="shared" si="72"/>
        <v>500</v>
      </c>
      <c r="AQ151" s="118">
        <f t="shared" si="72"/>
        <v>7</v>
      </c>
      <c r="AR151" s="118">
        <f t="shared" si="73"/>
        <v>37</v>
      </c>
      <c r="AS151" s="118">
        <f t="shared" si="68"/>
        <v>36</v>
      </c>
      <c r="AT151" s="31">
        <f t="array" aca="1" ref="AT151" ca="1">INDIRECT(ADDRESS(AS151,AR151))</f>
        <v>170</v>
      </c>
      <c r="AV151" s="119">
        <f t="shared" si="71"/>
        <v>77</v>
      </c>
      <c r="AW151" s="47">
        <f t="array" aca="1" ref="AW151" ca="1">INDIRECT(ADDRESS(AV151,AR151))</f>
        <v>95</v>
      </c>
    </row>
    <row r="152" spans="41:49" x14ac:dyDescent="0.25">
      <c r="AO152" s="118">
        <f t="shared" si="74"/>
        <v>7500</v>
      </c>
      <c r="AP152" s="118">
        <f t="shared" si="72"/>
        <v>1000</v>
      </c>
      <c r="AQ152" s="118">
        <f t="shared" si="72"/>
        <v>1</v>
      </c>
      <c r="AR152" s="118">
        <f t="shared" si="73"/>
        <v>31</v>
      </c>
      <c r="AS152" s="118">
        <f t="shared" si="68"/>
        <v>37</v>
      </c>
      <c r="AT152" s="31">
        <f t="array" aca="1" ref="AT152" ca="1">INDIRECT(ADDRESS(AS152,AR152))</f>
        <v>50</v>
      </c>
      <c r="AV152" s="119">
        <f t="shared" si="71"/>
        <v>78</v>
      </c>
      <c r="AW152" s="47">
        <f t="array" aca="1" ref="AW152" ca="1">INDIRECT(ADDRESS(AV152,AR152))</f>
        <v>35</v>
      </c>
    </row>
    <row r="153" spans="41:49" x14ac:dyDescent="0.25">
      <c r="AO153" s="118">
        <f t="shared" si="74"/>
        <v>7500</v>
      </c>
      <c r="AP153" s="118">
        <f t="shared" ref="AP153:AQ168" si="75">AP118</f>
        <v>1000</v>
      </c>
      <c r="AQ153" s="118">
        <f t="shared" si="75"/>
        <v>2</v>
      </c>
      <c r="AR153" s="118">
        <f t="shared" si="73"/>
        <v>32</v>
      </c>
      <c r="AS153" s="118">
        <f t="shared" si="68"/>
        <v>37</v>
      </c>
      <c r="AT153" s="31">
        <f t="array" aca="1" ref="AT153" ca="1">INDIRECT(ADDRESS(AS153,AR153))</f>
        <v>53.75</v>
      </c>
      <c r="AV153" s="119">
        <f t="shared" si="71"/>
        <v>78</v>
      </c>
      <c r="AW153" s="47">
        <f t="array" aca="1" ref="AW153" ca="1">INDIRECT(ADDRESS(AV153,AR153))</f>
        <v>35</v>
      </c>
    </row>
    <row r="154" spans="41:49" x14ac:dyDescent="0.25">
      <c r="AO154" s="118">
        <f t="shared" si="74"/>
        <v>7500</v>
      </c>
      <c r="AP154" s="118">
        <f t="shared" si="75"/>
        <v>1000</v>
      </c>
      <c r="AQ154" s="118">
        <f t="shared" si="75"/>
        <v>3</v>
      </c>
      <c r="AR154" s="118">
        <f t="shared" si="73"/>
        <v>33</v>
      </c>
      <c r="AS154" s="118">
        <f t="shared" si="68"/>
        <v>37</v>
      </c>
      <c r="AT154" s="31">
        <f t="array" aca="1" ref="AT154" ca="1">INDIRECT(ADDRESS(AS154,AR154))</f>
        <v>65</v>
      </c>
      <c r="AV154" s="119">
        <f t="shared" si="71"/>
        <v>78</v>
      </c>
      <c r="AW154" s="47">
        <f t="array" aca="1" ref="AW154" ca="1">INDIRECT(ADDRESS(AV154,AR154))</f>
        <v>42.5</v>
      </c>
    </row>
    <row r="155" spans="41:49" x14ac:dyDescent="0.25">
      <c r="AO155" s="118">
        <f t="shared" si="74"/>
        <v>7500</v>
      </c>
      <c r="AP155" s="118">
        <f t="shared" si="75"/>
        <v>1000</v>
      </c>
      <c r="AQ155" s="118">
        <f t="shared" si="75"/>
        <v>4</v>
      </c>
      <c r="AR155" s="118">
        <f t="shared" si="73"/>
        <v>34</v>
      </c>
      <c r="AS155" s="118">
        <f t="shared" si="68"/>
        <v>37</v>
      </c>
      <c r="AT155" s="31">
        <f t="array" aca="1" ref="AT155" ca="1">INDIRECT(ADDRESS(AS155,AR155))</f>
        <v>68.75</v>
      </c>
      <c r="AV155" s="119">
        <f t="shared" si="71"/>
        <v>78</v>
      </c>
      <c r="AW155" s="47">
        <f t="array" aca="1" ref="AW155" ca="1">INDIRECT(ADDRESS(AV155,AR155))</f>
        <v>42.5</v>
      </c>
    </row>
    <row r="156" spans="41:49" x14ac:dyDescent="0.25">
      <c r="AO156" s="118">
        <f t="shared" si="74"/>
        <v>7500</v>
      </c>
      <c r="AP156" s="118">
        <f t="shared" si="75"/>
        <v>1000</v>
      </c>
      <c r="AQ156" s="118">
        <f t="shared" si="75"/>
        <v>5</v>
      </c>
      <c r="AR156" s="118">
        <f t="shared" si="73"/>
        <v>35</v>
      </c>
      <c r="AS156" s="118">
        <f t="shared" si="68"/>
        <v>37</v>
      </c>
      <c r="AT156" s="31">
        <f t="array" aca="1" ref="AT156" ca="1">INDIRECT(ADDRESS(AS156,AR156))</f>
        <v>80</v>
      </c>
      <c r="AV156" s="119">
        <f t="shared" si="71"/>
        <v>78</v>
      </c>
      <c r="AW156" s="47">
        <f t="array" aca="1" ref="AW156" ca="1">INDIRECT(ADDRESS(AV156,AR156))</f>
        <v>50</v>
      </c>
    </row>
    <row r="157" spans="41:49" x14ac:dyDescent="0.25">
      <c r="AO157" s="118">
        <f t="shared" si="74"/>
        <v>7500</v>
      </c>
      <c r="AP157" s="118">
        <f t="shared" si="75"/>
        <v>1000</v>
      </c>
      <c r="AQ157" s="118">
        <f t="shared" si="75"/>
        <v>6</v>
      </c>
      <c r="AR157" s="118">
        <f t="shared" si="73"/>
        <v>36</v>
      </c>
      <c r="AS157" s="118">
        <f t="shared" si="68"/>
        <v>37</v>
      </c>
      <c r="AT157" s="31">
        <f t="array" aca="1" ref="AT157" ca="1">INDIRECT(ADDRESS(AS157,AR157))</f>
        <v>83.75</v>
      </c>
      <c r="AV157" s="119">
        <f t="shared" si="71"/>
        <v>78</v>
      </c>
      <c r="AW157" s="47">
        <f t="array" aca="1" ref="AW157" ca="1">INDIRECT(ADDRESS(AV157,AR157))</f>
        <v>50</v>
      </c>
    </row>
    <row r="158" spans="41:49" x14ac:dyDescent="0.25">
      <c r="AO158" s="118">
        <f t="shared" si="74"/>
        <v>7500</v>
      </c>
      <c r="AP158" s="118">
        <f t="shared" si="75"/>
        <v>1000</v>
      </c>
      <c r="AQ158" s="118">
        <f t="shared" si="75"/>
        <v>7</v>
      </c>
      <c r="AR158" s="118">
        <f t="shared" si="73"/>
        <v>37</v>
      </c>
      <c r="AS158" s="118">
        <f t="shared" si="68"/>
        <v>37</v>
      </c>
      <c r="AT158" s="31">
        <f t="array" aca="1" ref="AT158" ca="1">INDIRECT(ADDRESS(AS158,AR158))</f>
        <v>95</v>
      </c>
      <c r="AV158" s="119">
        <f t="shared" si="71"/>
        <v>78</v>
      </c>
      <c r="AW158" s="47">
        <f t="array" aca="1" ref="AW158" ca="1">INDIRECT(ADDRESS(AV158,AR158))</f>
        <v>57.5</v>
      </c>
    </row>
    <row r="159" spans="41:49" x14ac:dyDescent="0.25">
      <c r="AO159" s="118">
        <f t="shared" si="74"/>
        <v>7500</v>
      </c>
      <c r="AP159" s="118">
        <f t="shared" si="75"/>
        <v>1500</v>
      </c>
      <c r="AQ159" s="118">
        <f t="shared" si="75"/>
        <v>1</v>
      </c>
      <c r="AR159" s="118">
        <f t="shared" si="73"/>
        <v>31</v>
      </c>
      <c r="AS159" s="118">
        <f t="shared" si="68"/>
        <v>38</v>
      </c>
      <c r="AT159" s="31">
        <f t="array" aca="1" ref="AT159" ca="1">INDIRECT(ADDRESS(AS159,AR159))</f>
        <v>40</v>
      </c>
      <c r="AV159" s="119">
        <f t="shared" si="71"/>
        <v>79</v>
      </c>
      <c r="AW159" s="47">
        <f t="array" aca="1" ref="AW159" ca="1">INDIRECT(ADDRESS(AV159,AR159))</f>
        <v>30</v>
      </c>
    </row>
    <row r="160" spans="41:49" x14ac:dyDescent="0.25">
      <c r="AO160" s="118">
        <f t="shared" si="74"/>
        <v>7500</v>
      </c>
      <c r="AP160" s="118">
        <f t="shared" si="75"/>
        <v>1500</v>
      </c>
      <c r="AQ160" s="118">
        <f t="shared" si="75"/>
        <v>2</v>
      </c>
      <c r="AR160" s="118">
        <f t="shared" si="73"/>
        <v>32</v>
      </c>
      <c r="AS160" s="118">
        <f t="shared" si="68"/>
        <v>38</v>
      </c>
      <c r="AT160" s="31">
        <f t="array" aca="1" ref="AT160" ca="1">INDIRECT(ADDRESS(AS160,AR160))</f>
        <v>42.5</v>
      </c>
      <c r="AV160" s="119">
        <f t="shared" si="71"/>
        <v>79</v>
      </c>
      <c r="AW160" s="47">
        <f t="array" aca="1" ref="AW160" ca="1">INDIRECT(ADDRESS(AV160,AR160))</f>
        <v>30</v>
      </c>
    </row>
    <row r="161" spans="41:49" x14ac:dyDescent="0.25">
      <c r="AO161" s="118">
        <f t="shared" si="74"/>
        <v>7500</v>
      </c>
      <c r="AP161" s="118">
        <f t="shared" si="75"/>
        <v>1500</v>
      </c>
      <c r="AQ161" s="118">
        <f t="shared" si="75"/>
        <v>3</v>
      </c>
      <c r="AR161" s="118">
        <f t="shared" si="73"/>
        <v>33</v>
      </c>
      <c r="AS161" s="118">
        <f t="shared" si="68"/>
        <v>38</v>
      </c>
      <c r="AT161" s="31">
        <f t="array" aca="1" ref="AT161" ca="1">INDIRECT(ADDRESS(AS161,AR161))</f>
        <v>50</v>
      </c>
      <c r="AV161" s="119">
        <f t="shared" si="71"/>
        <v>79</v>
      </c>
      <c r="AW161" s="47">
        <f t="array" aca="1" ref="AW161" ca="1">INDIRECT(ADDRESS(AV161,AR161))</f>
        <v>35</v>
      </c>
    </row>
    <row r="162" spans="41:49" x14ac:dyDescent="0.25">
      <c r="AO162" s="118">
        <f t="shared" si="74"/>
        <v>7500</v>
      </c>
      <c r="AP162" s="118">
        <f t="shared" si="75"/>
        <v>1500</v>
      </c>
      <c r="AQ162" s="118">
        <f t="shared" si="75"/>
        <v>4</v>
      </c>
      <c r="AR162" s="118">
        <f t="shared" si="73"/>
        <v>34</v>
      </c>
      <c r="AS162" s="118">
        <f t="shared" si="68"/>
        <v>38</v>
      </c>
      <c r="AT162" s="31">
        <f t="array" aca="1" ref="AT162" ca="1">INDIRECT(ADDRESS(AS162,AR162))</f>
        <v>52.5</v>
      </c>
      <c r="AV162" s="119">
        <f t="shared" si="71"/>
        <v>79</v>
      </c>
      <c r="AW162" s="47">
        <f t="array" aca="1" ref="AW162" ca="1">INDIRECT(ADDRESS(AV162,AR162))</f>
        <v>35</v>
      </c>
    </row>
    <row r="163" spans="41:49" x14ac:dyDescent="0.25">
      <c r="AO163" s="118">
        <f t="shared" si="74"/>
        <v>7500</v>
      </c>
      <c r="AP163" s="118">
        <f t="shared" si="75"/>
        <v>1500</v>
      </c>
      <c r="AQ163" s="118">
        <f t="shared" si="75"/>
        <v>5</v>
      </c>
      <c r="AR163" s="118">
        <f t="shared" si="73"/>
        <v>35</v>
      </c>
      <c r="AS163" s="118">
        <f t="shared" si="68"/>
        <v>38</v>
      </c>
      <c r="AT163" s="31">
        <f t="array" aca="1" ref="AT163" ca="1">INDIRECT(ADDRESS(AS163,AR163))</f>
        <v>60</v>
      </c>
      <c r="AV163" s="119">
        <f t="shared" si="71"/>
        <v>79</v>
      </c>
      <c r="AW163" s="47">
        <f t="array" aca="1" ref="AW163" ca="1">INDIRECT(ADDRESS(AV163,AR163))</f>
        <v>40</v>
      </c>
    </row>
    <row r="164" spans="41:49" x14ac:dyDescent="0.25">
      <c r="AO164" s="118">
        <f t="shared" si="74"/>
        <v>7500</v>
      </c>
      <c r="AP164" s="118">
        <f t="shared" si="75"/>
        <v>1500</v>
      </c>
      <c r="AQ164" s="118">
        <f t="shared" si="75"/>
        <v>6</v>
      </c>
      <c r="AR164" s="118">
        <f t="shared" si="73"/>
        <v>36</v>
      </c>
      <c r="AS164" s="118">
        <f t="shared" si="68"/>
        <v>38</v>
      </c>
      <c r="AT164" s="31">
        <f t="array" aca="1" ref="AT164" ca="1">INDIRECT(ADDRESS(AS164,AR164))</f>
        <v>62.5</v>
      </c>
      <c r="AV164" s="119">
        <f t="shared" si="71"/>
        <v>79</v>
      </c>
      <c r="AW164" s="47">
        <f t="array" aca="1" ref="AW164" ca="1">INDIRECT(ADDRESS(AV164,AR164))</f>
        <v>40</v>
      </c>
    </row>
    <row r="165" spans="41:49" x14ac:dyDescent="0.25">
      <c r="AO165" s="118">
        <f t="shared" si="74"/>
        <v>7500</v>
      </c>
      <c r="AP165" s="118">
        <f t="shared" si="75"/>
        <v>1500</v>
      </c>
      <c r="AQ165" s="118">
        <f t="shared" si="75"/>
        <v>7</v>
      </c>
      <c r="AR165" s="118">
        <f t="shared" si="73"/>
        <v>37</v>
      </c>
      <c r="AS165" s="118">
        <f t="shared" si="68"/>
        <v>38</v>
      </c>
      <c r="AT165" s="31">
        <f t="array" aca="1" ref="AT165" ca="1">INDIRECT(ADDRESS(AS165,AR165))</f>
        <v>70</v>
      </c>
      <c r="AV165" s="119">
        <f t="shared" si="71"/>
        <v>79</v>
      </c>
      <c r="AW165" s="47">
        <f t="array" aca="1" ref="AW165" ca="1">INDIRECT(ADDRESS(AV165,AR165))</f>
        <v>45</v>
      </c>
    </row>
    <row r="166" spans="41:49" x14ac:dyDescent="0.25">
      <c r="AO166" s="118">
        <f t="shared" si="74"/>
        <v>7500</v>
      </c>
      <c r="AP166" s="118">
        <f t="shared" si="75"/>
        <v>2000</v>
      </c>
      <c r="AQ166" s="118">
        <f t="shared" si="75"/>
        <v>1</v>
      </c>
      <c r="AR166" s="118">
        <f t="shared" si="73"/>
        <v>31</v>
      </c>
      <c r="AS166" s="118">
        <f t="shared" si="68"/>
        <v>39</v>
      </c>
      <c r="AT166" s="31">
        <f t="array" aca="1" ref="AT166" ca="1">INDIRECT(ADDRESS(AS166,AR166))</f>
        <v>35</v>
      </c>
      <c r="AV166" s="119">
        <f t="shared" si="71"/>
        <v>80</v>
      </c>
      <c r="AW166" s="47">
        <f t="array" aca="1" ref="AW166" ca="1">INDIRECT(ADDRESS(AV166,AR166))</f>
        <v>27.5</v>
      </c>
    </row>
    <row r="167" spans="41:49" x14ac:dyDescent="0.25">
      <c r="AO167" s="118">
        <f t="shared" si="74"/>
        <v>7500</v>
      </c>
      <c r="AP167" s="118">
        <f t="shared" si="75"/>
        <v>2000</v>
      </c>
      <c r="AQ167" s="118">
        <f t="shared" si="75"/>
        <v>2</v>
      </c>
      <c r="AR167" s="118">
        <f t="shared" si="73"/>
        <v>32</v>
      </c>
      <c r="AS167" s="118">
        <f t="shared" si="68"/>
        <v>39</v>
      </c>
      <c r="AT167" s="31">
        <f t="array" aca="1" ref="AT167" ca="1">INDIRECT(ADDRESS(AS167,AR167))</f>
        <v>36.875</v>
      </c>
      <c r="AV167" s="119">
        <f t="shared" si="71"/>
        <v>80</v>
      </c>
      <c r="AW167" s="47">
        <f t="array" aca="1" ref="AW167" ca="1">INDIRECT(ADDRESS(AV167,AR167))</f>
        <v>27.5</v>
      </c>
    </row>
    <row r="168" spans="41:49" x14ac:dyDescent="0.25">
      <c r="AO168" s="118">
        <f t="shared" si="74"/>
        <v>7500</v>
      </c>
      <c r="AP168" s="118">
        <f t="shared" si="75"/>
        <v>2000</v>
      </c>
      <c r="AQ168" s="118">
        <f t="shared" si="75"/>
        <v>3</v>
      </c>
      <c r="AR168" s="118">
        <f t="shared" si="73"/>
        <v>33</v>
      </c>
      <c r="AS168" s="118">
        <f t="shared" si="68"/>
        <v>39</v>
      </c>
      <c r="AT168" s="31">
        <f t="array" aca="1" ref="AT168" ca="1">INDIRECT(ADDRESS(AS168,AR168))</f>
        <v>42.5</v>
      </c>
      <c r="AV168" s="119">
        <f t="shared" si="71"/>
        <v>80</v>
      </c>
      <c r="AW168" s="47">
        <f t="array" aca="1" ref="AW168" ca="1">INDIRECT(ADDRESS(AV168,AR168))</f>
        <v>31.25</v>
      </c>
    </row>
    <row r="169" spans="41:49" x14ac:dyDescent="0.25">
      <c r="AO169" s="118">
        <f t="shared" si="74"/>
        <v>7500</v>
      </c>
      <c r="AP169" s="118">
        <f t="shared" ref="AP169:AQ184" si="76">AP134</f>
        <v>2000</v>
      </c>
      <c r="AQ169" s="118">
        <f t="shared" si="76"/>
        <v>4</v>
      </c>
      <c r="AR169" s="118">
        <f t="shared" si="73"/>
        <v>34</v>
      </c>
      <c r="AS169" s="118">
        <f t="shared" ref="AS169:AS232" si="77">AS134+5</f>
        <v>39</v>
      </c>
      <c r="AT169" s="31">
        <f t="array" aca="1" ref="AT169" ca="1">INDIRECT(ADDRESS(AS169,AR169))</f>
        <v>44.375</v>
      </c>
      <c r="AV169" s="119">
        <f t="shared" si="71"/>
        <v>80</v>
      </c>
      <c r="AW169" s="47">
        <f t="array" aca="1" ref="AW169" ca="1">INDIRECT(ADDRESS(AV169,AR169))</f>
        <v>31.25</v>
      </c>
    </row>
    <row r="170" spans="41:49" x14ac:dyDescent="0.25">
      <c r="AO170" s="118">
        <f t="shared" si="74"/>
        <v>7500</v>
      </c>
      <c r="AP170" s="118">
        <f t="shared" si="76"/>
        <v>2000</v>
      </c>
      <c r="AQ170" s="118">
        <f t="shared" si="76"/>
        <v>5</v>
      </c>
      <c r="AR170" s="118">
        <f t="shared" si="73"/>
        <v>35</v>
      </c>
      <c r="AS170" s="118">
        <f t="shared" si="77"/>
        <v>39</v>
      </c>
      <c r="AT170" s="31">
        <f t="array" aca="1" ref="AT170" ca="1">INDIRECT(ADDRESS(AS170,AR170))</f>
        <v>50</v>
      </c>
      <c r="AV170" s="119">
        <f t="shared" si="71"/>
        <v>80</v>
      </c>
      <c r="AW170" s="47">
        <f t="array" aca="1" ref="AW170" ca="1">INDIRECT(ADDRESS(AV170,AR170))</f>
        <v>35</v>
      </c>
    </row>
    <row r="171" spans="41:49" x14ac:dyDescent="0.25">
      <c r="AO171" s="118">
        <f t="shared" si="74"/>
        <v>7500</v>
      </c>
      <c r="AP171" s="118">
        <f t="shared" si="76"/>
        <v>2000</v>
      </c>
      <c r="AQ171" s="118">
        <f t="shared" si="76"/>
        <v>6</v>
      </c>
      <c r="AR171" s="118">
        <f t="shared" si="73"/>
        <v>36</v>
      </c>
      <c r="AS171" s="118">
        <f t="shared" si="77"/>
        <v>39</v>
      </c>
      <c r="AT171" s="31">
        <f t="array" aca="1" ref="AT171" ca="1">INDIRECT(ADDRESS(AS171,AR171))</f>
        <v>51.875</v>
      </c>
      <c r="AV171" s="119">
        <f t="shared" si="71"/>
        <v>80</v>
      </c>
      <c r="AW171" s="47">
        <f t="array" aca="1" ref="AW171" ca="1">INDIRECT(ADDRESS(AV171,AR171))</f>
        <v>35</v>
      </c>
    </row>
    <row r="172" spans="41:49" x14ac:dyDescent="0.25">
      <c r="AO172" s="118">
        <f t="shared" si="74"/>
        <v>7500</v>
      </c>
      <c r="AP172" s="118">
        <f t="shared" si="76"/>
        <v>2000</v>
      </c>
      <c r="AQ172" s="118">
        <f t="shared" si="76"/>
        <v>7</v>
      </c>
      <c r="AR172" s="118">
        <f t="shared" si="73"/>
        <v>37</v>
      </c>
      <c r="AS172" s="118">
        <f t="shared" si="77"/>
        <v>39</v>
      </c>
      <c r="AT172" s="31">
        <f t="array" aca="1" ref="AT172" ca="1">INDIRECT(ADDRESS(AS172,AR172))</f>
        <v>57.5</v>
      </c>
      <c r="AV172" s="119">
        <f t="shared" si="71"/>
        <v>80</v>
      </c>
      <c r="AW172" s="47">
        <f t="array" aca="1" ref="AW172" ca="1">INDIRECT(ADDRESS(AV172,AR172))</f>
        <v>38.75</v>
      </c>
    </row>
    <row r="173" spans="41:49" x14ac:dyDescent="0.25">
      <c r="AO173" s="118">
        <f t="shared" si="74"/>
        <v>7500</v>
      </c>
      <c r="AP173" s="118">
        <f t="shared" si="76"/>
        <v>8000</v>
      </c>
      <c r="AQ173" s="118">
        <f t="shared" si="76"/>
        <v>1</v>
      </c>
      <c r="AR173" s="118">
        <f t="shared" si="73"/>
        <v>31</v>
      </c>
      <c r="AS173" s="118">
        <f t="shared" si="77"/>
        <v>40</v>
      </c>
      <c r="AT173" s="31">
        <f t="array" aca="1" ref="AT173" ca="1">INDIRECT(ADDRESS(AS173,AR173))</f>
        <v>0</v>
      </c>
      <c r="AV173" s="119">
        <f t="shared" si="71"/>
        <v>81</v>
      </c>
      <c r="AW173" s="47">
        <f t="array" aca="1" ref="AW173" ca="1">INDIRECT(ADDRESS(AV173,AR173))</f>
        <v>0</v>
      </c>
    </row>
    <row r="174" spans="41:49" x14ac:dyDescent="0.25">
      <c r="AO174" s="118">
        <f t="shared" si="74"/>
        <v>7500</v>
      </c>
      <c r="AP174" s="118">
        <f t="shared" si="76"/>
        <v>8000</v>
      </c>
      <c r="AQ174" s="118">
        <f t="shared" si="76"/>
        <v>2</v>
      </c>
      <c r="AR174" s="118">
        <f t="shared" si="73"/>
        <v>32</v>
      </c>
      <c r="AS174" s="118">
        <f t="shared" si="77"/>
        <v>40</v>
      </c>
      <c r="AT174" s="31">
        <f t="array" aca="1" ref="AT174" ca="1">INDIRECT(ADDRESS(AS174,AR174))</f>
        <v>0</v>
      </c>
      <c r="AV174" s="119">
        <f t="shared" si="71"/>
        <v>81</v>
      </c>
      <c r="AW174" s="47">
        <f t="array" aca="1" ref="AW174" ca="1">INDIRECT(ADDRESS(AV174,AR174))</f>
        <v>0</v>
      </c>
    </row>
    <row r="175" spans="41:49" x14ac:dyDescent="0.25">
      <c r="AO175" s="118">
        <f t="shared" si="74"/>
        <v>7500</v>
      </c>
      <c r="AP175" s="118">
        <f t="shared" si="76"/>
        <v>8000</v>
      </c>
      <c r="AQ175" s="118">
        <f t="shared" si="76"/>
        <v>3</v>
      </c>
      <c r="AR175" s="118">
        <f t="shared" si="73"/>
        <v>33</v>
      </c>
      <c r="AS175" s="118">
        <f t="shared" si="77"/>
        <v>40</v>
      </c>
      <c r="AT175" s="31">
        <f t="array" aca="1" ref="AT175" ca="1">INDIRECT(ADDRESS(AS175,AR175))</f>
        <v>0</v>
      </c>
      <c r="AV175" s="119">
        <f t="shared" si="71"/>
        <v>81</v>
      </c>
      <c r="AW175" s="47">
        <f t="array" aca="1" ref="AW175" ca="1">INDIRECT(ADDRESS(AV175,AR175))</f>
        <v>0</v>
      </c>
    </row>
    <row r="176" spans="41:49" x14ac:dyDescent="0.25">
      <c r="AO176" s="118">
        <f t="shared" si="74"/>
        <v>7500</v>
      </c>
      <c r="AP176" s="118">
        <f t="shared" si="76"/>
        <v>8000</v>
      </c>
      <c r="AQ176" s="118">
        <f t="shared" si="76"/>
        <v>4</v>
      </c>
      <c r="AR176" s="118">
        <f t="shared" si="73"/>
        <v>34</v>
      </c>
      <c r="AS176" s="118">
        <f t="shared" si="77"/>
        <v>40</v>
      </c>
      <c r="AT176" s="31">
        <f t="array" aca="1" ref="AT176" ca="1">INDIRECT(ADDRESS(AS176,AR176))</f>
        <v>0</v>
      </c>
      <c r="AV176" s="119">
        <f t="shared" si="71"/>
        <v>81</v>
      </c>
      <c r="AW176" s="47">
        <f t="array" aca="1" ref="AW176" ca="1">INDIRECT(ADDRESS(AV176,AR176))</f>
        <v>0</v>
      </c>
    </row>
    <row r="177" spans="41:49" x14ac:dyDescent="0.25">
      <c r="AO177" s="118">
        <f t="shared" si="74"/>
        <v>7500</v>
      </c>
      <c r="AP177" s="118">
        <f t="shared" si="76"/>
        <v>8000</v>
      </c>
      <c r="AQ177" s="118">
        <f t="shared" si="76"/>
        <v>5</v>
      </c>
      <c r="AR177" s="118">
        <f t="shared" si="73"/>
        <v>35</v>
      </c>
      <c r="AS177" s="118">
        <f t="shared" si="77"/>
        <v>40</v>
      </c>
      <c r="AT177" s="31">
        <f t="array" aca="1" ref="AT177" ca="1">INDIRECT(ADDRESS(AS177,AR177))</f>
        <v>0</v>
      </c>
      <c r="AV177" s="119">
        <f t="shared" si="71"/>
        <v>81</v>
      </c>
      <c r="AW177" s="47">
        <f t="array" aca="1" ref="AW177" ca="1">INDIRECT(ADDRESS(AV177,AR177))</f>
        <v>0</v>
      </c>
    </row>
    <row r="178" spans="41:49" x14ac:dyDescent="0.25">
      <c r="AO178" s="118">
        <f t="shared" si="74"/>
        <v>7500</v>
      </c>
      <c r="AP178" s="118">
        <f t="shared" si="76"/>
        <v>8000</v>
      </c>
      <c r="AQ178" s="118">
        <f t="shared" si="76"/>
        <v>6</v>
      </c>
      <c r="AR178" s="118">
        <f t="shared" si="73"/>
        <v>36</v>
      </c>
      <c r="AS178" s="118">
        <f t="shared" si="77"/>
        <v>40</v>
      </c>
      <c r="AT178" s="31">
        <f t="array" aca="1" ref="AT178" ca="1">INDIRECT(ADDRESS(AS178,AR178))</f>
        <v>0</v>
      </c>
      <c r="AV178" s="119">
        <f t="shared" si="71"/>
        <v>81</v>
      </c>
      <c r="AW178" s="47">
        <f t="array" aca="1" ref="AW178" ca="1">INDIRECT(ADDRESS(AV178,AR178))</f>
        <v>0</v>
      </c>
    </row>
    <row r="179" spans="41:49" x14ac:dyDescent="0.25">
      <c r="AO179" s="118">
        <f t="shared" si="74"/>
        <v>7500</v>
      </c>
      <c r="AP179" s="118">
        <f t="shared" si="76"/>
        <v>8000</v>
      </c>
      <c r="AQ179" s="118">
        <f t="shared" si="76"/>
        <v>7</v>
      </c>
      <c r="AR179" s="118">
        <f t="shared" si="73"/>
        <v>37</v>
      </c>
      <c r="AS179" s="118">
        <f t="shared" si="77"/>
        <v>40</v>
      </c>
      <c r="AT179" s="31">
        <f t="array" aca="1" ref="AT179" ca="1">INDIRECT(ADDRESS(AS179,AR179))</f>
        <v>0</v>
      </c>
      <c r="AV179" s="119">
        <f t="shared" si="71"/>
        <v>81</v>
      </c>
      <c r="AW179" s="47">
        <f t="array" aca="1" ref="AW179" ca="1">INDIRECT(ADDRESS(AV179,AR179))</f>
        <v>0</v>
      </c>
    </row>
    <row r="180" spans="41:49" x14ac:dyDescent="0.25">
      <c r="AO180" s="102">
        <f>AC8</f>
        <v>10000</v>
      </c>
      <c r="AP180" s="118">
        <f t="shared" si="76"/>
        <v>500</v>
      </c>
      <c r="AQ180" s="118">
        <f t="shared" si="76"/>
        <v>1</v>
      </c>
      <c r="AR180" s="118">
        <f t="shared" si="73"/>
        <v>31</v>
      </c>
      <c r="AS180" s="118">
        <f t="shared" si="77"/>
        <v>41</v>
      </c>
      <c r="AT180" s="31">
        <f t="array" aca="1" ref="AT180" ca="1">INDIRECT(ADDRESS(AS180,AR180))</f>
        <v>105</v>
      </c>
      <c r="AV180" s="119">
        <f t="shared" si="71"/>
        <v>82</v>
      </c>
      <c r="AW180" s="47">
        <f t="array" aca="1" ref="AW180" ca="1">INDIRECT(ADDRESS(AV180,AR180))</f>
        <v>65</v>
      </c>
    </row>
    <row r="181" spans="41:49" x14ac:dyDescent="0.25">
      <c r="AO181" s="118">
        <f t="shared" ref="AO181:AO214" si="78">AO180</f>
        <v>10000</v>
      </c>
      <c r="AP181" s="118">
        <f t="shared" si="76"/>
        <v>500</v>
      </c>
      <c r="AQ181" s="118">
        <f t="shared" si="76"/>
        <v>2</v>
      </c>
      <c r="AR181" s="118">
        <f t="shared" si="73"/>
        <v>32</v>
      </c>
      <c r="AS181" s="118">
        <f t="shared" si="77"/>
        <v>41</v>
      </c>
      <c r="AT181" s="31">
        <f t="array" aca="1" ref="AT181" ca="1">INDIRECT(ADDRESS(AS181,AR181))</f>
        <v>115</v>
      </c>
      <c r="AV181" s="119">
        <f t="shared" si="71"/>
        <v>82</v>
      </c>
      <c r="AW181" s="47">
        <f t="array" aca="1" ref="AW181" ca="1">INDIRECT(ADDRESS(AV181,AR181))</f>
        <v>65</v>
      </c>
    </row>
    <row r="182" spans="41:49" x14ac:dyDescent="0.25">
      <c r="AO182" s="118">
        <f t="shared" si="78"/>
        <v>10000</v>
      </c>
      <c r="AP182" s="118">
        <f t="shared" si="76"/>
        <v>500</v>
      </c>
      <c r="AQ182" s="118">
        <f t="shared" si="76"/>
        <v>3</v>
      </c>
      <c r="AR182" s="118">
        <f t="shared" si="73"/>
        <v>33</v>
      </c>
      <c r="AS182" s="118">
        <f t="shared" si="77"/>
        <v>41</v>
      </c>
      <c r="AT182" s="31">
        <f t="array" aca="1" ref="AT182" ca="1">INDIRECT(ADDRESS(AS182,AR182))</f>
        <v>145</v>
      </c>
      <c r="AV182" s="119">
        <f t="shared" si="71"/>
        <v>82</v>
      </c>
      <c r="AW182" s="47">
        <f t="array" aca="1" ref="AW182" ca="1">INDIRECT(ADDRESS(AV182,AR182))</f>
        <v>85</v>
      </c>
    </row>
    <row r="183" spans="41:49" x14ac:dyDescent="0.25">
      <c r="AO183" s="118">
        <f t="shared" si="78"/>
        <v>10000</v>
      </c>
      <c r="AP183" s="118">
        <f t="shared" si="76"/>
        <v>500</v>
      </c>
      <c r="AQ183" s="118">
        <f t="shared" si="76"/>
        <v>4</v>
      </c>
      <c r="AR183" s="118">
        <f t="shared" si="73"/>
        <v>34</v>
      </c>
      <c r="AS183" s="118">
        <f t="shared" si="77"/>
        <v>41</v>
      </c>
      <c r="AT183" s="31">
        <f t="array" aca="1" ref="AT183" ca="1">INDIRECT(ADDRESS(AS183,AR183))</f>
        <v>155</v>
      </c>
      <c r="AV183" s="119">
        <f t="shared" si="71"/>
        <v>82</v>
      </c>
      <c r="AW183" s="47">
        <f t="array" aca="1" ref="AW183" ca="1">INDIRECT(ADDRESS(AV183,AR183))</f>
        <v>85</v>
      </c>
    </row>
    <row r="184" spans="41:49" x14ac:dyDescent="0.25">
      <c r="AO184" s="118">
        <f t="shared" si="78"/>
        <v>10000</v>
      </c>
      <c r="AP184" s="118">
        <f t="shared" si="76"/>
        <v>500</v>
      </c>
      <c r="AQ184" s="118">
        <f t="shared" si="76"/>
        <v>5</v>
      </c>
      <c r="AR184" s="118">
        <f t="shared" si="73"/>
        <v>35</v>
      </c>
      <c r="AS184" s="118">
        <f t="shared" si="77"/>
        <v>41</v>
      </c>
      <c r="AT184" s="31">
        <f t="array" aca="1" ref="AT184" ca="1">INDIRECT(ADDRESS(AS184,AR184))</f>
        <v>185</v>
      </c>
      <c r="AV184" s="119">
        <f t="shared" si="71"/>
        <v>82</v>
      </c>
      <c r="AW184" s="47">
        <f t="array" aca="1" ref="AW184" ca="1">INDIRECT(ADDRESS(AV184,AR184))</f>
        <v>105</v>
      </c>
    </row>
    <row r="185" spans="41:49" x14ac:dyDescent="0.25">
      <c r="AO185" s="118">
        <f t="shared" si="78"/>
        <v>10000</v>
      </c>
      <c r="AP185" s="118">
        <f t="shared" ref="AP185:AQ200" si="79">AP150</f>
        <v>500</v>
      </c>
      <c r="AQ185" s="118">
        <f t="shared" si="79"/>
        <v>6</v>
      </c>
      <c r="AR185" s="118">
        <f t="shared" si="73"/>
        <v>36</v>
      </c>
      <c r="AS185" s="118">
        <f t="shared" si="77"/>
        <v>41</v>
      </c>
      <c r="AT185" s="31">
        <f t="array" aca="1" ref="AT185" ca="1">INDIRECT(ADDRESS(AS185,AR185))</f>
        <v>195</v>
      </c>
      <c r="AV185" s="119">
        <f t="shared" si="71"/>
        <v>82</v>
      </c>
      <c r="AW185" s="47">
        <f t="array" aca="1" ref="AW185" ca="1">INDIRECT(ADDRESS(AV185,AR185))</f>
        <v>105</v>
      </c>
    </row>
    <row r="186" spans="41:49" x14ac:dyDescent="0.25">
      <c r="AO186" s="118">
        <f t="shared" si="78"/>
        <v>10000</v>
      </c>
      <c r="AP186" s="118">
        <f t="shared" si="79"/>
        <v>500</v>
      </c>
      <c r="AQ186" s="118">
        <f t="shared" si="79"/>
        <v>7</v>
      </c>
      <c r="AR186" s="118">
        <f t="shared" si="73"/>
        <v>37</v>
      </c>
      <c r="AS186" s="118">
        <f t="shared" si="77"/>
        <v>41</v>
      </c>
      <c r="AT186" s="31">
        <f t="array" aca="1" ref="AT186" ca="1">INDIRECT(ADDRESS(AS186,AR186))</f>
        <v>225</v>
      </c>
      <c r="AV186" s="119">
        <f t="shared" si="71"/>
        <v>82</v>
      </c>
      <c r="AW186" s="47">
        <f t="array" aca="1" ref="AW186" ca="1">INDIRECT(ADDRESS(AV186,AR186))</f>
        <v>125</v>
      </c>
    </row>
    <row r="187" spans="41:49" x14ac:dyDescent="0.25">
      <c r="AO187" s="118">
        <f t="shared" si="78"/>
        <v>10000</v>
      </c>
      <c r="AP187" s="118">
        <f t="shared" si="79"/>
        <v>1000</v>
      </c>
      <c r="AQ187" s="118">
        <f t="shared" si="79"/>
        <v>1</v>
      </c>
      <c r="AR187" s="118">
        <f t="shared" si="73"/>
        <v>31</v>
      </c>
      <c r="AS187" s="118">
        <f t="shared" si="77"/>
        <v>42</v>
      </c>
      <c r="AT187" s="31">
        <f t="array" aca="1" ref="AT187" ca="1">INDIRECT(ADDRESS(AS187,AR187))</f>
        <v>65</v>
      </c>
      <c r="AV187" s="119">
        <f t="shared" si="71"/>
        <v>83</v>
      </c>
      <c r="AW187" s="47">
        <f t="array" aca="1" ref="AW187" ca="1">INDIRECT(ADDRESS(AV187,AR187))</f>
        <v>45</v>
      </c>
    </row>
    <row r="188" spans="41:49" x14ac:dyDescent="0.25">
      <c r="AO188" s="118">
        <f t="shared" si="78"/>
        <v>10000</v>
      </c>
      <c r="AP188" s="118">
        <f t="shared" si="79"/>
        <v>1000</v>
      </c>
      <c r="AQ188" s="118">
        <f t="shared" si="79"/>
        <v>2</v>
      </c>
      <c r="AR188" s="118">
        <f t="shared" si="73"/>
        <v>32</v>
      </c>
      <c r="AS188" s="118">
        <f t="shared" si="77"/>
        <v>42</v>
      </c>
      <c r="AT188" s="31">
        <f t="array" aca="1" ref="AT188" ca="1">INDIRECT(ADDRESS(AS188,AR188))</f>
        <v>70</v>
      </c>
      <c r="AV188" s="119">
        <f t="shared" si="71"/>
        <v>83</v>
      </c>
      <c r="AW188" s="47">
        <f t="array" aca="1" ref="AW188" ca="1">INDIRECT(ADDRESS(AV188,AR188))</f>
        <v>45</v>
      </c>
    </row>
    <row r="189" spans="41:49" x14ac:dyDescent="0.25">
      <c r="AO189" s="118">
        <f t="shared" si="78"/>
        <v>10000</v>
      </c>
      <c r="AP189" s="118">
        <f t="shared" si="79"/>
        <v>1000</v>
      </c>
      <c r="AQ189" s="118">
        <f t="shared" si="79"/>
        <v>3</v>
      </c>
      <c r="AR189" s="118">
        <f t="shared" si="73"/>
        <v>33</v>
      </c>
      <c r="AS189" s="118">
        <f t="shared" si="77"/>
        <v>42</v>
      </c>
      <c r="AT189" s="31">
        <f t="array" aca="1" ref="AT189" ca="1">INDIRECT(ADDRESS(AS189,AR189))</f>
        <v>85</v>
      </c>
      <c r="AV189" s="119">
        <f t="shared" si="71"/>
        <v>83</v>
      </c>
      <c r="AW189" s="47">
        <f t="array" aca="1" ref="AW189" ca="1">INDIRECT(ADDRESS(AV189,AR189))</f>
        <v>55</v>
      </c>
    </row>
    <row r="190" spans="41:49" x14ac:dyDescent="0.25">
      <c r="AO190" s="118">
        <f t="shared" si="78"/>
        <v>10000</v>
      </c>
      <c r="AP190" s="118">
        <f t="shared" si="79"/>
        <v>1000</v>
      </c>
      <c r="AQ190" s="118">
        <f t="shared" si="79"/>
        <v>4</v>
      </c>
      <c r="AR190" s="118">
        <f t="shared" si="73"/>
        <v>34</v>
      </c>
      <c r="AS190" s="118">
        <f t="shared" si="77"/>
        <v>42</v>
      </c>
      <c r="AT190" s="31">
        <f t="array" aca="1" ref="AT190" ca="1">INDIRECT(ADDRESS(AS190,AR190))</f>
        <v>90</v>
      </c>
      <c r="AV190" s="119">
        <f t="shared" si="71"/>
        <v>83</v>
      </c>
      <c r="AW190" s="47">
        <f t="array" aca="1" ref="AW190" ca="1">INDIRECT(ADDRESS(AV190,AR190))</f>
        <v>55</v>
      </c>
    </row>
    <row r="191" spans="41:49" x14ac:dyDescent="0.25">
      <c r="AO191" s="118">
        <f t="shared" si="78"/>
        <v>10000</v>
      </c>
      <c r="AP191" s="118">
        <f t="shared" si="79"/>
        <v>1000</v>
      </c>
      <c r="AQ191" s="118">
        <f t="shared" si="79"/>
        <v>5</v>
      </c>
      <c r="AR191" s="118">
        <f t="shared" si="73"/>
        <v>35</v>
      </c>
      <c r="AS191" s="118">
        <f t="shared" si="77"/>
        <v>42</v>
      </c>
      <c r="AT191" s="31">
        <f t="array" aca="1" ref="AT191" ca="1">INDIRECT(ADDRESS(AS191,AR191))</f>
        <v>105</v>
      </c>
      <c r="AV191" s="119">
        <f t="shared" si="71"/>
        <v>83</v>
      </c>
      <c r="AW191" s="47">
        <f t="array" aca="1" ref="AW191" ca="1">INDIRECT(ADDRESS(AV191,AR191))</f>
        <v>65</v>
      </c>
    </row>
    <row r="192" spans="41:49" x14ac:dyDescent="0.25">
      <c r="AO192" s="118">
        <f t="shared" si="78"/>
        <v>10000</v>
      </c>
      <c r="AP192" s="118">
        <f t="shared" si="79"/>
        <v>1000</v>
      </c>
      <c r="AQ192" s="118">
        <f t="shared" si="79"/>
        <v>6</v>
      </c>
      <c r="AR192" s="118">
        <f t="shared" si="73"/>
        <v>36</v>
      </c>
      <c r="AS192" s="118">
        <f t="shared" si="77"/>
        <v>42</v>
      </c>
      <c r="AT192" s="31">
        <f t="array" aca="1" ref="AT192" ca="1">INDIRECT(ADDRESS(AS192,AR192))</f>
        <v>110</v>
      </c>
      <c r="AV192" s="119">
        <f t="shared" si="71"/>
        <v>83</v>
      </c>
      <c r="AW192" s="47">
        <f t="array" aca="1" ref="AW192" ca="1">INDIRECT(ADDRESS(AV192,AR192))</f>
        <v>65</v>
      </c>
    </row>
    <row r="193" spans="41:49" x14ac:dyDescent="0.25">
      <c r="AO193" s="118">
        <f t="shared" si="78"/>
        <v>10000</v>
      </c>
      <c r="AP193" s="118">
        <f t="shared" si="79"/>
        <v>1000</v>
      </c>
      <c r="AQ193" s="118">
        <f t="shared" si="79"/>
        <v>7</v>
      </c>
      <c r="AR193" s="118">
        <f t="shared" si="73"/>
        <v>37</v>
      </c>
      <c r="AS193" s="118">
        <f t="shared" si="77"/>
        <v>42</v>
      </c>
      <c r="AT193" s="31">
        <f t="array" aca="1" ref="AT193" ca="1">INDIRECT(ADDRESS(AS193,AR193))</f>
        <v>125</v>
      </c>
      <c r="AV193" s="119">
        <f t="shared" si="71"/>
        <v>83</v>
      </c>
      <c r="AW193" s="47">
        <f t="array" aca="1" ref="AW193" ca="1">INDIRECT(ADDRESS(AV193,AR193))</f>
        <v>75</v>
      </c>
    </row>
    <row r="194" spans="41:49" x14ac:dyDescent="0.25">
      <c r="AO194" s="118">
        <f t="shared" si="78"/>
        <v>10000</v>
      </c>
      <c r="AP194" s="118">
        <f t="shared" si="79"/>
        <v>1500</v>
      </c>
      <c r="AQ194" s="118">
        <f t="shared" si="79"/>
        <v>1</v>
      </c>
      <c r="AR194" s="118">
        <f t="shared" si="73"/>
        <v>31</v>
      </c>
      <c r="AS194" s="118">
        <f t="shared" si="77"/>
        <v>43</v>
      </c>
      <c r="AT194" s="31">
        <f t="array" aca="1" ref="AT194" ca="1">INDIRECT(ADDRESS(AS194,AR194))</f>
        <v>51.666666666666671</v>
      </c>
      <c r="AV194" s="119">
        <f t="shared" si="71"/>
        <v>84</v>
      </c>
      <c r="AW194" s="47">
        <f t="array" aca="1" ref="AW194" ca="1">INDIRECT(ADDRESS(AV194,AR194))</f>
        <v>38.333333333333336</v>
      </c>
    </row>
    <row r="195" spans="41:49" x14ac:dyDescent="0.25">
      <c r="AO195" s="118">
        <f t="shared" si="78"/>
        <v>10000</v>
      </c>
      <c r="AP195" s="118">
        <f t="shared" si="79"/>
        <v>1500</v>
      </c>
      <c r="AQ195" s="118">
        <f t="shared" si="79"/>
        <v>2</v>
      </c>
      <c r="AR195" s="118">
        <f t="shared" si="73"/>
        <v>32</v>
      </c>
      <c r="AS195" s="118">
        <f t="shared" si="77"/>
        <v>43</v>
      </c>
      <c r="AT195" s="31">
        <f t="array" aca="1" ref="AT195" ca="1">INDIRECT(ADDRESS(AS195,AR195))</f>
        <v>55</v>
      </c>
      <c r="AV195" s="119">
        <f t="shared" si="71"/>
        <v>84</v>
      </c>
      <c r="AW195" s="47">
        <f t="array" aca="1" ref="AW195" ca="1">INDIRECT(ADDRESS(AV195,AR195))</f>
        <v>38.333333333333336</v>
      </c>
    </row>
    <row r="196" spans="41:49" x14ac:dyDescent="0.25">
      <c r="AO196" s="118">
        <f t="shared" si="78"/>
        <v>10000</v>
      </c>
      <c r="AP196" s="118">
        <f t="shared" si="79"/>
        <v>1500</v>
      </c>
      <c r="AQ196" s="118">
        <f t="shared" si="79"/>
        <v>3</v>
      </c>
      <c r="AR196" s="118">
        <f t="shared" si="73"/>
        <v>33</v>
      </c>
      <c r="AS196" s="118">
        <f t="shared" si="77"/>
        <v>43</v>
      </c>
      <c r="AT196" s="31">
        <f t="array" aca="1" ref="AT196" ca="1">INDIRECT(ADDRESS(AS196,AR196))</f>
        <v>65</v>
      </c>
      <c r="AV196" s="119">
        <f t="shared" si="71"/>
        <v>84</v>
      </c>
      <c r="AW196" s="47">
        <f t="array" aca="1" ref="AW196" ca="1">INDIRECT(ADDRESS(AV196,AR196))</f>
        <v>45</v>
      </c>
    </row>
    <row r="197" spans="41:49" x14ac:dyDescent="0.25">
      <c r="AO197" s="118">
        <f t="shared" si="78"/>
        <v>10000</v>
      </c>
      <c r="AP197" s="118">
        <f t="shared" si="79"/>
        <v>1500</v>
      </c>
      <c r="AQ197" s="118">
        <f t="shared" si="79"/>
        <v>4</v>
      </c>
      <c r="AR197" s="118">
        <f t="shared" si="73"/>
        <v>34</v>
      </c>
      <c r="AS197" s="118">
        <f t="shared" si="77"/>
        <v>43</v>
      </c>
      <c r="AT197" s="31">
        <f t="array" aca="1" ref="AT197" ca="1">INDIRECT(ADDRESS(AS197,AR197))</f>
        <v>68.333333333333343</v>
      </c>
      <c r="AV197" s="119">
        <f t="shared" si="71"/>
        <v>84</v>
      </c>
      <c r="AW197" s="47">
        <f t="array" aca="1" ref="AW197" ca="1">INDIRECT(ADDRESS(AV197,AR197))</f>
        <v>45</v>
      </c>
    </row>
    <row r="198" spans="41:49" x14ac:dyDescent="0.25">
      <c r="AO198" s="118">
        <f t="shared" si="78"/>
        <v>10000</v>
      </c>
      <c r="AP198" s="118">
        <f t="shared" si="79"/>
        <v>1500</v>
      </c>
      <c r="AQ198" s="118">
        <f t="shared" si="79"/>
        <v>5</v>
      </c>
      <c r="AR198" s="118">
        <f t="shared" si="73"/>
        <v>35</v>
      </c>
      <c r="AS198" s="118">
        <f t="shared" si="77"/>
        <v>43</v>
      </c>
      <c r="AT198" s="31">
        <f t="array" aca="1" ref="AT198" ca="1">INDIRECT(ADDRESS(AS198,AR198))</f>
        <v>78.333333333333343</v>
      </c>
      <c r="AV198" s="119">
        <f t="shared" ref="AV198:AV249" si="80">AS198+41</f>
        <v>84</v>
      </c>
      <c r="AW198" s="47">
        <f t="array" aca="1" ref="AW198" ca="1">INDIRECT(ADDRESS(AV198,AR198))</f>
        <v>51.666666666666671</v>
      </c>
    </row>
    <row r="199" spans="41:49" x14ac:dyDescent="0.25">
      <c r="AO199" s="118">
        <f t="shared" si="78"/>
        <v>10000</v>
      </c>
      <c r="AP199" s="118">
        <f t="shared" si="79"/>
        <v>1500</v>
      </c>
      <c r="AQ199" s="118">
        <f t="shared" si="79"/>
        <v>6</v>
      </c>
      <c r="AR199" s="118">
        <f t="shared" si="73"/>
        <v>36</v>
      </c>
      <c r="AS199" s="118">
        <f t="shared" si="77"/>
        <v>43</v>
      </c>
      <c r="AT199" s="31">
        <f t="array" aca="1" ref="AT199" ca="1">INDIRECT(ADDRESS(AS199,AR199))</f>
        <v>81.666666666666671</v>
      </c>
      <c r="AV199" s="119">
        <f t="shared" si="80"/>
        <v>84</v>
      </c>
      <c r="AW199" s="47">
        <f t="array" aca="1" ref="AW199" ca="1">INDIRECT(ADDRESS(AV199,AR199))</f>
        <v>51.666666666666671</v>
      </c>
    </row>
    <row r="200" spans="41:49" x14ac:dyDescent="0.25">
      <c r="AO200" s="118">
        <f t="shared" si="78"/>
        <v>10000</v>
      </c>
      <c r="AP200" s="118">
        <f t="shared" si="79"/>
        <v>1500</v>
      </c>
      <c r="AQ200" s="118">
        <f t="shared" si="79"/>
        <v>7</v>
      </c>
      <c r="AR200" s="118">
        <f t="shared" si="73"/>
        <v>37</v>
      </c>
      <c r="AS200" s="118">
        <f t="shared" si="77"/>
        <v>43</v>
      </c>
      <c r="AT200" s="31">
        <f t="array" aca="1" ref="AT200" ca="1">INDIRECT(ADDRESS(AS200,AR200))</f>
        <v>91.666666666666671</v>
      </c>
      <c r="AV200" s="119">
        <f t="shared" si="80"/>
        <v>84</v>
      </c>
      <c r="AW200" s="47">
        <f t="array" aca="1" ref="AW200" ca="1">INDIRECT(ADDRESS(AV200,AR200))</f>
        <v>58.333333333333336</v>
      </c>
    </row>
    <row r="201" spans="41:49" x14ac:dyDescent="0.25">
      <c r="AO201" s="118">
        <f t="shared" si="78"/>
        <v>10000</v>
      </c>
      <c r="AP201" s="118">
        <f t="shared" ref="AP201:AQ216" si="81">AP166</f>
        <v>2000</v>
      </c>
      <c r="AQ201" s="118">
        <f t="shared" si="81"/>
        <v>1</v>
      </c>
      <c r="AR201" s="118">
        <f t="shared" si="73"/>
        <v>31</v>
      </c>
      <c r="AS201" s="118">
        <f t="shared" si="77"/>
        <v>44</v>
      </c>
      <c r="AT201" s="31">
        <f t="array" aca="1" ref="AT201" ca="1">INDIRECT(ADDRESS(AS201,AR201))</f>
        <v>45</v>
      </c>
      <c r="AV201" s="119">
        <f t="shared" si="80"/>
        <v>85</v>
      </c>
      <c r="AW201" s="47">
        <f t="array" aca="1" ref="AW201" ca="1">INDIRECT(ADDRESS(AV201,AR201))</f>
        <v>35</v>
      </c>
    </row>
    <row r="202" spans="41:49" x14ac:dyDescent="0.25">
      <c r="AO202" s="118">
        <f t="shared" si="78"/>
        <v>10000</v>
      </c>
      <c r="AP202" s="118">
        <f t="shared" si="81"/>
        <v>2000</v>
      </c>
      <c r="AQ202" s="118">
        <f t="shared" si="81"/>
        <v>2</v>
      </c>
      <c r="AR202" s="118">
        <f t="shared" si="73"/>
        <v>32</v>
      </c>
      <c r="AS202" s="118">
        <f t="shared" si="77"/>
        <v>44</v>
      </c>
      <c r="AT202" s="31">
        <f t="array" aca="1" ref="AT202" ca="1">INDIRECT(ADDRESS(AS202,AR202))</f>
        <v>47.5</v>
      </c>
      <c r="AV202" s="119">
        <f t="shared" si="80"/>
        <v>85</v>
      </c>
      <c r="AW202" s="47">
        <f t="array" aca="1" ref="AW202" ca="1">INDIRECT(ADDRESS(AV202,AR202))</f>
        <v>35</v>
      </c>
    </row>
    <row r="203" spans="41:49" x14ac:dyDescent="0.25">
      <c r="AO203" s="118">
        <f t="shared" si="78"/>
        <v>10000</v>
      </c>
      <c r="AP203" s="118">
        <f t="shared" si="81"/>
        <v>2000</v>
      </c>
      <c r="AQ203" s="118">
        <f t="shared" si="81"/>
        <v>3</v>
      </c>
      <c r="AR203" s="118">
        <f t="shared" si="73"/>
        <v>33</v>
      </c>
      <c r="AS203" s="118">
        <f t="shared" si="77"/>
        <v>44</v>
      </c>
      <c r="AT203" s="31">
        <f t="array" aca="1" ref="AT203" ca="1">INDIRECT(ADDRESS(AS203,AR203))</f>
        <v>55</v>
      </c>
      <c r="AV203" s="119">
        <f t="shared" si="80"/>
        <v>85</v>
      </c>
      <c r="AW203" s="47">
        <f t="array" aca="1" ref="AW203" ca="1">INDIRECT(ADDRESS(AV203,AR203))</f>
        <v>40</v>
      </c>
    </row>
    <row r="204" spans="41:49" x14ac:dyDescent="0.25">
      <c r="AO204" s="118">
        <f t="shared" si="78"/>
        <v>10000</v>
      </c>
      <c r="AP204" s="118">
        <f t="shared" si="81"/>
        <v>2000</v>
      </c>
      <c r="AQ204" s="118">
        <f t="shared" si="81"/>
        <v>4</v>
      </c>
      <c r="AR204" s="118">
        <f t="shared" si="73"/>
        <v>34</v>
      </c>
      <c r="AS204" s="118">
        <f t="shared" si="77"/>
        <v>44</v>
      </c>
      <c r="AT204" s="31">
        <f t="array" aca="1" ref="AT204" ca="1">INDIRECT(ADDRESS(AS204,AR204))</f>
        <v>57.5</v>
      </c>
      <c r="AV204" s="119">
        <f t="shared" si="80"/>
        <v>85</v>
      </c>
      <c r="AW204" s="47">
        <f t="array" aca="1" ref="AW204" ca="1">INDIRECT(ADDRESS(AV204,AR204))</f>
        <v>40</v>
      </c>
    </row>
    <row r="205" spans="41:49" x14ac:dyDescent="0.25">
      <c r="AO205" s="118">
        <f t="shared" si="78"/>
        <v>10000</v>
      </c>
      <c r="AP205" s="118">
        <f t="shared" si="81"/>
        <v>2000</v>
      </c>
      <c r="AQ205" s="118">
        <f t="shared" si="81"/>
        <v>5</v>
      </c>
      <c r="AR205" s="118">
        <f t="shared" ref="AR205:AR249" si="82">AR198</f>
        <v>35</v>
      </c>
      <c r="AS205" s="118">
        <f t="shared" si="77"/>
        <v>44</v>
      </c>
      <c r="AT205" s="31">
        <f t="array" aca="1" ref="AT205" ca="1">INDIRECT(ADDRESS(AS205,AR205))</f>
        <v>65</v>
      </c>
      <c r="AV205" s="119">
        <f t="shared" si="80"/>
        <v>85</v>
      </c>
      <c r="AW205" s="47">
        <f t="array" aca="1" ref="AW205" ca="1">INDIRECT(ADDRESS(AV205,AR205))</f>
        <v>45</v>
      </c>
    </row>
    <row r="206" spans="41:49" x14ac:dyDescent="0.25">
      <c r="AO206" s="118">
        <f t="shared" si="78"/>
        <v>10000</v>
      </c>
      <c r="AP206" s="118">
        <f t="shared" si="81"/>
        <v>2000</v>
      </c>
      <c r="AQ206" s="118">
        <f t="shared" si="81"/>
        <v>6</v>
      </c>
      <c r="AR206" s="118">
        <f t="shared" si="82"/>
        <v>36</v>
      </c>
      <c r="AS206" s="118">
        <f t="shared" si="77"/>
        <v>44</v>
      </c>
      <c r="AT206" s="31">
        <f t="array" aca="1" ref="AT206" ca="1">INDIRECT(ADDRESS(AS206,AR206))</f>
        <v>67.5</v>
      </c>
      <c r="AV206" s="119">
        <f t="shared" si="80"/>
        <v>85</v>
      </c>
      <c r="AW206" s="47">
        <f t="array" aca="1" ref="AW206" ca="1">INDIRECT(ADDRESS(AV206,AR206))</f>
        <v>45</v>
      </c>
    </row>
    <row r="207" spans="41:49" x14ac:dyDescent="0.25">
      <c r="AO207" s="118">
        <f t="shared" si="78"/>
        <v>10000</v>
      </c>
      <c r="AP207" s="118">
        <f t="shared" si="81"/>
        <v>2000</v>
      </c>
      <c r="AQ207" s="118">
        <f t="shared" si="81"/>
        <v>7</v>
      </c>
      <c r="AR207" s="118">
        <f t="shared" si="82"/>
        <v>37</v>
      </c>
      <c r="AS207" s="118">
        <f t="shared" si="77"/>
        <v>44</v>
      </c>
      <c r="AT207" s="31">
        <f t="array" aca="1" ref="AT207" ca="1">INDIRECT(ADDRESS(AS207,AR207))</f>
        <v>75</v>
      </c>
      <c r="AV207" s="119">
        <f t="shared" si="80"/>
        <v>85</v>
      </c>
      <c r="AW207" s="47">
        <f t="array" aca="1" ref="AW207" ca="1">INDIRECT(ADDRESS(AV207,AR207))</f>
        <v>50</v>
      </c>
    </row>
    <row r="208" spans="41:49" x14ac:dyDescent="0.25">
      <c r="AO208" s="118">
        <f t="shared" si="78"/>
        <v>10000</v>
      </c>
      <c r="AP208" s="118">
        <f t="shared" si="81"/>
        <v>8000</v>
      </c>
      <c r="AQ208" s="118">
        <f t="shared" si="81"/>
        <v>1</v>
      </c>
      <c r="AR208" s="118">
        <f t="shared" si="82"/>
        <v>31</v>
      </c>
      <c r="AS208" s="118">
        <f t="shared" si="77"/>
        <v>45</v>
      </c>
      <c r="AT208" s="31">
        <f t="array" aca="1" ref="AT208" ca="1">INDIRECT(ADDRESS(AS208,AR208))</f>
        <v>0</v>
      </c>
      <c r="AV208" s="119">
        <f t="shared" si="80"/>
        <v>86</v>
      </c>
      <c r="AW208" s="47">
        <f t="array" aca="1" ref="AW208" ca="1">INDIRECT(ADDRESS(AV208,AR208))</f>
        <v>0</v>
      </c>
    </row>
    <row r="209" spans="41:49" x14ac:dyDescent="0.25">
      <c r="AO209" s="118">
        <f t="shared" si="78"/>
        <v>10000</v>
      </c>
      <c r="AP209" s="118">
        <f t="shared" si="81"/>
        <v>8000</v>
      </c>
      <c r="AQ209" s="118">
        <f t="shared" si="81"/>
        <v>2</v>
      </c>
      <c r="AR209" s="118">
        <f t="shared" si="82"/>
        <v>32</v>
      </c>
      <c r="AS209" s="118">
        <f t="shared" si="77"/>
        <v>45</v>
      </c>
      <c r="AT209" s="31">
        <f t="array" aca="1" ref="AT209" ca="1">INDIRECT(ADDRESS(AS209,AR209))</f>
        <v>0</v>
      </c>
      <c r="AV209" s="119">
        <f t="shared" si="80"/>
        <v>86</v>
      </c>
      <c r="AW209" s="47">
        <f t="array" aca="1" ref="AW209" ca="1">INDIRECT(ADDRESS(AV209,AR209))</f>
        <v>0</v>
      </c>
    </row>
    <row r="210" spans="41:49" x14ac:dyDescent="0.25">
      <c r="AO210" s="118">
        <f t="shared" si="78"/>
        <v>10000</v>
      </c>
      <c r="AP210" s="118">
        <f t="shared" si="81"/>
        <v>8000</v>
      </c>
      <c r="AQ210" s="118">
        <f t="shared" si="81"/>
        <v>3</v>
      </c>
      <c r="AR210" s="118">
        <f t="shared" si="82"/>
        <v>33</v>
      </c>
      <c r="AS210" s="118">
        <f t="shared" si="77"/>
        <v>45</v>
      </c>
      <c r="AT210" s="31">
        <f t="array" aca="1" ref="AT210" ca="1">INDIRECT(ADDRESS(AS210,AR210))</f>
        <v>0</v>
      </c>
      <c r="AV210" s="119">
        <f t="shared" si="80"/>
        <v>86</v>
      </c>
      <c r="AW210" s="47">
        <f t="array" aca="1" ref="AW210" ca="1">INDIRECT(ADDRESS(AV210,AR210))</f>
        <v>0</v>
      </c>
    </row>
    <row r="211" spans="41:49" x14ac:dyDescent="0.25">
      <c r="AO211" s="118">
        <f t="shared" si="78"/>
        <v>10000</v>
      </c>
      <c r="AP211" s="118">
        <f t="shared" si="81"/>
        <v>8000</v>
      </c>
      <c r="AQ211" s="118">
        <f t="shared" si="81"/>
        <v>4</v>
      </c>
      <c r="AR211" s="118">
        <f t="shared" si="82"/>
        <v>34</v>
      </c>
      <c r="AS211" s="118">
        <f t="shared" si="77"/>
        <v>45</v>
      </c>
      <c r="AT211" s="31">
        <f t="array" aca="1" ref="AT211" ca="1">INDIRECT(ADDRESS(AS211,AR211))</f>
        <v>0</v>
      </c>
      <c r="AV211" s="119">
        <f t="shared" si="80"/>
        <v>86</v>
      </c>
      <c r="AW211" s="47">
        <f t="array" aca="1" ref="AW211" ca="1">INDIRECT(ADDRESS(AV211,AR211))</f>
        <v>0</v>
      </c>
    </row>
    <row r="212" spans="41:49" x14ac:dyDescent="0.25">
      <c r="AO212" s="118">
        <f t="shared" si="78"/>
        <v>10000</v>
      </c>
      <c r="AP212" s="118">
        <f t="shared" si="81"/>
        <v>8000</v>
      </c>
      <c r="AQ212" s="118">
        <f t="shared" si="81"/>
        <v>5</v>
      </c>
      <c r="AR212" s="118">
        <f t="shared" si="82"/>
        <v>35</v>
      </c>
      <c r="AS212" s="118">
        <f t="shared" si="77"/>
        <v>45</v>
      </c>
      <c r="AT212" s="31">
        <f t="array" aca="1" ref="AT212" ca="1">INDIRECT(ADDRESS(AS212,AR212))</f>
        <v>0</v>
      </c>
      <c r="AV212" s="119">
        <f t="shared" si="80"/>
        <v>86</v>
      </c>
      <c r="AW212" s="47">
        <f t="array" aca="1" ref="AW212" ca="1">INDIRECT(ADDRESS(AV212,AR212))</f>
        <v>0</v>
      </c>
    </row>
    <row r="213" spans="41:49" x14ac:dyDescent="0.25">
      <c r="AO213" s="118">
        <f t="shared" si="78"/>
        <v>10000</v>
      </c>
      <c r="AP213" s="118">
        <f t="shared" si="81"/>
        <v>8000</v>
      </c>
      <c r="AQ213" s="118">
        <f t="shared" si="81"/>
        <v>6</v>
      </c>
      <c r="AR213" s="118">
        <f t="shared" si="82"/>
        <v>36</v>
      </c>
      <c r="AS213" s="118">
        <f t="shared" si="77"/>
        <v>45</v>
      </c>
      <c r="AT213" s="31">
        <f t="array" aca="1" ref="AT213" ca="1">INDIRECT(ADDRESS(AS213,AR213))</f>
        <v>0</v>
      </c>
      <c r="AV213" s="119">
        <f t="shared" si="80"/>
        <v>86</v>
      </c>
      <c r="AW213" s="47">
        <f t="array" aca="1" ref="AW213" ca="1">INDIRECT(ADDRESS(AV213,AR213))</f>
        <v>0</v>
      </c>
    </row>
    <row r="214" spans="41:49" x14ac:dyDescent="0.25">
      <c r="AO214" s="118">
        <f t="shared" si="78"/>
        <v>10000</v>
      </c>
      <c r="AP214" s="118">
        <f t="shared" si="81"/>
        <v>8000</v>
      </c>
      <c r="AQ214" s="118">
        <f t="shared" si="81"/>
        <v>7</v>
      </c>
      <c r="AR214" s="118">
        <f t="shared" si="82"/>
        <v>37</v>
      </c>
      <c r="AS214" s="118">
        <f t="shared" si="77"/>
        <v>45</v>
      </c>
      <c r="AT214" s="31">
        <f t="array" aca="1" ref="AT214" ca="1">INDIRECT(ADDRESS(AS214,AR214))</f>
        <v>0</v>
      </c>
      <c r="AV214" s="119">
        <f t="shared" si="80"/>
        <v>86</v>
      </c>
      <c r="AW214" s="47">
        <f t="array" aca="1" ref="AW214" ca="1">INDIRECT(ADDRESS(AV214,AR214))</f>
        <v>0</v>
      </c>
    </row>
    <row r="215" spans="41:49" x14ac:dyDescent="0.25">
      <c r="AO215" s="102">
        <f>AC9</f>
        <v>8814</v>
      </c>
      <c r="AP215" s="118">
        <f t="shared" si="81"/>
        <v>500</v>
      </c>
      <c r="AQ215" s="118">
        <f t="shared" si="81"/>
        <v>1</v>
      </c>
      <c r="AR215" s="118">
        <f t="shared" si="82"/>
        <v>31</v>
      </c>
      <c r="AS215" s="118">
        <f t="shared" si="77"/>
        <v>46</v>
      </c>
      <c r="AT215" s="31">
        <f t="array" aca="1" ref="AT215" ca="1">INDIRECT(ADDRESS(AS215,AR215))</f>
        <v>95.512</v>
      </c>
      <c r="AV215" s="119">
        <f t="shared" si="80"/>
        <v>87</v>
      </c>
      <c r="AW215" s="47">
        <f t="array" aca="1" ref="AW215" ca="1">INDIRECT(ADDRESS(AV215,AR215))</f>
        <v>60.256</v>
      </c>
    </row>
    <row r="216" spans="41:49" x14ac:dyDescent="0.25">
      <c r="AO216" s="118">
        <f t="shared" ref="AO216:AO249" si="83">AO215</f>
        <v>8814</v>
      </c>
      <c r="AP216" s="118">
        <f t="shared" si="81"/>
        <v>500</v>
      </c>
      <c r="AQ216" s="118">
        <f t="shared" si="81"/>
        <v>2</v>
      </c>
      <c r="AR216" s="118">
        <f t="shared" si="82"/>
        <v>32</v>
      </c>
      <c r="AS216" s="118">
        <f t="shared" si="77"/>
        <v>46</v>
      </c>
      <c r="AT216" s="31">
        <f t="array" aca="1" ref="AT216" ca="1">INDIRECT(ADDRESS(AS216,AR216))</f>
        <v>104.32599999999999</v>
      </c>
      <c r="AV216" s="119">
        <f t="shared" si="80"/>
        <v>87</v>
      </c>
      <c r="AW216" s="47">
        <f t="array" aca="1" ref="AW216" ca="1">INDIRECT(ADDRESS(AV216,AR216))</f>
        <v>60.256</v>
      </c>
    </row>
    <row r="217" spans="41:49" x14ac:dyDescent="0.25">
      <c r="AO217" s="118">
        <f t="shared" si="83"/>
        <v>8814</v>
      </c>
      <c r="AP217" s="118">
        <f t="shared" ref="AP217:AQ232" si="84">AP182</f>
        <v>500</v>
      </c>
      <c r="AQ217" s="118">
        <f t="shared" si="84"/>
        <v>3</v>
      </c>
      <c r="AR217" s="118">
        <f t="shared" si="82"/>
        <v>33</v>
      </c>
      <c r="AS217" s="118">
        <f t="shared" si="77"/>
        <v>46</v>
      </c>
      <c r="AT217" s="31">
        <f t="array" aca="1" ref="AT217" ca="1">INDIRECT(ADDRESS(AS217,AR217))</f>
        <v>130.768</v>
      </c>
      <c r="AV217" s="119">
        <f t="shared" si="80"/>
        <v>87</v>
      </c>
      <c r="AW217" s="47">
        <f t="array" aca="1" ref="AW217" ca="1">INDIRECT(ADDRESS(AV217,AR217))</f>
        <v>77.884</v>
      </c>
    </row>
    <row r="218" spans="41:49" x14ac:dyDescent="0.25">
      <c r="AO218" s="118">
        <f t="shared" si="83"/>
        <v>8814</v>
      </c>
      <c r="AP218" s="118">
        <f t="shared" si="84"/>
        <v>500</v>
      </c>
      <c r="AQ218" s="118">
        <f t="shared" si="84"/>
        <v>4</v>
      </c>
      <c r="AR218" s="118">
        <f t="shared" si="82"/>
        <v>34</v>
      </c>
      <c r="AS218" s="118">
        <f t="shared" si="77"/>
        <v>46</v>
      </c>
      <c r="AT218" s="31">
        <f t="array" aca="1" ref="AT218" ca="1">INDIRECT(ADDRESS(AS218,AR218))</f>
        <v>139.58199999999999</v>
      </c>
      <c r="AV218" s="119">
        <f t="shared" si="80"/>
        <v>87</v>
      </c>
      <c r="AW218" s="47">
        <f t="array" aca="1" ref="AW218" ca="1">INDIRECT(ADDRESS(AV218,AR218))</f>
        <v>77.884</v>
      </c>
    </row>
    <row r="219" spans="41:49" x14ac:dyDescent="0.25">
      <c r="AO219" s="118">
        <f t="shared" si="83"/>
        <v>8814</v>
      </c>
      <c r="AP219" s="118">
        <f t="shared" si="84"/>
        <v>500</v>
      </c>
      <c r="AQ219" s="118">
        <f t="shared" si="84"/>
        <v>5</v>
      </c>
      <c r="AR219" s="118">
        <f t="shared" si="82"/>
        <v>35</v>
      </c>
      <c r="AS219" s="118">
        <f t="shared" si="77"/>
        <v>46</v>
      </c>
      <c r="AT219" s="31">
        <f t="array" aca="1" ref="AT219" ca="1">INDIRECT(ADDRESS(AS219,AR219))</f>
        <v>166.024</v>
      </c>
      <c r="AV219" s="119">
        <f t="shared" si="80"/>
        <v>87</v>
      </c>
      <c r="AW219" s="47">
        <f t="array" aca="1" ref="AW219" ca="1">INDIRECT(ADDRESS(AV219,AR219))</f>
        <v>95.512</v>
      </c>
    </row>
    <row r="220" spans="41:49" x14ac:dyDescent="0.25">
      <c r="AO220" s="118">
        <f t="shared" si="83"/>
        <v>8814</v>
      </c>
      <c r="AP220" s="118">
        <f t="shared" si="84"/>
        <v>500</v>
      </c>
      <c r="AQ220" s="118">
        <f t="shared" si="84"/>
        <v>6</v>
      </c>
      <c r="AR220" s="118">
        <f t="shared" si="82"/>
        <v>36</v>
      </c>
      <c r="AS220" s="118">
        <f t="shared" si="77"/>
        <v>46</v>
      </c>
      <c r="AT220" s="31">
        <f t="array" aca="1" ref="AT220" ca="1">INDIRECT(ADDRESS(AS220,AR220))</f>
        <v>174.83799999999999</v>
      </c>
      <c r="AV220" s="119">
        <f t="shared" si="80"/>
        <v>87</v>
      </c>
      <c r="AW220" s="47">
        <f t="array" aca="1" ref="AW220" ca="1">INDIRECT(ADDRESS(AV220,AR220))</f>
        <v>95.512</v>
      </c>
    </row>
    <row r="221" spans="41:49" x14ac:dyDescent="0.25">
      <c r="AO221" s="118">
        <f t="shared" si="83"/>
        <v>8814</v>
      </c>
      <c r="AP221" s="118">
        <f t="shared" si="84"/>
        <v>500</v>
      </c>
      <c r="AQ221" s="118">
        <f t="shared" si="84"/>
        <v>7</v>
      </c>
      <c r="AR221" s="118">
        <f t="shared" si="82"/>
        <v>37</v>
      </c>
      <c r="AS221" s="118">
        <f t="shared" si="77"/>
        <v>46</v>
      </c>
      <c r="AT221" s="31">
        <f t="array" aca="1" ref="AT221" ca="1">INDIRECT(ADDRESS(AS221,AR221))</f>
        <v>201.28</v>
      </c>
      <c r="AV221" s="119">
        <f t="shared" si="80"/>
        <v>87</v>
      </c>
      <c r="AW221" s="47">
        <f t="array" aca="1" ref="AW221" ca="1">INDIRECT(ADDRESS(AV221,AR221))</f>
        <v>113.14</v>
      </c>
    </row>
    <row r="222" spans="41:49" x14ac:dyDescent="0.25">
      <c r="AO222" s="118">
        <f t="shared" si="83"/>
        <v>8814</v>
      </c>
      <c r="AP222" s="118">
        <f t="shared" si="84"/>
        <v>1000</v>
      </c>
      <c r="AQ222" s="118">
        <f t="shared" si="84"/>
        <v>1</v>
      </c>
      <c r="AR222" s="118">
        <f t="shared" si="82"/>
        <v>31</v>
      </c>
      <c r="AS222" s="118">
        <f t="shared" si="77"/>
        <v>47</v>
      </c>
      <c r="AT222" s="31">
        <f t="array" aca="1" ref="AT222" ca="1">INDIRECT(ADDRESS(AS222,AR222))</f>
        <v>60.256</v>
      </c>
      <c r="AV222" s="119">
        <f t="shared" si="80"/>
        <v>88</v>
      </c>
      <c r="AW222" s="47">
        <f t="array" aca="1" ref="AW222" ca="1">INDIRECT(ADDRESS(AV222,AR222))</f>
        <v>42.628</v>
      </c>
    </row>
    <row r="223" spans="41:49" x14ac:dyDescent="0.25">
      <c r="AO223" s="118">
        <f t="shared" si="83"/>
        <v>8814</v>
      </c>
      <c r="AP223" s="118">
        <f t="shared" si="84"/>
        <v>1000</v>
      </c>
      <c r="AQ223" s="118">
        <f t="shared" si="84"/>
        <v>2</v>
      </c>
      <c r="AR223" s="118">
        <f t="shared" si="82"/>
        <v>32</v>
      </c>
      <c r="AS223" s="118">
        <f t="shared" si="77"/>
        <v>47</v>
      </c>
      <c r="AT223" s="31">
        <f t="array" aca="1" ref="AT223" ca="1">INDIRECT(ADDRESS(AS223,AR223))</f>
        <v>64.662999999999997</v>
      </c>
      <c r="AV223" s="119">
        <f t="shared" si="80"/>
        <v>88</v>
      </c>
      <c r="AW223" s="47">
        <f t="array" aca="1" ref="AW223" ca="1">INDIRECT(ADDRESS(AV223,AR223))</f>
        <v>42.628</v>
      </c>
    </row>
    <row r="224" spans="41:49" x14ac:dyDescent="0.25">
      <c r="AO224" s="118">
        <f t="shared" si="83"/>
        <v>8814</v>
      </c>
      <c r="AP224" s="118">
        <f t="shared" si="84"/>
        <v>1000</v>
      </c>
      <c r="AQ224" s="118">
        <f t="shared" si="84"/>
        <v>3</v>
      </c>
      <c r="AR224" s="118">
        <f t="shared" si="82"/>
        <v>33</v>
      </c>
      <c r="AS224" s="118">
        <f t="shared" si="77"/>
        <v>47</v>
      </c>
      <c r="AT224" s="31">
        <f t="array" aca="1" ref="AT224" ca="1">INDIRECT(ADDRESS(AS224,AR224))</f>
        <v>77.884</v>
      </c>
      <c r="AV224" s="119">
        <f t="shared" si="80"/>
        <v>88</v>
      </c>
      <c r="AW224" s="47">
        <f t="array" aca="1" ref="AW224" ca="1">INDIRECT(ADDRESS(AV224,AR224))</f>
        <v>51.442</v>
      </c>
    </row>
    <row r="225" spans="41:49" x14ac:dyDescent="0.25">
      <c r="AO225" s="118">
        <f t="shared" si="83"/>
        <v>8814</v>
      </c>
      <c r="AP225" s="118">
        <f t="shared" si="84"/>
        <v>1000</v>
      </c>
      <c r="AQ225" s="118">
        <f t="shared" si="84"/>
        <v>4</v>
      </c>
      <c r="AR225" s="118">
        <f t="shared" si="82"/>
        <v>34</v>
      </c>
      <c r="AS225" s="118">
        <f t="shared" si="77"/>
        <v>47</v>
      </c>
      <c r="AT225" s="31">
        <f t="array" aca="1" ref="AT225" ca="1">INDIRECT(ADDRESS(AS225,AR225))</f>
        <v>82.290999999999997</v>
      </c>
      <c r="AV225" s="119">
        <f t="shared" si="80"/>
        <v>88</v>
      </c>
      <c r="AW225" s="47">
        <f t="array" aca="1" ref="AW225" ca="1">INDIRECT(ADDRESS(AV225,AR225))</f>
        <v>51.442</v>
      </c>
    </row>
    <row r="226" spans="41:49" x14ac:dyDescent="0.25">
      <c r="AO226" s="118">
        <f t="shared" si="83"/>
        <v>8814</v>
      </c>
      <c r="AP226" s="118">
        <f t="shared" si="84"/>
        <v>1000</v>
      </c>
      <c r="AQ226" s="118">
        <f t="shared" si="84"/>
        <v>5</v>
      </c>
      <c r="AR226" s="118">
        <f t="shared" si="82"/>
        <v>35</v>
      </c>
      <c r="AS226" s="118">
        <f t="shared" si="77"/>
        <v>47</v>
      </c>
      <c r="AT226" s="31">
        <f t="array" aca="1" ref="AT226" ca="1">INDIRECT(ADDRESS(AS226,AR226))</f>
        <v>95.512</v>
      </c>
      <c r="AV226" s="119">
        <f t="shared" si="80"/>
        <v>88</v>
      </c>
      <c r="AW226" s="47">
        <f t="array" aca="1" ref="AW226" ca="1">INDIRECT(ADDRESS(AV226,AR226))</f>
        <v>60.256</v>
      </c>
    </row>
    <row r="227" spans="41:49" x14ac:dyDescent="0.25">
      <c r="AO227" s="118">
        <f t="shared" si="83"/>
        <v>8814</v>
      </c>
      <c r="AP227" s="118">
        <f t="shared" si="84"/>
        <v>1000</v>
      </c>
      <c r="AQ227" s="118">
        <f t="shared" si="84"/>
        <v>6</v>
      </c>
      <c r="AR227" s="118">
        <f t="shared" si="82"/>
        <v>36</v>
      </c>
      <c r="AS227" s="118">
        <f t="shared" si="77"/>
        <v>47</v>
      </c>
      <c r="AT227" s="31">
        <f t="array" aca="1" ref="AT227" ca="1">INDIRECT(ADDRESS(AS227,AR227))</f>
        <v>99.918999999999997</v>
      </c>
      <c r="AV227" s="119">
        <f t="shared" si="80"/>
        <v>88</v>
      </c>
      <c r="AW227" s="47">
        <f t="array" aca="1" ref="AW227" ca="1">INDIRECT(ADDRESS(AV227,AR227))</f>
        <v>60.256</v>
      </c>
    </row>
    <row r="228" spans="41:49" x14ac:dyDescent="0.25">
      <c r="AO228" s="118">
        <f t="shared" si="83"/>
        <v>8814</v>
      </c>
      <c r="AP228" s="118">
        <f t="shared" si="84"/>
        <v>1000</v>
      </c>
      <c r="AQ228" s="118">
        <f t="shared" si="84"/>
        <v>7</v>
      </c>
      <c r="AR228" s="118">
        <f t="shared" si="82"/>
        <v>37</v>
      </c>
      <c r="AS228" s="118">
        <f t="shared" si="77"/>
        <v>47</v>
      </c>
      <c r="AT228" s="31">
        <f t="array" aca="1" ref="AT228" ca="1">INDIRECT(ADDRESS(AS228,AR228))</f>
        <v>113.13999999999999</v>
      </c>
      <c r="AV228" s="119">
        <f t="shared" si="80"/>
        <v>88</v>
      </c>
      <c r="AW228" s="47">
        <f t="array" aca="1" ref="AW228" ca="1">INDIRECT(ADDRESS(AV228,AR228))</f>
        <v>69.069999999999993</v>
      </c>
    </row>
    <row r="229" spans="41:49" x14ac:dyDescent="0.25">
      <c r="AO229" s="118">
        <f t="shared" si="83"/>
        <v>8814</v>
      </c>
      <c r="AP229" s="118">
        <f t="shared" si="84"/>
        <v>1500</v>
      </c>
      <c r="AQ229" s="118">
        <f t="shared" si="84"/>
        <v>1</v>
      </c>
      <c r="AR229" s="118">
        <f t="shared" si="82"/>
        <v>31</v>
      </c>
      <c r="AS229" s="118">
        <f t="shared" si="77"/>
        <v>48</v>
      </c>
      <c r="AT229" s="31">
        <f t="array" aca="1" ref="AT229" ca="1">INDIRECT(ADDRESS(AS229,AR229))</f>
        <v>48.504000000000005</v>
      </c>
      <c r="AV229" s="119">
        <f t="shared" si="80"/>
        <v>89</v>
      </c>
      <c r="AW229" s="47">
        <f t="array" aca="1" ref="AW229" ca="1">INDIRECT(ADDRESS(AV229,AR229))</f>
        <v>36.752000000000002</v>
      </c>
    </row>
    <row r="230" spans="41:49" x14ac:dyDescent="0.25">
      <c r="AO230" s="118">
        <f t="shared" si="83"/>
        <v>8814</v>
      </c>
      <c r="AP230" s="118">
        <f t="shared" si="84"/>
        <v>1500</v>
      </c>
      <c r="AQ230" s="118">
        <f t="shared" si="84"/>
        <v>2</v>
      </c>
      <c r="AR230" s="118">
        <f t="shared" si="82"/>
        <v>32</v>
      </c>
      <c r="AS230" s="118">
        <f t="shared" si="77"/>
        <v>48</v>
      </c>
      <c r="AT230" s="31">
        <f t="array" aca="1" ref="AT230" ca="1">INDIRECT(ADDRESS(AS230,AR230))</f>
        <v>51.442000000000007</v>
      </c>
      <c r="AV230" s="119">
        <f t="shared" si="80"/>
        <v>89</v>
      </c>
      <c r="AW230" s="47">
        <f t="array" aca="1" ref="AW230" ca="1">INDIRECT(ADDRESS(AV230,AR230))</f>
        <v>36.752000000000002</v>
      </c>
    </row>
    <row r="231" spans="41:49" x14ac:dyDescent="0.25">
      <c r="AO231" s="118">
        <f t="shared" si="83"/>
        <v>8814</v>
      </c>
      <c r="AP231" s="118">
        <f t="shared" si="84"/>
        <v>1500</v>
      </c>
      <c r="AQ231" s="118">
        <f t="shared" si="84"/>
        <v>3</v>
      </c>
      <c r="AR231" s="118">
        <f t="shared" si="82"/>
        <v>33</v>
      </c>
      <c r="AS231" s="118">
        <f t="shared" si="77"/>
        <v>48</v>
      </c>
      <c r="AT231" s="31">
        <f t="array" aca="1" ref="AT231" ca="1">INDIRECT(ADDRESS(AS231,AR231))</f>
        <v>60.256</v>
      </c>
      <c r="AV231" s="119">
        <f t="shared" si="80"/>
        <v>89</v>
      </c>
      <c r="AW231" s="47">
        <f t="array" aca="1" ref="AW231" ca="1">INDIRECT(ADDRESS(AV231,AR231))</f>
        <v>42.628</v>
      </c>
    </row>
    <row r="232" spans="41:49" x14ac:dyDescent="0.25">
      <c r="AO232" s="118">
        <f t="shared" si="83"/>
        <v>8814</v>
      </c>
      <c r="AP232" s="118">
        <f t="shared" si="84"/>
        <v>1500</v>
      </c>
      <c r="AQ232" s="118">
        <f t="shared" si="84"/>
        <v>4</v>
      </c>
      <c r="AR232" s="118">
        <f t="shared" si="82"/>
        <v>34</v>
      </c>
      <c r="AS232" s="118">
        <f t="shared" si="77"/>
        <v>48</v>
      </c>
      <c r="AT232" s="31">
        <f t="array" aca="1" ref="AT232" ca="1">INDIRECT(ADDRESS(AS232,AR232))</f>
        <v>63.194000000000003</v>
      </c>
      <c r="AV232" s="119">
        <f t="shared" si="80"/>
        <v>89</v>
      </c>
      <c r="AW232" s="47">
        <f t="array" aca="1" ref="AW232" ca="1">INDIRECT(ADDRESS(AV232,AR232))</f>
        <v>42.628</v>
      </c>
    </row>
    <row r="233" spans="41:49" x14ac:dyDescent="0.25">
      <c r="AO233" s="118">
        <f t="shared" si="83"/>
        <v>8814</v>
      </c>
      <c r="AP233" s="118">
        <f t="shared" ref="AP233:AQ248" si="85">AP198</f>
        <v>1500</v>
      </c>
      <c r="AQ233" s="118">
        <f t="shared" si="85"/>
        <v>5</v>
      </c>
      <c r="AR233" s="118">
        <f t="shared" si="82"/>
        <v>35</v>
      </c>
      <c r="AS233" s="118">
        <f t="shared" ref="AS233:AS249" si="86">AS198+5</f>
        <v>48</v>
      </c>
      <c r="AT233" s="31">
        <f t="array" aca="1" ref="AT233" ca="1">INDIRECT(ADDRESS(AS233,AR233))</f>
        <v>72.00800000000001</v>
      </c>
      <c r="AV233" s="119">
        <f t="shared" si="80"/>
        <v>89</v>
      </c>
      <c r="AW233" s="47">
        <f t="array" aca="1" ref="AW233" ca="1">INDIRECT(ADDRESS(AV233,AR233))</f>
        <v>48.504000000000005</v>
      </c>
    </row>
    <row r="234" spans="41:49" x14ac:dyDescent="0.25">
      <c r="AO234" s="118">
        <f t="shared" si="83"/>
        <v>8814</v>
      </c>
      <c r="AP234" s="118">
        <f t="shared" si="85"/>
        <v>1500</v>
      </c>
      <c r="AQ234" s="118">
        <f t="shared" si="85"/>
        <v>6</v>
      </c>
      <c r="AR234" s="118">
        <f t="shared" si="82"/>
        <v>36</v>
      </c>
      <c r="AS234" s="118">
        <f t="shared" si="86"/>
        <v>48</v>
      </c>
      <c r="AT234" s="31">
        <f t="array" aca="1" ref="AT234" ca="1">INDIRECT(ADDRESS(AS234,AR234))</f>
        <v>74.945999999999998</v>
      </c>
      <c r="AV234" s="119">
        <f t="shared" si="80"/>
        <v>89</v>
      </c>
      <c r="AW234" s="47">
        <f t="array" aca="1" ref="AW234" ca="1">INDIRECT(ADDRESS(AV234,AR234))</f>
        <v>48.504000000000005</v>
      </c>
    </row>
    <row r="235" spans="41:49" x14ac:dyDescent="0.25">
      <c r="AO235" s="118">
        <f t="shared" si="83"/>
        <v>8814</v>
      </c>
      <c r="AP235" s="118">
        <f t="shared" si="85"/>
        <v>1500</v>
      </c>
      <c r="AQ235" s="118">
        <f t="shared" si="85"/>
        <v>7</v>
      </c>
      <c r="AR235" s="118">
        <f t="shared" si="82"/>
        <v>37</v>
      </c>
      <c r="AS235" s="118">
        <f t="shared" si="86"/>
        <v>48</v>
      </c>
      <c r="AT235" s="31">
        <f t="array" aca="1" ref="AT235" ca="1">INDIRECT(ADDRESS(AS235,AR235))</f>
        <v>83.76</v>
      </c>
      <c r="AV235" s="119">
        <f t="shared" si="80"/>
        <v>89</v>
      </c>
      <c r="AW235" s="47">
        <f t="array" aca="1" ref="AW235" ca="1">INDIRECT(ADDRESS(AV235,AR235))</f>
        <v>54.38</v>
      </c>
    </row>
    <row r="236" spans="41:49" x14ac:dyDescent="0.25">
      <c r="AO236" s="118">
        <f t="shared" si="83"/>
        <v>8814</v>
      </c>
      <c r="AP236" s="118">
        <f t="shared" si="85"/>
        <v>2000</v>
      </c>
      <c r="AQ236" s="118">
        <f t="shared" si="85"/>
        <v>1</v>
      </c>
      <c r="AR236" s="118">
        <f t="shared" si="82"/>
        <v>31</v>
      </c>
      <c r="AS236" s="118">
        <f t="shared" si="86"/>
        <v>49</v>
      </c>
      <c r="AT236" s="31">
        <f t="array" aca="1" ref="AT236" ca="1">INDIRECT(ADDRESS(AS236,AR236))</f>
        <v>42.628</v>
      </c>
      <c r="AV236" s="119">
        <f t="shared" si="80"/>
        <v>90</v>
      </c>
      <c r="AW236" s="47">
        <f t="array" aca="1" ref="AW236" ca="1">INDIRECT(ADDRESS(AV236,AR236))</f>
        <v>33.814</v>
      </c>
    </row>
    <row r="237" spans="41:49" x14ac:dyDescent="0.25">
      <c r="AO237" s="118">
        <f t="shared" si="83"/>
        <v>8814</v>
      </c>
      <c r="AP237" s="118">
        <f t="shared" si="85"/>
        <v>2000</v>
      </c>
      <c r="AQ237" s="118">
        <f t="shared" si="85"/>
        <v>2</v>
      </c>
      <c r="AR237" s="118">
        <f t="shared" si="82"/>
        <v>32</v>
      </c>
      <c r="AS237" s="118">
        <f t="shared" si="86"/>
        <v>49</v>
      </c>
      <c r="AT237" s="31">
        <f t="array" aca="1" ref="AT237" ca="1">INDIRECT(ADDRESS(AS237,AR237))</f>
        <v>44.831499999999998</v>
      </c>
      <c r="AV237" s="119">
        <f t="shared" si="80"/>
        <v>90</v>
      </c>
      <c r="AW237" s="47">
        <f t="array" aca="1" ref="AW237" ca="1">INDIRECT(ADDRESS(AV237,AR237))</f>
        <v>33.814</v>
      </c>
    </row>
    <row r="238" spans="41:49" x14ac:dyDescent="0.25">
      <c r="AO238" s="118">
        <f t="shared" si="83"/>
        <v>8814</v>
      </c>
      <c r="AP238" s="118">
        <f t="shared" si="85"/>
        <v>2000</v>
      </c>
      <c r="AQ238" s="118">
        <f t="shared" si="85"/>
        <v>3</v>
      </c>
      <c r="AR238" s="118">
        <f t="shared" si="82"/>
        <v>33</v>
      </c>
      <c r="AS238" s="118">
        <f t="shared" si="86"/>
        <v>49</v>
      </c>
      <c r="AT238" s="31">
        <f t="array" aca="1" ref="AT238" ca="1">INDIRECT(ADDRESS(AS238,AR238))</f>
        <v>51.442000000000007</v>
      </c>
      <c r="AV238" s="119">
        <f t="shared" si="80"/>
        <v>90</v>
      </c>
      <c r="AW238" s="47">
        <f t="array" aca="1" ref="AW238" ca="1">INDIRECT(ADDRESS(AV238,AR238))</f>
        <v>38.221000000000004</v>
      </c>
    </row>
    <row r="239" spans="41:49" x14ac:dyDescent="0.25">
      <c r="AO239" s="118">
        <f t="shared" si="83"/>
        <v>8814</v>
      </c>
      <c r="AP239" s="118">
        <f t="shared" si="85"/>
        <v>2000</v>
      </c>
      <c r="AQ239" s="118">
        <f t="shared" si="85"/>
        <v>4</v>
      </c>
      <c r="AR239" s="118">
        <f t="shared" si="82"/>
        <v>34</v>
      </c>
      <c r="AS239" s="118">
        <f t="shared" si="86"/>
        <v>49</v>
      </c>
      <c r="AT239" s="31">
        <f t="array" aca="1" ref="AT239" ca="1">INDIRECT(ADDRESS(AS239,AR239))</f>
        <v>53.645500000000006</v>
      </c>
      <c r="AV239" s="119">
        <f t="shared" si="80"/>
        <v>90</v>
      </c>
      <c r="AW239" s="47">
        <f t="array" aca="1" ref="AW239" ca="1">INDIRECT(ADDRESS(AV239,AR239))</f>
        <v>38.221000000000004</v>
      </c>
    </row>
    <row r="240" spans="41:49" x14ac:dyDescent="0.25">
      <c r="AO240" s="118">
        <f t="shared" si="83"/>
        <v>8814</v>
      </c>
      <c r="AP240" s="118">
        <f t="shared" si="85"/>
        <v>2000</v>
      </c>
      <c r="AQ240" s="118">
        <f t="shared" si="85"/>
        <v>5</v>
      </c>
      <c r="AR240" s="118">
        <f t="shared" si="82"/>
        <v>35</v>
      </c>
      <c r="AS240" s="118">
        <f t="shared" si="86"/>
        <v>49</v>
      </c>
      <c r="AT240" s="31">
        <f t="array" aca="1" ref="AT240" ca="1">INDIRECT(ADDRESS(AS240,AR240))</f>
        <v>60.256</v>
      </c>
      <c r="AV240" s="119">
        <f t="shared" si="80"/>
        <v>90</v>
      </c>
      <c r="AW240" s="47">
        <f t="array" aca="1" ref="AW240" ca="1">INDIRECT(ADDRESS(AV240,AR240))</f>
        <v>42.628</v>
      </c>
    </row>
    <row r="241" spans="41:49" x14ac:dyDescent="0.25">
      <c r="AO241" s="118">
        <f t="shared" si="83"/>
        <v>8814</v>
      </c>
      <c r="AP241" s="118">
        <f t="shared" si="85"/>
        <v>2000</v>
      </c>
      <c r="AQ241" s="118">
        <f t="shared" si="85"/>
        <v>6</v>
      </c>
      <c r="AR241" s="118">
        <f t="shared" si="82"/>
        <v>36</v>
      </c>
      <c r="AS241" s="118">
        <f t="shared" si="86"/>
        <v>49</v>
      </c>
      <c r="AT241" s="31">
        <f t="array" aca="1" ref="AT241" ca="1">INDIRECT(ADDRESS(AS241,AR241))</f>
        <v>62.459499999999998</v>
      </c>
      <c r="AV241" s="119">
        <f t="shared" si="80"/>
        <v>90</v>
      </c>
      <c r="AW241" s="47">
        <f t="array" aca="1" ref="AW241" ca="1">INDIRECT(ADDRESS(AV241,AR241))</f>
        <v>42.628</v>
      </c>
    </row>
    <row r="242" spans="41:49" x14ac:dyDescent="0.25">
      <c r="AO242" s="118">
        <f t="shared" si="83"/>
        <v>8814</v>
      </c>
      <c r="AP242" s="118">
        <f t="shared" si="85"/>
        <v>2000</v>
      </c>
      <c r="AQ242" s="118">
        <f t="shared" si="85"/>
        <v>7</v>
      </c>
      <c r="AR242" s="118">
        <f t="shared" si="82"/>
        <v>37</v>
      </c>
      <c r="AS242" s="118">
        <f t="shared" si="86"/>
        <v>49</v>
      </c>
      <c r="AT242" s="31">
        <f t="array" aca="1" ref="AT242" ca="1">INDIRECT(ADDRESS(AS242,AR242))</f>
        <v>69.069999999999993</v>
      </c>
      <c r="AV242" s="119">
        <f t="shared" si="80"/>
        <v>90</v>
      </c>
      <c r="AW242" s="47">
        <f t="array" aca="1" ref="AW242" ca="1">INDIRECT(ADDRESS(AV242,AR242))</f>
        <v>47.034999999999997</v>
      </c>
    </row>
    <row r="243" spans="41:49" x14ac:dyDescent="0.25">
      <c r="AO243" s="118">
        <f t="shared" si="83"/>
        <v>8814</v>
      </c>
      <c r="AP243" s="118">
        <f t="shared" si="85"/>
        <v>8000</v>
      </c>
      <c r="AQ243" s="118">
        <f t="shared" si="85"/>
        <v>1</v>
      </c>
      <c r="AR243" s="118">
        <f t="shared" si="82"/>
        <v>31</v>
      </c>
      <c r="AS243" s="118">
        <f t="shared" si="86"/>
        <v>50</v>
      </c>
      <c r="AT243" s="31">
        <f t="array" aca="1" ref="AT243" ca="1">INDIRECT(ADDRESS(AS243,AR243))</f>
        <v>0</v>
      </c>
      <c r="AV243" s="119">
        <f t="shared" si="80"/>
        <v>91</v>
      </c>
      <c r="AW243" s="47">
        <f t="array" aca="1" ref="AW243" ca="1">INDIRECT(ADDRESS(AV243,AR243))</f>
        <v>0</v>
      </c>
    </row>
    <row r="244" spans="41:49" x14ac:dyDescent="0.25">
      <c r="AO244" s="118">
        <f t="shared" si="83"/>
        <v>8814</v>
      </c>
      <c r="AP244" s="118">
        <f t="shared" si="85"/>
        <v>8000</v>
      </c>
      <c r="AQ244" s="118">
        <f t="shared" si="85"/>
        <v>2</v>
      </c>
      <c r="AR244" s="118">
        <f t="shared" si="82"/>
        <v>32</v>
      </c>
      <c r="AS244" s="118">
        <f t="shared" si="86"/>
        <v>50</v>
      </c>
      <c r="AT244" s="31">
        <f t="array" aca="1" ref="AT244" ca="1">INDIRECT(ADDRESS(AS244,AR244))</f>
        <v>0</v>
      </c>
      <c r="AV244" s="119">
        <f t="shared" si="80"/>
        <v>91</v>
      </c>
      <c r="AW244" s="47">
        <f t="array" aca="1" ref="AW244" ca="1">INDIRECT(ADDRESS(AV244,AR244))</f>
        <v>0</v>
      </c>
    </row>
    <row r="245" spans="41:49" x14ac:dyDescent="0.25">
      <c r="AO245" s="118">
        <f t="shared" si="83"/>
        <v>8814</v>
      </c>
      <c r="AP245" s="118">
        <f t="shared" si="85"/>
        <v>8000</v>
      </c>
      <c r="AQ245" s="118">
        <f t="shared" si="85"/>
        <v>3</v>
      </c>
      <c r="AR245" s="118">
        <f t="shared" si="82"/>
        <v>33</v>
      </c>
      <c r="AS245" s="118">
        <f t="shared" si="86"/>
        <v>50</v>
      </c>
      <c r="AT245" s="31">
        <f t="array" aca="1" ref="AT245" ca="1">INDIRECT(ADDRESS(AS245,AR245))</f>
        <v>0</v>
      </c>
      <c r="AV245" s="119">
        <f t="shared" si="80"/>
        <v>91</v>
      </c>
      <c r="AW245" s="47">
        <f t="array" aca="1" ref="AW245" ca="1">INDIRECT(ADDRESS(AV245,AR245))</f>
        <v>0</v>
      </c>
    </row>
    <row r="246" spans="41:49" x14ac:dyDescent="0.25">
      <c r="AO246" s="118">
        <f t="shared" si="83"/>
        <v>8814</v>
      </c>
      <c r="AP246" s="118">
        <f t="shared" si="85"/>
        <v>8000</v>
      </c>
      <c r="AQ246" s="118">
        <f t="shared" si="85"/>
        <v>4</v>
      </c>
      <c r="AR246" s="118">
        <f t="shared" si="82"/>
        <v>34</v>
      </c>
      <c r="AS246" s="118">
        <f t="shared" si="86"/>
        <v>50</v>
      </c>
      <c r="AT246" s="31">
        <f t="array" aca="1" ref="AT246" ca="1">INDIRECT(ADDRESS(AS246,AR246))</f>
        <v>0</v>
      </c>
      <c r="AV246" s="119">
        <f t="shared" si="80"/>
        <v>91</v>
      </c>
      <c r="AW246" s="47">
        <f t="array" aca="1" ref="AW246" ca="1">INDIRECT(ADDRESS(AV246,AR246))</f>
        <v>0</v>
      </c>
    </row>
    <row r="247" spans="41:49" x14ac:dyDescent="0.25">
      <c r="AO247" s="118">
        <f t="shared" si="83"/>
        <v>8814</v>
      </c>
      <c r="AP247" s="118">
        <f t="shared" si="85"/>
        <v>8000</v>
      </c>
      <c r="AQ247" s="118">
        <f t="shared" si="85"/>
        <v>5</v>
      </c>
      <c r="AR247" s="118">
        <f t="shared" si="82"/>
        <v>35</v>
      </c>
      <c r="AS247" s="118">
        <f t="shared" si="86"/>
        <v>50</v>
      </c>
      <c r="AT247" s="31">
        <f t="array" aca="1" ref="AT247" ca="1">INDIRECT(ADDRESS(AS247,AR247))</f>
        <v>0</v>
      </c>
      <c r="AV247" s="119">
        <f t="shared" si="80"/>
        <v>91</v>
      </c>
      <c r="AW247" s="47">
        <f t="array" aca="1" ref="AW247" ca="1">INDIRECT(ADDRESS(AV247,AR247))</f>
        <v>0</v>
      </c>
    </row>
    <row r="248" spans="41:49" x14ac:dyDescent="0.25">
      <c r="AO248" s="118">
        <f t="shared" si="83"/>
        <v>8814</v>
      </c>
      <c r="AP248" s="118">
        <f t="shared" si="85"/>
        <v>8000</v>
      </c>
      <c r="AQ248" s="118">
        <f t="shared" si="85"/>
        <v>6</v>
      </c>
      <c r="AR248" s="118">
        <f t="shared" si="82"/>
        <v>36</v>
      </c>
      <c r="AS248" s="118">
        <f t="shared" si="86"/>
        <v>50</v>
      </c>
      <c r="AT248" s="31">
        <f t="array" aca="1" ref="AT248" ca="1">INDIRECT(ADDRESS(AS248,AR248))</f>
        <v>0</v>
      </c>
      <c r="AV248" s="119">
        <f t="shared" si="80"/>
        <v>91</v>
      </c>
      <c r="AW248" s="47">
        <f t="array" aca="1" ref="AW248" ca="1">INDIRECT(ADDRESS(AV248,AR248))</f>
        <v>0</v>
      </c>
    </row>
    <row r="249" spans="41:49" x14ac:dyDescent="0.25">
      <c r="AO249" s="118">
        <f t="shared" si="83"/>
        <v>8814</v>
      </c>
      <c r="AP249" s="118">
        <f t="shared" ref="AP249:AQ249" si="87">AP214</f>
        <v>8000</v>
      </c>
      <c r="AQ249" s="118">
        <f t="shared" si="87"/>
        <v>7</v>
      </c>
      <c r="AR249" s="118">
        <f t="shared" si="82"/>
        <v>37</v>
      </c>
      <c r="AS249" s="118">
        <f t="shared" si="86"/>
        <v>50</v>
      </c>
      <c r="AT249" s="31">
        <f t="array" aca="1" ref="AT249" ca="1">INDIRECT(ADDRESS(AS249,AR249))</f>
        <v>0</v>
      </c>
      <c r="AV249" s="119">
        <f t="shared" si="80"/>
        <v>91</v>
      </c>
      <c r="AW249" s="47">
        <f t="array" aca="1" ref="AW249" ca="1">INDIRECT(ADDRESS(AV249,AR249))</f>
        <v>0</v>
      </c>
    </row>
    <row r="250" spans="41:49" x14ac:dyDescent="0.25">
      <c r="AT250" s="47"/>
    </row>
    <row r="251" spans="41:49" x14ac:dyDescent="0.25">
      <c r="AT251" s="47"/>
    </row>
    <row r="252" spans="41:49" x14ac:dyDescent="0.25">
      <c r="AT252" s="47"/>
    </row>
    <row r="253" spans="41:49" x14ac:dyDescent="0.25">
      <c r="AT253" s="47"/>
    </row>
    <row r="254" spans="41:49" x14ac:dyDescent="0.25">
      <c r="AT254" s="47"/>
    </row>
    <row r="255" spans="41:49" x14ac:dyDescent="0.25">
      <c r="AT255" s="47"/>
    </row>
    <row r="256" spans="41:49" x14ac:dyDescent="0.25">
      <c r="AT256" s="47"/>
    </row>
    <row r="257" spans="46:46" x14ac:dyDescent="0.25">
      <c r="AT257" s="47"/>
    </row>
    <row r="258" spans="46:46" x14ac:dyDescent="0.25">
      <c r="AT258" s="47"/>
    </row>
    <row r="259" spans="46:46" x14ac:dyDescent="0.25">
      <c r="AT259" s="47"/>
    </row>
    <row r="260" spans="46:46" x14ac:dyDescent="0.25">
      <c r="AT260" s="47"/>
    </row>
    <row r="261" spans="46:46" x14ac:dyDescent="0.25">
      <c r="AT261" s="47"/>
    </row>
    <row r="262" spans="46:46" x14ac:dyDescent="0.25">
      <c r="AT262" s="47"/>
    </row>
    <row r="263" spans="46:46" x14ac:dyDescent="0.25">
      <c r="AT263" s="47"/>
    </row>
    <row r="264" spans="46:46" x14ac:dyDescent="0.25">
      <c r="AT264" s="47"/>
    </row>
    <row r="265" spans="46:46" x14ac:dyDescent="0.25">
      <c r="AT265" s="47"/>
    </row>
    <row r="266" spans="46:46" x14ac:dyDescent="0.25">
      <c r="AT266" s="47"/>
    </row>
    <row r="267" spans="46:46" x14ac:dyDescent="0.25">
      <c r="AT267" s="47"/>
    </row>
    <row r="268" spans="46:46" x14ac:dyDescent="0.25">
      <c r="AT268" s="47"/>
    </row>
    <row r="269" spans="46:46" x14ac:dyDescent="0.25">
      <c r="AT269" s="47"/>
    </row>
    <row r="270" spans="46:46" x14ac:dyDescent="0.25">
      <c r="AT270" s="47"/>
    </row>
    <row r="271" spans="46:46" x14ac:dyDescent="0.25">
      <c r="AT271" s="47"/>
    </row>
    <row r="272" spans="46:46" x14ac:dyDescent="0.25">
      <c r="AT272" s="47"/>
    </row>
    <row r="273" spans="46:46" x14ac:dyDescent="0.25">
      <c r="AT273" s="47"/>
    </row>
    <row r="274" spans="46:46" x14ac:dyDescent="0.25">
      <c r="AT274" s="47"/>
    </row>
    <row r="275" spans="46:46" x14ac:dyDescent="0.25">
      <c r="AT275" s="47"/>
    </row>
    <row r="276" spans="46:46" x14ac:dyDescent="0.25">
      <c r="AT276" s="47"/>
    </row>
    <row r="277" spans="46:46" x14ac:dyDescent="0.25">
      <c r="AT277" s="47"/>
    </row>
    <row r="278" spans="46:46" x14ac:dyDescent="0.25">
      <c r="AT278" s="47"/>
    </row>
    <row r="279" spans="46:46" x14ac:dyDescent="0.25">
      <c r="AT279" s="47"/>
    </row>
    <row r="280" spans="46:46" x14ac:dyDescent="0.25">
      <c r="AT280" s="47"/>
    </row>
    <row r="281" spans="46:46" x14ac:dyDescent="0.25">
      <c r="AT281" s="47"/>
    </row>
    <row r="282" spans="46:46" x14ac:dyDescent="0.25">
      <c r="AT282" s="47"/>
    </row>
    <row r="283" spans="46:46" x14ac:dyDescent="0.25">
      <c r="AT283" s="47"/>
    </row>
    <row r="284" spans="46:46" x14ac:dyDescent="0.25">
      <c r="AT284" s="47"/>
    </row>
  </sheetData>
  <mergeCells count="50">
    <mergeCell ref="AR2:AT2"/>
    <mergeCell ref="AV2:AW2"/>
    <mergeCell ref="C5:I5"/>
    <mergeCell ref="AD13:AK13"/>
    <mergeCell ref="D14:H14"/>
    <mergeCell ref="I14:Q14"/>
    <mergeCell ref="R14:T14"/>
    <mergeCell ref="V14:V16"/>
    <mergeCell ref="D15:D16"/>
    <mergeCell ref="E15:E16"/>
    <mergeCell ref="F15:F16"/>
    <mergeCell ref="G15:G16"/>
    <mergeCell ref="H15:H16"/>
    <mergeCell ref="I15:J16"/>
    <mergeCell ref="K15:K16"/>
    <mergeCell ref="S15:S16"/>
    <mergeCell ref="T15:T16"/>
    <mergeCell ref="AC16:AC20"/>
    <mergeCell ref="I17:J17"/>
    <mergeCell ref="I18:J18"/>
    <mergeCell ref="I19:J19"/>
    <mergeCell ref="I20:J20"/>
    <mergeCell ref="M15:M16"/>
    <mergeCell ref="N15:N16"/>
    <mergeCell ref="O15:O16"/>
    <mergeCell ref="P15:P16"/>
    <mergeCell ref="Q15:Q16"/>
    <mergeCell ref="R15:R16"/>
    <mergeCell ref="L15:L16"/>
    <mergeCell ref="AC41:AC45"/>
    <mergeCell ref="I21:J21"/>
    <mergeCell ref="AC21:AC25"/>
    <mergeCell ref="I22:J22"/>
    <mergeCell ref="I23:J23"/>
    <mergeCell ref="I24:J24"/>
    <mergeCell ref="I25:J25"/>
    <mergeCell ref="I26:J26"/>
    <mergeCell ref="AC26:AC30"/>
    <mergeCell ref="I27:J27"/>
    <mergeCell ref="AC31:AC35"/>
    <mergeCell ref="AC36:AC40"/>
    <mergeCell ref="AC77:AC81"/>
    <mergeCell ref="AC82:AC86"/>
    <mergeCell ref="AC87:AC91"/>
    <mergeCell ref="AC46:AC50"/>
    <mergeCell ref="AD54:AK54"/>
    <mergeCell ref="AC57:AC61"/>
    <mergeCell ref="AC62:AC66"/>
    <mergeCell ref="AC67:AC71"/>
    <mergeCell ref="AC72:AC76"/>
  </mergeCells>
  <dataValidations count="1">
    <dataValidation type="list" allowBlank="1" showInputMessage="1" showErrorMessage="1" sqref="G17:G27">
      <formula1>$AJ$2:$AJ$3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M284"/>
  <sheetViews>
    <sheetView tabSelected="1" topLeftCell="B1" zoomScale="70" zoomScaleNormal="70" workbookViewId="0">
      <selection activeCell="AC19" sqref="AC19"/>
    </sheetView>
  </sheetViews>
  <sheetFormatPr baseColWidth="10" defaultColWidth="11.42578125" defaultRowHeight="15" x14ac:dyDescent="0.25"/>
  <cols>
    <col min="1" max="1" width="1.28515625" style="4" hidden="1" customWidth="1"/>
    <col min="2" max="2" width="38.5703125" style="4" customWidth="1"/>
    <col min="3" max="3" width="16.5703125" style="119" customWidth="1"/>
    <col min="4" max="4" width="11.5703125" style="159" customWidth="1"/>
    <col min="5" max="5" width="10.85546875" style="4" customWidth="1"/>
    <col min="6" max="7" width="9.5703125" style="4" customWidth="1"/>
    <col min="8" max="15" width="10" style="4" customWidth="1"/>
    <col min="16" max="18" width="11.85546875" style="4" customWidth="1"/>
    <col min="19" max="19" width="37.7109375" style="4" bestFit="1" customWidth="1"/>
    <col min="20" max="20" width="10.28515625" style="4" customWidth="1"/>
    <col min="21" max="21" width="12.42578125" style="4" customWidth="1"/>
    <col min="22" max="22" width="15.42578125" style="4" customWidth="1"/>
    <col min="23" max="23" width="13" style="4" customWidth="1"/>
    <col min="24" max="24" width="12.85546875" style="4" customWidth="1"/>
    <col min="25" max="25" width="18.7109375" style="4" bestFit="1" customWidth="1"/>
    <col min="26" max="26" width="13.28515625" style="4" customWidth="1"/>
    <col min="27" max="27" width="15.42578125" style="4" customWidth="1"/>
    <col min="28" max="28" width="14.5703125" style="4" customWidth="1"/>
    <col min="29" max="29" width="16" style="4" customWidth="1"/>
    <col min="30" max="30" width="17.42578125" style="4" customWidth="1"/>
    <col min="31" max="31" width="13.85546875" style="4" customWidth="1"/>
    <col min="32" max="32" width="12.42578125" style="4" customWidth="1"/>
    <col min="33" max="33" width="13.7109375" style="4" customWidth="1"/>
    <col min="34" max="34" width="20.140625" style="4" bestFit="1" customWidth="1"/>
    <col min="35" max="35" width="14.85546875" style="4" customWidth="1"/>
    <col min="36" max="36" width="12.140625" style="4" customWidth="1"/>
    <col min="37" max="37" width="4.28515625" style="4" customWidth="1"/>
    <col min="38" max="44" width="10.140625" style="4" customWidth="1"/>
    <col min="45" max="45" width="19.5703125" style="4" customWidth="1"/>
    <col min="46" max="46" width="15" style="4" bestFit="1" customWidth="1"/>
    <col min="47" max="53" width="11.42578125" style="4"/>
    <col min="54" max="54" width="11.42578125" style="98"/>
    <col min="55" max="56" width="11.42578125" style="4"/>
    <col min="57" max="57" width="13.85546875" style="119" bestFit="1" customWidth="1"/>
    <col min="58" max="58" width="12.5703125" style="119" bestFit="1" customWidth="1"/>
    <col min="59" max="59" width="6.28515625" style="119" bestFit="1" customWidth="1"/>
    <col min="60" max="61" width="11.42578125" style="119"/>
    <col min="62" max="62" width="11.42578125" style="4"/>
    <col min="63" max="63" width="2.5703125" style="4" customWidth="1"/>
    <col min="64" max="16384" width="11.42578125" style="4"/>
  </cols>
  <sheetData>
    <row r="1" spans="2:65" ht="40.5" customHeight="1" x14ac:dyDescent="0.25">
      <c r="B1" s="76" t="s">
        <v>32</v>
      </c>
      <c r="C1" s="139">
        <v>300</v>
      </c>
      <c r="D1" s="119" t="s">
        <v>36</v>
      </c>
      <c r="F1" s="159"/>
    </row>
    <row r="2" spans="2:65" ht="27.75" customHeight="1" x14ac:dyDescent="0.25">
      <c r="D2" s="4"/>
      <c r="AS2" s="3" t="s">
        <v>35</v>
      </c>
      <c r="AT2" s="3" t="s">
        <v>45</v>
      </c>
      <c r="AV2" s="3" t="s">
        <v>46</v>
      </c>
      <c r="AW2" s="3" t="s">
        <v>47</v>
      </c>
      <c r="AZ2" s="4" t="s">
        <v>64</v>
      </c>
      <c r="BH2" s="312" t="s">
        <v>76</v>
      </c>
      <c r="BI2" s="312"/>
      <c r="BJ2" s="312"/>
      <c r="BL2" s="313" t="s">
        <v>80</v>
      </c>
      <c r="BM2" s="313"/>
    </row>
    <row r="3" spans="2:65" ht="15.75" thickBot="1" x14ac:dyDescent="0.3">
      <c r="F3" s="159"/>
      <c r="AS3" s="3">
        <v>1000</v>
      </c>
      <c r="AT3" s="25">
        <f>AS$3/$C$1</f>
        <v>3.3333333333333335</v>
      </c>
      <c r="AV3" s="3">
        <v>500</v>
      </c>
      <c r="AW3" s="25">
        <f>$AV3/$C$1</f>
        <v>1.6666666666666667</v>
      </c>
      <c r="AZ3" s="4" t="s">
        <v>65</v>
      </c>
      <c r="BE3" s="118" t="s">
        <v>78</v>
      </c>
      <c r="BF3" s="118" t="s">
        <v>79</v>
      </c>
      <c r="BG3" s="118" t="s">
        <v>50</v>
      </c>
      <c r="BH3" s="118" t="s">
        <v>74</v>
      </c>
      <c r="BI3" s="118" t="s">
        <v>75</v>
      </c>
      <c r="BJ3" s="118" t="s">
        <v>77</v>
      </c>
      <c r="BL3" s="119" t="s">
        <v>75</v>
      </c>
      <c r="BM3" s="119" t="s">
        <v>77</v>
      </c>
    </row>
    <row r="4" spans="2:65" ht="15.75" thickBot="1" x14ac:dyDescent="0.3">
      <c r="B4" s="251" t="s">
        <v>33</v>
      </c>
      <c r="C4" s="253">
        <f>'[1]Chgt BM'!$B$33</f>
        <v>10.636458333333334</v>
      </c>
      <c r="D4" s="252" t="s">
        <v>37</v>
      </c>
      <c r="K4" s="9"/>
      <c r="L4" s="9"/>
      <c r="M4" s="9"/>
      <c r="N4" s="9"/>
      <c r="O4" s="9"/>
      <c r="P4" s="9"/>
      <c r="Q4" s="9"/>
      <c r="R4" s="9"/>
      <c r="AS4" s="3">
        <v>1500</v>
      </c>
      <c r="AT4" s="25">
        <f>AS$4/$C$1</f>
        <v>5</v>
      </c>
      <c r="AV4" s="3">
        <v>1000</v>
      </c>
      <c r="AW4" s="25">
        <f>$AV4/$C$1</f>
        <v>3.3333333333333335</v>
      </c>
      <c r="BE4" s="118"/>
      <c r="BF4" s="118"/>
      <c r="BG4" s="118"/>
      <c r="BH4" s="118"/>
      <c r="BI4" s="118"/>
      <c r="BJ4" s="101"/>
    </row>
    <row r="5" spans="2:65" ht="15.75" customHeight="1" thickBot="1" x14ac:dyDescent="0.3">
      <c r="B5" s="339" t="s">
        <v>102</v>
      </c>
      <c r="C5" s="309" t="s">
        <v>51</v>
      </c>
      <c r="D5" s="345"/>
      <c r="E5" s="345"/>
      <c r="F5" s="345"/>
      <c r="G5" s="345"/>
      <c r="H5" s="345"/>
      <c r="I5" s="345"/>
      <c r="J5" s="346"/>
      <c r="K5" s="77"/>
      <c r="L5" s="77"/>
      <c r="M5" s="77"/>
      <c r="N5" s="77"/>
      <c r="O5" s="77"/>
      <c r="P5" s="77"/>
      <c r="Q5" s="77"/>
      <c r="R5" s="77"/>
      <c r="AS5" s="3">
        <v>4500</v>
      </c>
      <c r="AT5" s="25">
        <f>AS$5/$C$1</f>
        <v>15</v>
      </c>
      <c r="AV5" s="3">
        <v>1500</v>
      </c>
      <c r="AW5" s="25">
        <f>$AV5/$C$1</f>
        <v>5</v>
      </c>
      <c r="BE5" s="102">
        <f>AS16</f>
        <v>1000</v>
      </c>
      <c r="BF5" s="102">
        <f>AV3</f>
        <v>500</v>
      </c>
      <c r="BG5" s="102">
        <v>1</v>
      </c>
      <c r="BH5" s="118">
        <f>COLUMN($AU$16)</f>
        <v>47</v>
      </c>
      <c r="BI5" s="118">
        <v>16</v>
      </c>
      <c r="BJ5" s="31">
        <f t="array" aca="1" ref="BJ5" ca="1">INDIRECT(ADDRESS(BI5,BH5))</f>
        <v>20.976934523809526</v>
      </c>
      <c r="BL5" s="119">
        <f>BI5+41</f>
        <v>57</v>
      </c>
      <c r="BM5" s="47">
        <f t="array" aca="1" ref="BM5" ca="1">INDIRECT(ADDRESS(BL5,BH5))</f>
        <v>13.969791666666667</v>
      </c>
    </row>
    <row r="6" spans="2:65" ht="15.75" customHeight="1" thickBot="1" x14ac:dyDescent="0.3">
      <c r="B6" s="340"/>
      <c r="C6" s="136">
        <v>1</v>
      </c>
      <c r="D6" s="137">
        <v>2</v>
      </c>
      <c r="E6" s="137">
        <v>3</v>
      </c>
      <c r="F6" s="137">
        <v>4</v>
      </c>
      <c r="G6" s="137">
        <v>5</v>
      </c>
      <c r="H6" s="137">
        <v>6</v>
      </c>
      <c r="I6" s="220">
        <v>7</v>
      </c>
      <c r="J6" s="138">
        <v>8</v>
      </c>
      <c r="K6" s="218"/>
      <c r="L6" s="218"/>
      <c r="M6" s="218"/>
      <c r="N6" s="218"/>
      <c r="O6" s="218"/>
      <c r="P6" s="218"/>
      <c r="Q6" s="218"/>
      <c r="R6" s="218"/>
      <c r="AS6" s="3">
        <v>6000</v>
      </c>
      <c r="AT6" s="25">
        <f>AS$6/$C$1</f>
        <v>20</v>
      </c>
      <c r="AV6" s="3">
        <v>2000</v>
      </c>
      <c r="AW6" s="25">
        <f>$AV6/$C$1</f>
        <v>6.666666666666667</v>
      </c>
      <c r="BE6" s="118">
        <f>BE5</f>
        <v>1000</v>
      </c>
      <c r="BF6" s="118">
        <f>BF5</f>
        <v>500</v>
      </c>
      <c r="BG6" s="118">
        <v>2</v>
      </c>
      <c r="BH6" s="118">
        <f>COLUMN($AV$16)</f>
        <v>48</v>
      </c>
      <c r="BI6" s="118">
        <f>BI5</f>
        <v>16</v>
      </c>
      <c r="BJ6" s="31">
        <f t="array" aca="1" ref="BJ6" ca="1">INDIRECT(ADDRESS(BI6,BH6))</f>
        <v>20.976934523809526</v>
      </c>
      <c r="BL6" s="119">
        <f t="shared" ref="BL6:BL69" si="0">BI6+41</f>
        <v>57</v>
      </c>
      <c r="BM6" s="47">
        <f t="array" aca="1" ref="BM6" ca="1">INDIRECT(ADDRESS(BL6,BH6))</f>
        <v>13.969791666666667</v>
      </c>
    </row>
    <row r="7" spans="2:65" x14ac:dyDescent="0.25">
      <c r="B7" s="18" t="s">
        <v>43</v>
      </c>
      <c r="C7" s="177"/>
      <c r="D7" s="176"/>
      <c r="E7" s="171">
        <f>'[2]BF - 1personne'!$H$34</f>
        <v>2.1027777777777779</v>
      </c>
      <c r="F7" s="183">
        <f>'[2]BF - 1personne'!$B$141*2</f>
        <v>2.2666666666666666</v>
      </c>
      <c r="G7" s="183">
        <f>'[2]BF - 1personne'!$B$141+'[2]BF - 1personne'!$H$141</f>
        <v>2.802083333333333</v>
      </c>
      <c r="H7" s="171">
        <f>2*'[2]BF - 1personne'!$H$141</f>
        <v>3.3374999999999999</v>
      </c>
      <c r="I7" s="182">
        <f>2*'[2]BF - 1personne'!$B$141+'[2]BF - 1personne'!$H$141-0.1</f>
        <v>3.8354166666666667</v>
      </c>
      <c r="J7" s="184">
        <f>I7+0.5</f>
        <v>4.3354166666666671</v>
      </c>
      <c r="K7" s="158"/>
      <c r="L7" s="158"/>
      <c r="M7" s="158"/>
      <c r="N7" s="158"/>
      <c r="O7" s="158"/>
      <c r="P7" s="158"/>
      <c r="Q7" s="158"/>
      <c r="R7" s="158"/>
      <c r="AR7" s="119"/>
      <c r="AS7" s="3">
        <v>7500</v>
      </c>
      <c r="AT7" s="25">
        <f>AS$7/$C$1</f>
        <v>25</v>
      </c>
      <c r="AU7" s="119"/>
      <c r="AV7" s="3">
        <v>8000</v>
      </c>
      <c r="AW7" s="25">
        <f>$AV7/$C$1</f>
        <v>26.666666666666668</v>
      </c>
      <c r="BE7" s="118">
        <f t="shared" ref="BE7:BF22" si="1">BE6</f>
        <v>1000</v>
      </c>
      <c r="BF7" s="118">
        <f t="shared" si="1"/>
        <v>500</v>
      </c>
      <c r="BG7" s="118">
        <v>3</v>
      </c>
      <c r="BH7" s="118">
        <f>COLUMN($AW$16)</f>
        <v>49</v>
      </c>
      <c r="BI7" s="118">
        <f t="shared" ref="BI7:BI11" si="2">BI6</f>
        <v>16</v>
      </c>
      <c r="BJ7" s="31">
        <f t="array" aca="1" ref="BJ7" ca="1">INDIRECT(ADDRESS(BI7,BH7))</f>
        <v>25.182490079365078</v>
      </c>
      <c r="BL7" s="119">
        <f t="shared" si="0"/>
        <v>57</v>
      </c>
      <c r="BM7" s="47">
        <f t="array" aca="1" ref="BM7" ca="1">INDIRECT(ADDRESS(BL7,BH7))</f>
        <v>18.175347222222221</v>
      </c>
    </row>
    <row r="8" spans="2:65" ht="15.75" thickBot="1" x14ac:dyDescent="0.3">
      <c r="B8" s="161" t="s">
        <v>124</v>
      </c>
      <c r="C8" s="164">
        <f>'[2]BF - Bâches vertes'!$B$69</f>
        <v>3.5035714285714286</v>
      </c>
      <c r="D8" s="172">
        <f>'[2]BF - Bâches vertes'!$B$69</f>
        <v>3.5035714285714286</v>
      </c>
      <c r="E8" s="172">
        <f>'[2]BF - Bâches vertes'!$B$69</f>
        <v>3.5035714285714286</v>
      </c>
      <c r="F8" s="172">
        <f>'[2]BF - Bâches vertes'!$B$69</f>
        <v>3.5035714285714286</v>
      </c>
      <c r="G8" s="172">
        <f>'[2]BF - Bâches vertes'!$B$69</f>
        <v>3.5035714285714286</v>
      </c>
      <c r="H8" s="172">
        <f>'[2]BF - Bâches vertes'!$B$69</f>
        <v>3.5035714285714286</v>
      </c>
      <c r="I8" s="172">
        <f>'[2]BF - Bâches vertes'!$B$69</f>
        <v>3.5035714285714286</v>
      </c>
      <c r="J8" s="173">
        <f>'[2]BF - Bâches vertes'!$B$69</f>
        <v>3.5035714285714286</v>
      </c>
      <c r="K8" s="219"/>
      <c r="L8" s="219"/>
      <c r="M8" s="219"/>
      <c r="N8" s="219"/>
      <c r="O8" s="219"/>
      <c r="P8" s="219"/>
      <c r="Q8" s="219"/>
      <c r="R8" s="219"/>
      <c r="AS8" s="3">
        <v>10000</v>
      </c>
      <c r="AT8" s="25">
        <f>AS$8/$C$1</f>
        <v>33.333333333333336</v>
      </c>
      <c r="BE8" s="118">
        <f t="shared" si="1"/>
        <v>1000</v>
      </c>
      <c r="BF8" s="118">
        <f t="shared" si="1"/>
        <v>500</v>
      </c>
      <c r="BG8" s="118">
        <v>4</v>
      </c>
      <c r="BH8" s="118">
        <f>COLUMN($AX$16)</f>
        <v>50</v>
      </c>
      <c r="BI8" s="118">
        <f t="shared" si="2"/>
        <v>16</v>
      </c>
      <c r="BJ8" s="31">
        <f t="array" aca="1" ref="BJ8" ca="1">INDIRECT(ADDRESS(BI8,BH8))</f>
        <v>25.510267857142857</v>
      </c>
      <c r="BL8" s="119">
        <f t="shared" si="0"/>
        <v>57</v>
      </c>
      <c r="BM8" s="47">
        <f t="array" aca="1" ref="BM8" ca="1">INDIRECT(ADDRESS(BL8,BH8))</f>
        <v>18.503125000000001</v>
      </c>
    </row>
    <row r="9" spans="2:65" ht="15.75" thickBot="1" x14ac:dyDescent="0.3">
      <c r="AS9" s="119">
        <v>6752</v>
      </c>
      <c r="AT9" s="25">
        <f>AS$8/$C$1</f>
        <v>33.333333333333336</v>
      </c>
      <c r="BE9" s="118">
        <f t="shared" si="1"/>
        <v>1000</v>
      </c>
      <c r="BF9" s="118">
        <f t="shared" si="1"/>
        <v>500</v>
      </c>
      <c r="BG9" s="118">
        <v>5</v>
      </c>
      <c r="BH9" s="118">
        <f>COLUMN($AY$16)</f>
        <v>51</v>
      </c>
      <c r="BI9" s="118">
        <f t="shared" si="2"/>
        <v>16</v>
      </c>
      <c r="BJ9" s="31">
        <f t="array" aca="1" ref="BJ9" ca="1">INDIRECT(ADDRESS(BI9,BH9))</f>
        <v>26.58110119047619</v>
      </c>
      <c r="BL9" s="119">
        <f t="shared" si="0"/>
        <v>57</v>
      </c>
      <c r="BM9" s="47">
        <f t="array" aca="1" ref="BM9" ca="1">INDIRECT(ADDRESS(BL9,BH9))</f>
        <v>19.573958333333334</v>
      </c>
    </row>
    <row r="10" spans="2:65" x14ac:dyDescent="0.25">
      <c r="C10" s="13" t="s">
        <v>38</v>
      </c>
      <c r="D10" s="332">
        <v>0.8</v>
      </c>
      <c r="E10" s="333"/>
      <c r="BE10" s="118">
        <f t="shared" si="1"/>
        <v>1000</v>
      </c>
      <c r="BF10" s="118">
        <f t="shared" si="1"/>
        <v>500</v>
      </c>
      <c r="BG10" s="118">
        <v>6</v>
      </c>
      <c r="BH10" s="118">
        <f>COLUMN($AZ$16)</f>
        <v>52</v>
      </c>
      <c r="BI10" s="118">
        <f t="shared" si="2"/>
        <v>16</v>
      </c>
      <c r="BJ10" s="31">
        <f t="array" aca="1" ref="BJ10" ca="1">INDIRECT(ADDRESS(BI10,BH10))</f>
        <v>27.651934523809523</v>
      </c>
      <c r="BL10" s="119">
        <f t="shared" si="0"/>
        <v>57</v>
      </c>
      <c r="BM10" s="47">
        <f t="array" aca="1" ref="BM10" ca="1">INDIRECT(ADDRESS(BL10,BH10))</f>
        <v>20.644791666666666</v>
      </c>
    </row>
    <row r="11" spans="2:65" ht="15.75" thickBot="1" x14ac:dyDescent="0.3">
      <c r="C11" s="113" t="s">
        <v>39</v>
      </c>
      <c r="D11" s="250">
        <v>6.58</v>
      </c>
      <c r="E11" s="15" t="s">
        <v>40</v>
      </c>
      <c r="BE11" s="118">
        <f t="shared" si="1"/>
        <v>1000</v>
      </c>
      <c r="BF11" s="118">
        <f t="shared" si="1"/>
        <v>500</v>
      </c>
      <c r="BG11" s="118">
        <v>7</v>
      </c>
      <c r="BH11" s="118">
        <f>COLUMN($BA$16)</f>
        <v>53</v>
      </c>
      <c r="BI11" s="118">
        <f t="shared" si="2"/>
        <v>16</v>
      </c>
      <c r="BJ11" s="31">
        <f t="array" aca="1" ref="BJ11" ca="1">INDIRECT(ADDRESS(BI11,BH11))</f>
        <v>28.647767857142856</v>
      </c>
      <c r="BL11" s="119">
        <f t="shared" si="0"/>
        <v>57</v>
      </c>
      <c r="BM11" s="47">
        <f t="array" aca="1" ref="BM11" ca="1">INDIRECT(ADDRESS(BL11,BH11))</f>
        <v>21.640625</v>
      </c>
    </row>
    <row r="12" spans="2:65" ht="15.75" thickBot="1" x14ac:dyDescent="0.3">
      <c r="AS12" s="49" t="s">
        <v>52</v>
      </c>
      <c r="AT12" s="119"/>
      <c r="BE12" s="118">
        <f t="shared" si="1"/>
        <v>1000</v>
      </c>
      <c r="BF12" s="103">
        <f>AV4</f>
        <v>1000</v>
      </c>
      <c r="BG12" s="118">
        <f>BG5</f>
        <v>1</v>
      </c>
      <c r="BH12" s="118">
        <f>BH5</f>
        <v>47</v>
      </c>
      <c r="BI12" s="118">
        <v>17</v>
      </c>
      <c r="BJ12" s="31">
        <f t="array" aca="1" ref="BJ12" ca="1">INDIRECT(ADDRESS(BI12,BH12))</f>
        <v>17.473363095238096</v>
      </c>
      <c r="BL12" s="119">
        <f t="shared" si="0"/>
        <v>58</v>
      </c>
      <c r="BM12" s="47">
        <f t="array" aca="1" ref="BM12" ca="1">INDIRECT(ADDRESS(BL12,BH12))</f>
        <v>13.969791666666667</v>
      </c>
    </row>
    <row r="13" spans="2:65" ht="15.75" thickBot="1" x14ac:dyDescent="0.3">
      <c r="B13" s="119"/>
      <c r="AA13" s="77"/>
      <c r="AB13" s="77"/>
      <c r="AC13" s="77"/>
      <c r="AD13" s="53"/>
      <c r="AQ13" s="53"/>
      <c r="AT13" s="309" t="s">
        <v>53</v>
      </c>
      <c r="AU13" s="310"/>
      <c r="AV13" s="310"/>
      <c r="AW13" s="310"/>
      <c r="AX13" s="310"/>
      <c r="AY13" s="310"/>
      <c r="AZ13" s="310"/>
      <c r="BA13" s="311"/>
      <c r="BE13" s="118">
        <f t="shared" si="1"/>
        <v>1000</v>
      </c>
      <c r="BF13" s="118">
        <f>BF12</f>
        <v>1000</v>
      </c>
      <c r="BG13" s="118">
        <f>BG6</f>
        <v>2</v>
      </c>
      <c r="BH13" s="118">
        <f t="shared" ref="BH13:BH76" si="3">BH6</f>
        <v>48</v>
      </c>
      <c r="BI13" s="118">
        <f t="shared" ref="BI13:BI18" si="4">BI12</f>
        <v>17</v>
      </c>
      <c r="BJ13" s="31">
        <f t="array" aca="1" ref="BJ13" ca="1">INDIRECT(ADDRESS(BI13,BH13))</f>
        <v>17.473363095238096</v>
      </c>
      <c r="BL13" s="119">
        <f t="shared" si="0"/>
        <v>58</v>
      </c>
      <c r="BM13" s="47">
        <f t="array" aca="1" ref="BM13" ca="1">INDIRECT(ADDRESS(BL13,BH13))</f>
        <v>13.969791666666667</v>
      </c>
    </row>
    <row r="14" spans="2:65" ht="15.75" thickBot="1" x14ac:dyDescent="0.3">
      <c r="C14" s="168"/>
      <c r="D14" s="341" t="s">
        <v>54</v>
      </c>
      <c r="E14" s="342"/>
      <c r="F14" s="342"/>
      <c r="G14" s="342"/>
      <c r="H14" s="342"/>
      <c r="I14" s="342"/>
      <c r="J14" s="342"/>
      <c r="K14" s="342"/>
      <c r="L14" s="343"/>
      <c r="M14" s="343"/>
      <c r="N14" s="343"/>
      <c r="O14" s="343"/>
      <c r="P14" s="343"/>
      <c r="Q14" s="343"/>
      <c r="R14" s="343"/>
      <c r="S14" s="343"/>
      <c r="T14" s="343"/>
      <c r="U14" s="343"/>
      <c r="V14" s="343"/>
      <c r="W14" s="343"/>
      <c r="X14" s="343"/>
      <c r="Y14" s="344"/>
      <c r="Z14" s="366" t="s">
        <v>84</v>
      </c>
      <c r="AA14" s="367"/>
      <c r="AB14" s="367"/>
      <c r="AC14" s="367"/>
      <c r="AD14" s="367"/>
      <c r="AE14" s="367"/>
      <c r="AF14" s="367"/>
      <c r="AG14" s="368"/>
      <c r="AH14" s="280" t="s">
        <v>86</v>
      </c>
      <c r="AI14" s="280"/>
      <c r="AJ14" s="281"/>
      <c r="AK14" s="9"/>
      <c r="AL14" s="282" t="s">
        <v>90</v>
      </c>
      <c r="AQ14" s="53"/>
      <c r="AT14" s="17" t="s">
        <v>50</v>
      </c>
      <c r="AU14" s="136">
        <f t="shared" ref="AU14:BA14" si="5">C6</f>
        <v>1</v>
      </c>
      <c r="AV14" s="137">
        <f t="shared" si="5"/>
        <v>2</v>
      </c>
      <c r="AW14" s="137">
        <f t="shared" si="5"/>
        <v>3</v>
      </c>
      <c r="AX14" s="137">
        <f t="shared" si="5"/>
        <v>4</v>
      </c>
      <c r="AY14" s="137">
        <f t="shared" si="5"/>
        <v>5</v>
      </c>
      <c r="AZ14" s="137">
        <f t="shared" si="5"/>
        <v>6</v>
      </c>
      <c r="BA14" s="138">
        <f t="shared" si="5"/>
        <v>7</v>
      </c>
      <c r="BE14" s="118">
        <f t="shared" si="1"/>
        <v>1000</v>
      </c>
      <c r="BF14" s="118">
        <f t="shared" si="1"/>
        <v>1000</v>
      </c>
      <c r="BG14" s="118">
        <f t="shared" ref="BG14:BG18" si="6">BG7</f>
        <v>3</v>
      </c>
      <c r="BH14" s="118">
        <f t="shared" si="3"/>
        <v>49</v>
      </c>
      <c r="BI14" s="118">
        <f t="shared" si="4"/>
        <v>17</v>
      </c>
      <c r="BJ14" s="31">
        <f t="array" aca="1" ref="BJ14" ca="1">INDIRECT(ADDRESS(BI14,BH14))</f>
        <v>19.576140873015877</v>
      </c>
      <c r="BL14" s="119">
        <f t="shared" si="0"/>
        <v>58</v>
      </c>
      <c r="BM14" s="47">
        <f t="array" aca="1" ref="BM14" ca="1">INDIRECT(ADDRESS(BL14,BH14))</f>
        <v>16.072569444444447</v>
      </c>
    </row>
    <row r="15" spans="2:65" ht="27.75" customHeight="1" thickBot="1" x14ac:dyDescent="0.3">
      <c r="C15" s="169"/>
      <c r="D15" s="349" t="s">
        <v>107</v>
      </c>
      <c r="E15" s="363" t="s">
        <v>55</v>
      </c>
      <c r="F15" s="327" t="s">
        <v>108</v>
      </c>
      <c r="G15" s="365" t="s">
        <v>56</v>
      </c>
      <c r="H15" s="334" t="s">
        <v>109</v>
      </c>
      <c r="I15" s="335"/>
      <c r="J15" s="335"/>
      <c r="K15" s="335"/>
      <c r="L15" s="335"/>
      <c r="M15" s="335"/>
      <c r="N15" s="335"/>
      <c r="O15" s="336"/>
      <c r="P15" s="334" t="s">
        <v>125</v>
      </c>
      <c r="Q15" s="327" t="s">
        <v>128</v>
      </c>
      <c r="R15" s="327" t="s">
        <v>126</v>
      </c>
      <c r="S15" s="338" t="s">
        <v>127</v>
      </c>
      <c r="T15" s="351" t="s">
        <v>117</v>
      </c>
      <c r="U15" s="361" t="s">
        <v>110</v>
      </c>
      <c r="V15" s="338" t="s">
        <v>50</v>
      </c>
      <c r="W15" s="338" t="s">
        <v>112</v>
      </c>
      <c r="X15" s="352" t="s">
        <v>103</v>
      </c>
      <c r="Y15" s="351" t="s">
        <v>63</v>
      </c>
      <c r="Z15" s="353" t="s">
        <v>96</v>
      </c>
      <c r="AA15" s="355" t="s">
        <v>81</v>
      </c>
      <c r="AB15" s="372" t="s">
        <v>85</v>
      </c>
      <c r="AC15" s="369" t="s">
        <v>122</v>
      </c>
      <c r="AD15" s="370" t="s">
        <v>123</v>
      </c>
      <c r="AE15" s="357" t="s">
        <v>88</v>
      </c>
      <c r="AF15" s="357" t="s">
        <v>89</v>
      </c>
      <c r="AG15" s="359" t="s">
        <v>73</v>
      </c>
      <c r="AH15" s="323" t="s">
        <v>87</v>
      </c>
      <c r="AI15" s="292" t="s">
        <v>91</v>
      </c>
      <c r="AJ15" s="318" t="s">
        <v>92</v>
      </c>
      <c r="AK15" s="9"/>
      <c r="AL15" s="283"/>
      <c r="AM15" s="7"/>
      <c r="AN15" s="7"/>
      <c r="AO15" s="7"/>
      <c r="AP15" s="7"/>
      <c r="AQ15" s="53"/>
      <c r="AS15" s="16" t="s">
        <v>48</v>
      </c>
      <c r="AT15" s="117" t="s">
        <v>49</v>
      </c>
      <c r="AU15" s="89"/>
      <c r="AV15" s="90"/>
      <c r="AW15" s="90"/>
      <c r="AX15" s="90"/>
      <c r="AY15" s="90"/>
      <c r="AZ15" s="90"/>
      <c r="BA15" s="91"/>
      <c r="BE15" s="118">
        <f t="shared" si="1"/>
        <v>1000</v>
      </c>
      <c r="BF15" s="118">
        <f t="shared" si="1"/>
        <v>1000</v>
      </c>
      <c r="BG15" s="118">
        <f t="shared" si="6"/>
        <v>4</v>
      </c>
      <c r="BH15" s="118">
        <f t="shared" si="3"/>
        <v>50</v>
      </c>
      <c r="BI15" s="118">
        <f t="shared" si="4"/>
        <v>17</v>
      </c>
      <c r="BJ15" s="31">
        <f t="array" aca="1" ref="BJ15" ca="1">INDIRECT(ADDRESS(BI15,BH15))</f>
        <v>19.740029761904765</v>
      </c>
      <c r="BL15" s="119">
        <f t="shared" si="0"/>
        <v>58</v>
      </c>
      <c r="BM15" s="47">
        <f t="array" aca="1" ref="BM15" ca="1">INDIRECT(ADDRESS(BL15,BH15))</f>
        <v>16.236458333333335</v>
      </c>
    </row>
    <row r="16" spans="2:65" ht="28.5" customHeight="1" thickBot="1" x14ac:dyDescent="0.3">
      <c r="B16" s="223" t="s">
        <v>113</v>
      </c>
      <c r="C16" s="170"/>
      <c r="D16" s="350"/>
      <c r="E16" s="364"/>
      <c r="F16" s="328"/>
      <c r="G16" s="317"/>
      <c r="H16" s="211">
        <v>1</v>
      </c>
      <c r="I16" s="212">
        <v>2</v>
      </c>
      <c r="J16" s="212">
        <v>3</v>
      </c>
      <c r="K16" s="212">
        <v>4</v>
      </c>
      <c r="L16" s="212">
        <v>5</v>
      </c>
      <c r="M16" s="212">
        <v>6</v>
      </c>
      <c r="N16" s="212">
        <v>7</v>
      </c>
      <c r="O16" s="213">
        <v>8</v>
      </c>
      <c r="P16" s="337"/>
      <c r="Q16" s="328"/>
      <c r="R16" s="328"/>
      <c r="S16" s="315"/>
      <c r="T16" s="319"/>
      <c r="U16" s="362"/>
      <c r="V16" s="315"/>
      <c r="W16" s="315"/>
      <c r="X16" s="277"/>
      <c r="Y16" s="319"/>
      <c r="Z16" s="354"/>
      <c r="AA16" s="356"/>
      <c r="AB16" s="372"/>
      <c r="AC16" s="369"/>
      <c r="AD16" s="371"/>
      <c r="AE16" s="358"/>
      <c r="AF16" s="358"/>
      <c r="AG16" s="360"/>
      <c r="AH16" s="324"/>
      <c r="AI16" s="315"/>
      <c r="AJ16" s="319"/>
      <c r="AK16" s="9"/>
      <c r="AL16" s="283"/>
      <c r="AM16" s="7"/>
      <c r="AN16" s="7"/>
      <c r="AO16" s="7"/>
      <c r="AP16" s="7"/>
      <c r="AQ16" s="54"/>
      <c r="AS16" s="301">
        <f>AS3</f>
        <v>1000</v>
      </c>
      <c r="AT16" s="65">
        <v>500</v>
      </c>
      <c r="AU16" s="27">
        <f t="shared" ref="AU16:BA19" si="7">($C$4+$AT$3+(($AS$16/$AT16)*C$7)+(($AS$16/$AT16)*C$8))</f>
        <v>20.976934523809526</v>
      </c>
      <c r="AV16" s="28">
        <f t="shared" si="7"/>
        <v>20.976934523809526</v>
      </c>
      <c r="AW16" s="28">
        <f t="shared" si="7"/>
        <v>25.182490079365078</v>
      </c>
      <c r="AX16" s="28">
        <f t="shared" si="7"/>
        <v>25.510267857142857</v>
      </c>
      <c r="AY16" s="28">
        <f t="shared" si="7"/>
        <v>26.58110119047619</v>
      </c>
      <c r="AZ16" s="28">
        <f t="shared" si="7"/>
        <v>27.651934523809523</v>
      </c>
      <c r="BA16" s="29">
        <f t="shared" si="7"/>
        <v>28.647767857142856</v>
      </c>
      <c r="BB16" s="99">
        <f>$AS$16</f>
        <v>1000</v>
      </c>
      <c r="BE16" s="118">
        <f t="shared" si="1"/>
        <v>1000</v>
      </c>
      <c r="BF16" s="118">
        <f t="shared" si="1"/>
        <v>1000</v>
      </c>
      <c r="BG16" s="118">
        <f t="shared" si="6"/>
        <v>5</v>
      </c>
      <c r="BH16" s="118">
        <f t="shared" si="3"/>
        <v>51</v>
      </c>
      <c r="BI16" s="118">
        <f t="shared" si="4"/>
        <v>17</v>
      </c>
      <c r="BJ16" s="31">
        <f t="array" aca="1" ref="BJ16" ca="1">INDIRECT(ADDRESS(BI16,BH16))</f>
        <v>20.275446428571431</v>
      </c>
      <c r="BL16" s="119">
        <f t="shared" si="0"/>
        <v>58</v>
      </c>
      <c r="BM16" s="47">
        <f t="array" aca="1" ref="BM16" ca="1">INDIRECT(ADDRESS(BL16,BH16))</f>
        <v>16.771875000000001</v>
      </c>
    </row>
    <row r="17" spans="2:65" x14ac:dyDescent="0.25">
      <c r="B17" s="237" t="s">
        <v>114</v>
      </c>
      <c r="C17" s="221">
        <v>346182</v>
      </c>
      <c r="D17" s="190">
        <v>2</v>
      </c>
      <c r="E17" s="178">
        <v>10000</v>
      </c>
      <c r="F17" s="179">
        <v>1830</v>
      </c>
      <c r="G17" s="206">
        <v>400</v>
      </c>
      <c r="H17" s="217">
        <v>300</v>
      </c>
      <c r="I17" s="205">
        <v>300</v>
      </c>
      <c r="J17" s="205">
        <v>600</v>
      </c>
      <c r="K17" s="230">
        <v>600</v>
      </c>
      <c r="L17" s="205"/>
      <c r="M17" s="205"/>
      <c r="N17" s="205"/>
      <c r="O17" s="215"/>
      <c r="P17" s="229">
        <v>145</v>
      </c>
      <c r="Q17" s="264"/>
      <c r="R17" s="206">
        <v>98</v>
      </c>
      <c r="S17" s="185">
        <f>SQRT(((4*P17*G17)/PI())+R17*R17)</f>
        <v>288.88041400316399</v>
      </c>
      <c r="T17" s="260">
        <f>S17*PI()</f>
        <v>907.54458639831796</v>
      </c>
      <c r="U17" s="209">
        <f>SUM(H17:O17)</f>
        <v>1800</v>
      </c>
      <c r="V17" s="185">
        <f t="shared" ref="V17:V27" si="8">IF(ISNUMBER(H17),1,0)+IF(ISNUMBER(I17),1,0)+IF(ISNUMBER(J17),1,0)+IF(ISNUMBER(K17),1,0)+IF(ISNUMBER(L17),1,0)+IF(ISNUMBER(M17),1,0)+IF(ISNUMBER(N17),1,0)+IF(ISNUMBER(O17),1,0)</f>
        <v>4</v>
      </c>
      <c r="W17" s="231">
        <f>IF(B17="OUI",2,IF((F17-U17)/2&lt;$Y$36,0,2))</f>
        <v>2</v>
      </c>
      <c r="X17" s="236" t="str">
        <f>IF(OR(T17&gt;=$Y$39,H17&gt;=$Y$40,I17&gt;=$Y$40,J17&gt;=$Y$40,K17&gt;=$Y$40),"OUI","NON")</f>
        <v>NON</v>
      </c>
      <c r="Y17" s="230">
        <v>2</v>
      </c>
      <c r="Z17" s="263"/>
      <c r="AA17" s="23">
        <f>IF($E17="","",IF(D17=1,$C$4*Y17,$C$32*Y17))</f>
        <v>15.516666666666667</v>
      </c>
      <c r="AB17" s="23">
        <f>IF($E17="","",(($E17/$C$1)*$Y17))</f>
        <v>66.666666666666671</v>
      </c>
      <c r="AC17" s="23">
        <f ca="1">IF($E17&lt;&gt;"",OFFSET(INDIRECT(IF(D17=1,"B"&amp;7,"B"&amp;35)),(X17="OUI")+0,MATCH(V17,IF(D17=1,$C$6:$J$6,$C$34:$J$34),0))*Y17*(E17/G17)+($Y$45*W17*(E17/G17)*Y17),"")</f>
        <v>107.5</v>
      </c>
      <c r="AD17" s="128">
        <f t="array" ref="AD17">IF($E17="","",IF(AND($X17="Oui",NOT($E17="")),(($E17/$G17)*INDEX($C$8:$I$8,MATCH($V17,$C$6:$I$6,0))),0)*$Y17)</f>
        <v>0</v>
      </c>
      <c r="AE17" s="23">
        <f ca="1">IF($E17="","",AD17+AC17+AA17+AB17+Z17+E35+E34)</f>
        <v>193.81666666666666</v>
      </c>
      <c r="AF17" s="24">
        <f ca="1">IF($E17="","",$AE17/$D$10)</f>
        <v>242.27083333333331</v>
      </c>
      <c r="AG17" s="254">
        <f ca="1">IF($E17="","",IF((($D$11*60)-$AF17)&gt;=0,1,"x"))</f>
        <v>1</v>
      </c>
      <c r="AH17" s="123">
        <f t="array" aca="1" ref="AH17" ca="1">IF($AG17=1,$Y17*$E17,(ROUNDDOWN($AL17,0)*$E17)+((($AF17/$Y17)*($AL17-ROUNDDOWN($AL17,0))-$C$4)/(($G17/$C$1)+INDEX($C$7:$I$7,MATCH($V17,$C$6:$I$6,0))+IF($X17="Oui",INDEX($C$8:$I$8,MATCH($V17,$C$6:$I$6,0)),0))*$G17))</f>
        <v>20000</v>
      </c>
      <c r="AI17" s="111"/>
      <c r="AJ17" s="112"/>
      <c r="AK17" s="9"/>
      <c r="AL17" s="147">
        <f t="array" aca="1" ref="AL17" ca="1">IF($AG17=1,0,IF($Y17&lt;($AG17*$AF17)/(($C$4+($E17/$C$1)+(($E17/$G17)*INDEX($C$7:$I$7,MATCH($V17,$C$6:$I$6,0)))+IF($X17="Oui",(($E17/$G17)*INDEX($C$8:$I$8,MATCH($V17,$C$6:$I$6,0))),0))/$D$10),$Y17,($AG17*$AF17)/(($C$4+($E17/$C$1)+(($E17/$G17)*INDEX($C$7:$I$7,MATCH($V17,$C$6:$I$6,0)))+IF($X17="Oui",(($E17/$G17)*INDEX($C$8:$I$8,MATCH($V17,$C$6:$I$6,0))),0))/$D$10)))</f>
        <v>0</v>
      </c>
      <c r="AQ17" s="54"/>
      <c r="AS17" s="299"/>
      <c r="AT17" s="56">
        <v>1000</v>
      </c>
      <c r="AU17" s="30">
        <f t="shared" si="7"/>
        <v>17.473363095238096</v>
      </c>
      <c r="AV17" s="31">
        <f t="shared" si="7"/>
        <v>17.473363095238096</v>
      </c>
      <c r="AW17" s="31">
        <f t="shared" si="7"/>
        <v>19.576140873015877</v>
      </c>
      <c r="AX17" s="31">
        <f t="shared" si="7"/>
        <v>19.740029761904765</v>
      </c>
      <c r="AY17" s="31">
        <f t="shared" si="7"/>
        <v>20.275446428571431</v>
      </c>
      <c r="AZ17" s="31">
        <f t="shared" si="7"/>
        <v>20.810863095238098</v>
      </c>
      <c r="BA17" s="32">
        <f t="shared" si="7"/>
        <v>21.308779761904763</v>
      </c>
      <c r="BB17" s="99">
        <f t="shared" ref="BB17:BB20" si="9">$AS$16</f>
        <v>1000</v>
      </c>
      <c r="BE17" s="118">
        <f t="shared" si="1"/>
        <v>1000</v>
      </c>
      <c r="BF17" s="118">
        <f t="shared" si="1"/>
        <v>1000</v>
      </c>
      <c r="BG17" s="118">
        <f t="shared" si="6"/>
        <v>6</v>
      </c>
      <c r="BH17" s="118">
        <f t="shared" si="3"/>
        <v>52</v>
      </c>
      <c r="BI17" s="118">
        <f t="shared" si="4"/>
        <v>17</v>
      </c>
      <c r="BJ17" s="31">
        <f t="array" aca="1" ref="BJ17" ca="1">INDIRECT(ADDRESS(BI17,BH17))</f>
        <v>20.810863095238098</v>
      </c>
      <c r="BL17" s="119">
        <f t="shared" si="0"/>
        <v>58</v>
      </c>
      <c r="BM17" s="47">
        <f t="array" aca="1" ref="BM17" ca="1">INDIRECT(ADDRESS(BL17,BH17))</f>
        <v>17.307291666666668</v>
      </c>
    </row>
    <row r="18" spans="2:65" x14ac:dyDescent="0.25">
      <c r="B18" s="238" t="s">
        <v>116</v>
      </c>
      <c r="C18" s="222">
        <v>346280</v>
      </c>
      <c r="D18" s="191">
        <v>2</v>
      </c>
      <c r="E18" s="151">
        <v>10000</v>
      </c>
      <c r="F18" s="165">
        <v>1830</v>
      </c>
      <c r="G18" s="207">
        <v>250</v>
      </c>
      <c r="H18" s="214">
        <v>450</v>
      </c>
      <c r="I18" s="205">
        <v>250</v>
      </c>
      <c r="J18" s="205">
        <v>1080</v>
      </c>
      <c r="K18" s="230"/>
      <c r="L18" s="141"/>
      <c r="M18" s="141"/>
      <c r="N18" s="141"/>
      <c r="O18" s="180"/>
      <c r="P18" s="228">
        <v>145</v>
      </c>
      <c r="Q18" s="141"/>
      <c r="R18" s="207"/>
      <c r="S18" s="186">
        <f>SQRT(((4*P18*G18)/PI())+R18*R18)</f>
        <v>214.83699284957805</v>
      </c>
      <c r="T18" s="261">
        <f>S18*PI()</f>
        <v>674.93031845555731</v>
      </c>
      <c r="U18" s="258">
        <f>SUM(H18:O18)</f>
        <v>1780</v>
      </c>
      <c r="V18" s="188">
        <f t="shared" si="8"/>
        <v>3</v>
      </c>
      <c r="W18" s="240">
        <f>IF(B18="OUI",2,IF((F18-U18)/2&lt;$Y$36,0,2))</f>
        <v>2</v>
      </c>
      <c r="X18" s="236" t="str">
        <f>IF(OR(T18&gt;=$Y$39,H18&gt;=$Y$40,I18&gt;=$Y$40,J18&gt;=$Y$40,K18&gt;=$Y$40),"OUI","NON")</f>
        <v>OUI</v>
      </c>
      <c r="Y18" s="207">
        <v>2</v>
      </c>
      <c r="Z18" s="242">
        <f ca="1">IF($E18="","",INDIRECT("'Chgt Prod'!"&amp;ADDRESS(MATCH($V17,'Chgt Prod'!$C$10:$C$16)+9,MATCH($V18,'Chgt Prod'!$D$9:$J$9)+3)))</f>
        <v>0</v>
      </c>
      <c r="AA18" s="262">
        <f>IF($E18="","",IF(D18=1,$C$4*Y18,$C$32*Y18))</f>
        <v>15.516666666666667</v>
      </c>
      <c r="AB18" s="262">
        <f>IF($E18="","",(($E18/$C$1)*$Y18))</f>
        <v>66.666666666666671</v>
      </c>
      <c r="AC18" s="262">
        <f t="shared" ref="AC18:AC19" ca="1" si="10">IF($E18&lt;&gt;"",OFFSET(INDIRECT(IF(D18=1,"B"&amp;7,"B"&amp;35)),(X18="OUI")+0,MATCH(V18,IF(D18=1,$C$6:$J$6,$C$34:$J$34),0))*Y18*(E18/G18)+($Y$45*W18*(E18/G18)*Y18),"")</f>
        <v>361.61904761904759</v>
      </c>
      <c r="AD18" s="106">
        <f t="array" ref="AD18">IF($E18="","",IF(AND($X18="Oui",NOT($E18="")),(($E18/$G18)*INDEX($C$8:$I$8,MATCH($V18,$C$6:$I$6,0))),0)*$Y18)</f>
        <v>280.28571428571428</v>
      </c>
      <c r="AE18" s="262">
        <f ca="1">IF($E18="","",AD18+AC18+AA18+AB18+Z18+E34)</f>
        <v>727.08809523809521</v>
      </c>
      <c r="AF18" s="257">
        <f ca="1">IF($E18="","",$AE18/$D$10)</f>
        <v>908.86011904761892</v>
      </c>
      <c r="AG18" s="255">
        <f ca="1">IF(OR($E18="",NOT($AG17=1)),"",IF((($D$11*60)-SUM($AF$17:$AF17)-$AF18)&gt;=0,1,(($D$11*60)-SUM($AF$17:$AF17))/$AF18))</f>
        <v>0.16782468882725293</v>
      </c>
      <c r="AH18" s="123">
        <f t="array" aca="1" ref="AH18" ca="1">IF($AG18=1,$Y18*$E18,(ROUNDDOWN($AL18,0)*$E18)+((($AF18/$Y18)*($AL18-ROUNDDOWN($AL18,0))-$C$4)/(($G18/$C$1)+INDEX($C$7:$I$7,MATCH($V18,$C$6:$I$6,0))+IF($X18="Oui",INDEX($C$8:$I$8,MATCH($V18,$C$6:$I$6,0)),0))*$G18))</f>
        <v>7612.8719354231953</v>
      </c>
      <c r="AI18" s="101"/>
      <c r="AJ18" s="108"/>
      <c r="AK18" s="9"/>
      <c r="AL18" s="130">
        <f t="array" aca="1" ref="AL18" ca="1">IF($AG18=1,0,IF($Y18&lt;($AG18*$AF18)/(($C$4+($E18/$C$1)+(($E18/$G18)*INDEX($C$7:$I$7,MATCH($V18,$C$6:$I$6,0)))+IF($X18="Oui",(($E18/$G18)*INDEX($C$8:$I$8,MATCH($V18,$C$6:$I$6,0))),0))/$D$10),$Y18,($AG18*$AF18)/(($C$4+($E18/$C$1)+(($E18/$G18)*INDEX($C$7:$I$7,MATCH($V18,$C$6:$I$6,0)))+IF($X18="Oui",(($E18/$G18)*INDEX($C$8:$I$8,MATCH($V18,$C$6:$I$6,0))),0))/$D$10)))</f>
        <v>0.45493111188001761</v>
      </c>
      <c r="AQ18" s="54"/>
      <c r="AS18" s="299"/>
      <c r="AT18" s="56">
        <v>1500</v>
      </c>
      <c r="AU18" s="30">
        <f t="shared" si="7"/>
        <v>16.305505952380955</v>
      </c>
      <c r="AV18" s="31">
        <f t="shared" si="7"/>
        <v>16.305505952380955</v>
      </c>
      <c r="AW18" s="31">
        <f t="shared" si="7"/>
        <v>17.707357804232807</v>
      </c>
      <c r="AX18" s="31">
        <f t="shared" si="7"/>
        <v>17.816617063492064</v>
      </c>
      <c r="AY18" s="31">
        <f t="shared" si="7"/>
        <v>18.173561507936508</v>
      </c>
      <c r="AZ18" s="31">
        <f t="shared" si="7"/>
        <v>18.530505952380953</v>
      </c>
      <c r="BA18" s="32">
        <f t="shared" si="7"/>
        <v>18.862450396825398</v>
      </c>
      <c r="BB18" s="99">
        <f t="shared" si="9"/>
        <v>1000</v>
      </c>
      <c r="BE18" s="118">
        <f t="shared" si="1"/>
        <v>1000</v>
      </c>
      <c r="BF18" s="118">
        <f t="shared" si="1"/>
        <v>1000</v>
      </c>
      <c r="BG18" s="118">
        <f t="shared" si="6"/>
        <v>7</v>
      </c>
      <c r="BH18" s="118">
        <f t="shared" si="3"/>
        <v>53</v>
      </c>
      <c r="BI18" s="118">
        <f t="shared" si="4"/>
        <v>17</v>
      </c>
      <c r="BJ18" s="31">
        <f t="array" aca="1" ref="BJ18" ca="1">INDIRECT(ADDRESS(BI18,BH18))</f>
        <v>21.308779761904763</v>
      </c>
      <c r="BL18" s="119">
        <f t="shared" si="0"/>
        <v>58</v>
      </c>
      <c r="BM18" s="47">
        <f t="array" aca="1" ref="BM18" ca="1">INDIRECT(ADDRESS(BL18,BH18))</f>
        <v>17.805208333333333</v>
      </c>
    </row>
    <row r="19" spans="2:65" ht="15.75" thickBot="1" x14ac:dyDescent="0.3">
      <c r="B19" s="239" t="s">
        <v>116</v>
      </c>
      <c r="C19" s="222">
        <v>346219</v>
      </c>
      <c r="D19" s="191">
        <v>1</v>
      </c>
      <c r="E19" s="140">
        <v>9000</v>
      </c>
      <c r="F19" s="166">
        <v>1830</v>
      </c>
      <c r="G19" s="207">
        <v>100</v>
      </c>
      <c r="H19" s="214">
        <v>450</v>
      </c>
      <c r="I19" s="205">
        <v>1160</v>
      </c>
      <c r="J19" s="205">
        <v>200</v>
      </c>
      <c r="K19" s="230"/>
      <c r="L19" s="141"/>
      <c r="M19" s="141"/>
      <c r="N19" s="141"/>
      <c r="O19" s="180"/>
      <c r="P19" s="228">
        <v>145</v>
      </c>
      <c r="Q19" s="141"/>
      <c r="R19" s="207"/>
      <c r="S19" s="186">
        <f>SQRT(((4*P19*G19)/PI())+R19*R19)</f>
        <v>135.87484461319491</v>
      </c>
      <c r="T19" s="261">
        <f>S19*PI()</f>
        <v>426.86341364446781</v>
      </c>
      <c r="U19" s="258">
        <f>SUM(H19:O19)</f>
        <v>1810</v>
      </c>
      <c r="V19" s="188">
        <f t="shared" si="8"/>
        <v>3</v>
      </c>
      <c r="W19" s="240">
        <f>IF(B19="OUI",2,IF((F19-U19)/2&lt;$Y$36,0,2))</f>
        <v>0</v>
      </c>
      <c r="X19" s="236" t="str">
        <f>IF(OR(T19&gt;=$Y$39,H19&gt;=$Y$40,I19&gt;=$Y$40,J19&gt;=$Y$40,K19&gt;=$Y$40),"OUI","NON")</f>
        <v>OUI</v>
      </c>
      <c r="Y19" s="207">
        <v>3</v>
      </c>
      <c r="Z19" s="242">
        <f ca="1">IF($E19="","",INDIRECT("'Chgt Prod'!"&amp;ADDRESS(MATCH($V18,'Chgt Prod'!$C$10:$C$16)+9,MATCH($V19,'Chgt Prod'!$D$9:$J$9)+3)))</f>
        <v>0</v>
      </c>
      <c r="AA19" s="262">
        <f>IF($E19="","",IF(D19=1,$C$4*Y19,$C$32*Y19))</f>
        <v>31.909375000000001</v>
      </c>
      <c r="AB19" s="262">
        <f>IF($E19="","",(($E19/$C$1)*$Y19))</f>
        <v>90</v>
      </c>
      <c r="AC19" s="262">
        <f t="shared" ca="1" si="10"/>
        <v>945.96428571428578</v>
      </c>
      <c r="AD19" s="106">
        <f t="array" ref="AD19">IF($E19="","",IF(AND($X19="Oui",NOT($E19="")),(($E19/$G19)*INDEX($C$8:$I$8,MATCH($V19,$C$6:$I$6,0))),0)*$Y19)</f>
        <v>945.96428571428567</v>
      </c>
      <c r="AE19" s="262">
        <f t="shared" ref="AE19:AE27" ca="1" si="11">IF($E19="","",AD19+AC19+AA19+AB19+Z19)</f>
        <v>2013.8379464285715</v>
      </c>
      <c r="AF19" s="257">
        <f ca="1">IF($E19="","",$AE19/$D$10)</f>
        <v>2517.2974330357142</v>
      </c>
      <c r="AG19" s="255" t="str">
        <f ca="1">IF(OR($E19="",NOT($AG18=1)),"",IF((($D$11*60)-SUM($AF$17:$AF18)-$AF19)&gt;=0,1,(($D$11*60)-SUM($AF$17:$AF18))/$AF19))</f>
        <v/>
      </c>
      <c r="AH19" s="123" t="e">
        <f ca="1">IF($AG19=1,$Y19*$E19,(ROUNDDOWN($AL19,0)*$E19)+((($AF19/$Y19)*($AL19-ROUNDDOWN($AL19,0))-$C$4)/(($G19/$C$1)+INDEX($C$7:$I$7,MATCH($V19,$C$6:$I$6,0))+IF($X19="Oui",INDEX($C$8:$I$8,MATCH($V19,$C$6:$I$6,0)),0))*$G19))</f>
        <v>#VALUE!</v>
      </c>
      <c r="AI19" s="101"/>
      <c r="AJ19" s="108"/>
      <c r="AK19" s="9"/>
      <c r="AL19" s="130" t="e">
        <f t="array" aca="1" ref="AL19" ca="1">IF($AG19=1,0,IF($Y19&lt;($AG19*$AF19)/(($C$4+($E19/$C$1)+(($E19/$G19)*INDEX($C$7:$I$7,MATCH($V19,$C$6:$I$6,0)))+IF($X19="Oui",(($E19/$G19)*INDEX($C$8:$I$8,MATCH($V19,$C$6:$I$6,0))),0))/$D$10),$Y19,($AG19*$AF19)/(($C$4+($E19/$C$1)+(($E19/$G19)*INDEX($C$7:$I$7,MATCH($V19,$C$6:$I$6,0)))+IF($X19="Oui",(($E19/$G19)*INDEX($C$8:$I$8,MATCH($V19,$C$6:$I$6,0))),0))/$D$10)))</f>
        <v>#VALUE!</v>
      </c>
      <c r="AM19" s="119"/>
      <c r="AN19" s="119"/>
      <c r="AO19" s="119"/>
      <c r="AP19" s="119"/>
      <c r="AQ19" s="54"/>
      <c r="AS19" s="299"/>
      <c r="AT19" s="56">
        <v>2000</v>
      </c>
      <c r="AU19" s="30">
        <f t="shared" si="7"/>
        <v>15.721577380952382</v>
      </c>
      <c r="AV19" s="31">
        <f t="shared" si="7"/>
        <v>15.721577380952382</v>
      </c>
      <c r="AW19" s="31">
        <f t="shared" si="7"/>
        <v>16.77296626984127</v>
      </c>
      <c r="AX19" s="31">
        <f t="shared" si="7"/>
        <v>16.854910714285715</v>
      </c>
      <c r="AY19" s="31">
        <f t="shared" si="7"/>
        <v>17.122619047619047</v>
      </c>
      <c r="AZ19" s="31">
        <f t="shared" si="7"/>
        <v>17.390327380952382</v>
      </c>
      <c r="BA19" s="32">
        <f t="shared" si="7"/>
        <v>17.639285714285716</v>
      </c>
      <c r="BB19" s="99">
        <f t="shared" si="9"/>
        <v>1000</v>
      </c>
      <c r="BE19" s="118">
        <f t="shared" si="1"/>
        <v>1000</v>
      </c>
      <c r="BF19" s="103">
        <f>AV5</f>
        <v>1500</v>
      </c>
      <c r="BG19" s="118">
        <f>BG12</f>
        <v>1</v>
      </c>
      <c r="BH19" s="118">
        <f t="shared" si="3"/>
        <v>47</v>
      </c>
      <c r="BI19" s="118">
        <v>18</v>
      </c>
      <c r="BJ19" s="31">
        <f t="array" aca="1" ref="BJ19" ca="1">INDIRECT(ADDRESS(BI19,BH19))</f>
        <v>16.305505952380955</v>
      </c>
      <c r="BL19" s="119">
        <f t="shared" si="0"/>
        <v>59</v>
      </c>
      <c r="BM19" s="47">
        <f t="array" aca="1" ref="BM19" ca="1">INDIRECT(ADDRESS(BL19,BH19))</f>
        <v>13.969791666666667</v>
      </c>
    </row>
    <row r="20" spans="2:65" ht="15.75" thickBot="1" x14ac:dyDescent="0.3">
      <c r="C20" s="145"/>
      <c r="D20" s="191"/>
      <c r="E20" s="140"/>
      <c r="F20" s="166"/>
      <c r="G20" s="207"/>
      <c r="H20" s="214"/>
      <c r="I20" s="141"/>
      <c r="J20" s="141"/>
      <c r="K20" s="207"/>
      <c r="L20" s="141"/>
      <c r="M20" s="141"/>
      <c r="N20" s="141"/>
      <c r="O20" s="180"/>
      <c r="P20" s="228"/>
      <c r="Q20" s="141"/>
      <c r="R20" s="141"/>
      <c r="S20" s="188"/>
      <c r="T20" s="233"/>
      <c r="U20" s="204"/>
      <c r="V20" s="188">
        <f t="shared" si="8"/>
        <v>0</v>
      </c>
      <c r="W20" s="233"/>
      <c r="X20" s="232"/>
      <c r="Y20" s="207"/>
      <c r="Z20" s="242" t="str">
        <f ca="1">IF($E20="","",INDIRECT("'Chgt Prod'!"&amp;ADDRESS(MATCH($V19,'Chgt Prod'!$C$10:$C$16)+9,MATCH($V20,'Chgt Prod'!$D$9:$J$9)+3)))</f>
        <v/>
      </c>
      <c r="AA20" s="262" t="str">
        <f>IF($E20="","",IF(D20=1,$C$4*Y20,$C$32*Y20))</f>
        <v/>
      </c>
      <c r="AB20" s="262" t="str">
        <f>IF($E20="","",(($E20/$C$1)*$Y20))</f>
        <v/>
      </c>
      <c r="AC20" s="262" t="str">
        <f ca="1">IF($E20&lt;&gt;"",OFFSET(INDIRECT(IF(D20=1,"B","R")&amp;7),(X20="OUI")+0,MATCH(V20,IF(D20=1,$C$6:$R$6,$C$34:$J$34),0))*Y20*(E20/G20)+$Y$45*W20,"")</f>
        <v/>
      </c>
      <c r="AD20" s="106" t="str">
        <f t="array" ref="AD20">IF($E20="","",IF(AND($X20="Oui",NOT($E20="")),(($E20/$G20)*INDEX($C$8:$I$8,MATCH($V20,$C$6:$I$6,0))),0)*$Y20)</f>
        <v/>
      </c>
      <c r="AE20" s="262" t="str">
        <f t="shared" si="11"/>
        <v/>
      </c>
      <c r="AF20" s="257" t="str">
        <f>IF($E20="","",$AE20/$D$10)</f>
        <v/>
      </c>
      <c r="AG20" s="255" t="str">
        <f ca="1">IF(OR($E20="",NOT($AG19=1)),"",IF((($D$11*60)-SUM($AF$17:$AF19)-$AF20)&gt;=0,1,(($D$11*60)-SUM($AF$17:$AF19))/$AF20))</f>
        <v/>
      </c>
      <c r="AH20" s="124" t="str">
        <f t="array" aca="1" ref="AH20" ca="1">IF($AG20="","",IF($AG20=1,$Y20*$E20,(ROUNDDOWN($AL20,0)*$E20)+((($AF20/$Y20)*($AL20-ROUNDDOWN($AL20,0))-$C$4)/(($G20/$C$1)+INDEX($C$7:$I$7,MATCH($V20,$C$6:$I$6,0))+IF($X20="Oui",INDEX($C$8:$I$8,MATCH($V20,$C$6:$I$6,0)),0))*$G20)))</f>
        <v/>
      </c>
      <c r="AI20" s="50"/>
      <c r="AJ20" s="108"/>
      <c r="AK20" s="9"/>
      <c r="AL20" s="130" t="e">
        <f t="array" aca="1" ref="AL20" ca="1">IF($AG20=1,0,IF($Y20&lt;($AG20*$AF20)/(($C$4+($E20/$C$1)+(($E20/$G20)*INDEX($C$7:$I$7,MATCH($V20,$C$6:$I$6,0)))+IF($X20="Oui",(($E20/$G20)*INDEX($C$8:$I$8,MATCH($V20,$C$6:$I$6,0))),0))/$D$10),$Y20,($AG20*$AF20)/(($C$4+($E20/$C$1)+(($E20/$G20)*INDEX($C$7:$I$7,MATCH($V20,$C$6:$I$6,0)))+IF($X20="Oui",(($E20/$G20)*INDEX($C$8:$I$8,MATCH($V20,$C$6:$I$6,0))),0))/$D$10)))</f>
        <v>#VALUE!</v>
      </c>
      <c r="AM20" s="54"/>
      <c r="AN20" s="54"/>
      <c r="AO20" s="54"/>
      <c r="AP20" s="54"/>
      <c r="AQ20" s="54"/>
      <c r="AR20" s="119"/>
      <c r="AS20" s="305"/>
      <c r="AT20" s="66"/>
      <c r="AU20" s="33"/>
      <c r="AV20" s="34"/>
      <c r="AW20" s="34"/>
      <c r="AX20" s="34"/>
      <c r="AY20" s="34"/>
      <c r="AZ20" s="34"/>
      <c r="BA20" s="35"/>
      <c r="BB20" s="99">
        <f t="shared" si="9"/>
        <v>1000</v>
      </c>
      <c r="BE20" s="118">
        <f t="shared" si="1"/>
        <v>1000</v>
      </c>
      <c r="BF20" s="118">
        <f t="shared" si="1"/>
        <v>1500</v>
      </c>
      <c r="BG20" s="118">
        <f t="shared" ref="BG20:BG39" si="12">BG13</f>
        <v>2</v>
      </c>
      <c r="BH20" s="118">
        <f t="shared" si="3"/>
        <v>48</v>
      </c>
      <c r="BI20" s="118">
        <f t="shared" ref="BI20:BI25" si="13">BI19</f>
        <v>18</v>
      </c>
      <c r="BJ20" s="31">
        <f t="array" aca="1" ref="BJ20" ca="1">INDIRECT(ADDRESS(BI20,BH20))</f>
        <v>16.305505952380955</v>
      </c>
      <c r="BL20" s="119">
        <f t="shared" si="0"/>
        <v>59</v>
      </c>
      <c r="BM20" s="47">
        <f t="array" aca="1" ref="BM20" ca="1">INDIRECT(ADDRESS(BL20,BH20))</f>
        <v>13.969791666666667</v>
      </c>
    </row>
    <row r="21" spans="2:65" x14ac:dyDescent="0.25">
      <c r="C21" s="115" t="s">
        <v>61</v>
      </c>
      <c r="D21" s="191"/>
      <c r="E21" s="140"/>
      <c r="F21" s="166"/>
      <c r="G21" s="207"/>
      <c r="H21" s="214"/>
      <c r="I21" s="141"/>
      <c r="J21" s="141"/>
      <c r="K21" s="207"/>
      <c r="L21" s="141"/>
      <c r="M21" s="141"/>
      <c r="N21" s="141"/>
      <c r="O21" s="180"/>
      <c r="P21" s="228"/>
      <c r="Q21" s="141"/>
      <c r="R21" s="141"/>
      <c r="S21" s="186"/>
      <c r="T21" s="233"/>
      <c r="U21" s="204"/>
      <c r="V21" s="188">
        <f t="shared" si="8"/>
        <v>0</v>
      </c>
      <c r="W21" s="233"/>
      <c r="X21" s="232"/>
      <c r="Y21" s="207"/>
      <c r="Z21" s="242" t="str">
        <f ca="1">IF($E21="","",INDIRECT("'Chgt Prod'!"&amp;ADDRESS(MATCH($V20,'Chgt Prod'!$C$10:$C$16)+9,MATCH($V21,'Chgt Prod'!$D$9:$J$9)+3)))</f>
        <v/>
      </c>
      <c r="AA21" s="262" t="str">
        <f>IF($E21="","",IF(D21=1,$C$4*Y21,$C$32*Y21))</f>
        <v/>
      </c>
      <c r="AB21" s="262" t="str">
        <f>IF($E21="","",(($E21/$C$1)*$Y21))</f>
        <v/>
      </c>
      <c r="AC21" s="262" t="str">
        <f ca="1">IF($E21&lt;&gt;"",OFFSET(INDIRECT(IF(D21=1,"B","R")&amp;7),(X21="OUI")+0,MATCH(V21,IF(D21=1,$C$6:$R$6,$C$34:$J$34),0))*Y21*(E21/G21)+$Y$45*W21,"")</f>
        <v/>
      </c>
      <c r="AD21" s="106" t="str">
        <f t="array" ref="AD21">IF($E21="","",IF(AND($X21="Oui",NOT($E21="")),(($E21/$G21)*INDEX($C$8:$I$8,MATCH($V21,$C$6:$I$6,0))),0)*$Y21)</f>
        <v/>
      </c>
      <c r="AE21" s="262" t="str">
        <f t="shared" si="11"/>
        <v/>
      </c>
      <c r="AF21" s="257" t="str">
        <f>IF($E21="","",$AE21/$D$10)</f>
        <v/>
      </c>
      <c r="AG21" s="255" t="str">
        <f ca="1">IF(OR($E21="",NOT($AG20=1)),"",IF((($D$11*60)-SUM($AF$17:$AF20)-$AF21)&gt;=0,1,(($D$11*60)-SUM($AF$17:$AF20))/$AF21))</f>
        <v/>
      </c>
      <c r="AH21" s="124" t="str">
        <f t="array" aca="1" ref="AH21" ca="1">IF($AG21="","",IF($AG21=1,$Y21*$E21,(ROUNDDOWN($AL21,0)*$E21)+((($AF21/$Y21)*($AL21-ROUNDDOWN($AL21,0))-$C$4)/(($G21/$C$1)+INDEX($C$7:$I$7,MATCH($V21,$C$6:$I$6,0))+IF($X21="Oui",INDEX($C$8:$I$8,MATCH($V21,$C$6:$I$6,0)),0))*$G21)))</f>
        <v/>
      </c>
      <c r="AI21" s="50"/>
      <c r="AJ21" s="108"/>
      <c r="AK21" s="9"/>
      <c r="AL21" s="130" t="e">
        <f t="array" aca="1" ref="AL21" ca="1">IF($AG21=1,0,IF($Y21&lt;($AG21*$AF21)/(($C$4+($E21/$C$1)+(($E21/$G21)*INDEX($C$7:$I$7,MATCH($V21,$C$6:$I$6,0)))+IF($X21="Oui",(($E21/$G21)*INDEX($C$8:$I$8,MATCH($V21,$C$6:$I$6,0))),0))/$D$10),$Y21,($AG21*$AF21)/(($C$4+($E21/$C$1)+(($E21/$G21)*INDEX($C$7:$I$7,MATCH($V21,$C$6:$I$6,0)))+IF($X21="Oui",(($E21/$G21)*INDEX($C$8:$I$8,MATCH($V21,$C$6:$I$6,0))),0))/$D$10)))</f>
        <v>#VALUE!</v>
      </c>
      <c r="AM21" s="54"/>
      <c r="AN21" s="54"/>
      <c r="AO21" s="54"/>
      <c r="AP21" s="54"/>
      <c r="AQ21" s="54"/>
      <c r="AR21" s="119"/>
      <c r="AS21" s="295">
        <f>AS4</f>
        <v>1500</v>
      </c>
      <c r="AT21" s="55">
        <f>AT16</f>
        <v>500</v>
      </c>
      <c r="AU21" s="27">
        <f t="shared" ref="AU21:BA24" si="14">($C$4+$AT$4+(($AS$21/$AT21)*C$7)+(($AS$21/$AT21)*C$8))</f>
        <v>26.14717261904762</v>
      </c>
      <c r="AV21" s="28">
        <f t="shared" si="14"/>
        <v>26.14717261904762</v>
      </c>
      <c r="AW21" s="28">
        <f t="shared" si="14"/>
        <v>32.455505952380953</v>
      </c>
      <c r="AX21" s="28">
        <f t="shared" si="14"/>
        <v>32.94717261904762</v>
      </c>
      <c r="AY21" s="28">
        <f t="shared" si="14"/>
        <v>34.553422619047623</v>
      </c>
      <c r="AZ21" s="28">
        <f t="shared" si="14"/>
        <v>36.159672619047619</v>
      </c>
      <c r="BA21" s="29">
        <f t="shared" si="14"/>
        <v>37.653422619047618</v>
      </c>
      <c r="BB21" s="99">
        <f>$AS$21</f>
        <v>1500</v>
      </c>
      <c r="BE21" s="118">
        <f t="shared" si="1"/>
        <v>1000</v>
      </c>
      <c r="BF21" s="118">
        <f t="shared" si="1"/>
        <v>1500</v>
      </c>
      <c r="BG21" s="118">
        <f t="shared" si="12"/>
        <v>3</v>
      </c>
      <c r="BH21" s="118">
        <f t="shared" si="3"/>
        <v>49</v>
      </c>
      <c r="BI21" s="118">
        <f t="shared" si="13"/>
        <v>18</v>
      </c>
      <c r="BJ21" s="31">
        <f t="array" aca="1" ref="BJ21" ca="1">INDIRECT(ADDRESS(BI21,BH21))</f>
        <v>17.707357804232807</v>
      </c>
      <c r="BL21" s="119">
        <f t="shared" si="0"/>
        <v>59</v>
      </c>
      <c r="BM21" s="47">
        <f t="array" aca="1" ref="BM21" ca="1">INDIRECT(ADDRESS(BL21,BH21))</f>
        <v>15.371643518518519</v>
      </c>
    </row>
    <row r="22" spans="2:65" x14ac:dyDescent="0.25">
      <c r="C22" s="115" t="s">
        <v>62</v>
      </c>
      <c r="D22" s="191"/>
      <c r="E22" s="140"/>
      <c r="F22" s="166"/>
      <c r="G22" s="207"/>
      <c r="H22" s="214"/>
      <c r="I22" s="141"/>
      <c r="J22" s="141"/>
      <c r="K22" s="207"/>
      <c r="L22" s="141"/>
      <c r="M22" s="141"/>
      <c r="N22" s="141"/>
      <c r="O22" s="180"/>
      <c r="P22" s="228"/>
      <c r="Q22" s="141"/>
      <c r="R22" s="141"/>
      <c r="S22" s="186"/>
      <c r="T22" s="233"/>
      <c r="U22" s="204"/>
      <c r="V22" s="188">
        <f t="shared" si="8"/>
        <v>0</v>
      </c>
      <c r="W22" s="233"/>
      <c r="X22" s="232"/>
      <c r="Y22" s="207"/>
      <c r="Z22" s="232"/>
      <c r="AA22" s="144"/>
      <c r="AB22" s="144"/>
      <c r="AC22" s="262"/>
      <c r="AD22" s="106"/>
      <c r="AE22" s="262" t="str">
        <f t="shared" si="11"/>
        <v/>
      </c>
      <c r="AF22" s="257"/>
      <c r="AG22" s="255" t="str">
        <f ca="1">IF(OR($E22="",NOT($AG21=1)),"",IF((($D$11*60)-SUM($AF$17:$AF21)-$AF22)&gt;=0,1,(($D$11*60)-SUM($AF$17:$AF21))/$AF22))</f>
        <v/>
      </c>
      <c r="AH22" s="124" t="str">
        <f t="array" aca="1" ref="AH22" ca="1">IF($AG22="","",IF($AG22=1,$Y22*$E22,(ROUNDDOWN($AL22,0)*$E22)+((($AF22/$Y22)*($AL22-ROUNDDOWN($AL22,0))-$C$4)/(($G22/$C$1)+INDEX($C$7:$I$7,MATCH($V22,$C$6:$I$6,0))+IF($X22="Oui",INDEX($C$8:$I$8,MATCH($V22,$C$6:$I$6,0)),0))*$G22)))</f>
        <v/>
      </c>
      <c r="AI22" s="50"/>
      <c r="AJ22" s="108"/>
      <c r="AK22" s="9"/>
      <c r="AL22" s="130" t="e">
        <f t="array" aca="1" ref="AL22" ca="1">IF($AG22=1,0,IF($Y22&lt;($AG22*$AF22)/(($C$4+($E22/$C$1)+(($E22/$G22)*INDEX($C$7:$I$7,MATCH($V22,$C$6:$I$6,0)))+IF($X22="Oui",(($E22/$G22)*INDEX($C$8:$I$8,MATCH($V22,$C$6:$I$6,0))),0))/$D$10),$Y22,($AG22*$AF22)/(($C$4+($E22/$C$1)+(($E22/$G22)*INDEX($C$7:$I$7,MATCH($V22,$C$6:$I$6,0)))+IF($X22="Oui",(($E22/$G22)*INDEX($C$8:$I$8,MATCH($V22,$C$6:$I$6,0))),0))/$D$10)))</f>
        <v>#VALUE!</v>
      </c>
      <c r="AM22" s="54"/>
      <c r="AN22" s="54"/>
      <c r="AO22" s="54"/>
      <c r="AP22" s="54"/>
      <c r="AQ22" s="54"/>
      <c r="AR22" s="119"/>
      <c r="AS22" s="296"/>
      <c r="AT22" s="56">
        <f t="shared" ref="AT22:AT24" si="15">AT17</f>
        <v>1000</v>
      </c>
      <c r="AU22" s="30">
        <f t="shared" si="14"/>
        <v>20.891815476190477</v>
      </c>
      <c r="AV22" s="31">
        <f t="shared" si="14"/>
        <v>20.891815476190477</v>
      </c>
      <c r="AW22" s="31">
        <f t="shared" si="14"/>
        <v>24.045982142857142</v>
      </c>
      <c r="AX22" s="31">
        <f t="shared" si="14"/>
        <v>24.291815476190475</v>
      </c>
      <c r="AY22" s="31">
        <f t="shared" si="14"/>
        <v>25.094940476190477</v>
      </c>
      <c r="AZ22" s="31">
        <f t="shared" si="14"/>
        <v>25.898065476190474</v>
      </c>
      <c r="BA22" s="32">
        <f t="shared" si="14"/>
        <v>26.644940476190477</v>
      </c>
      <c r="BB22" s="99">
        <f t="shared" ref="BB22:BB25" si="16">$AS$21</f>
        <v>1500</v>
      </c>
      <c r="BE22" s="118">
        <f t="shared" si="1"/>
        <v>1000</v>
      </c>
      <c r="BF22" s="118">
        <f t="shared" si="1"/>
        <v>1500</v>
      </c>
      <c r="BG22" s="118">
        <f t="shared" si="12"/>
        <v>4</v>
      </c>
      <c r="BH22" s="118">
        <f t="shared" si="3"/>
        <v>50</v>
      </c>
      <c r="BI22" s="118">
        <f t="shared" si="13"/>
        <v>18</v>
      </c>
      <c r="BJ22" s="31">
        <f t="array" aca="1" ref="BJ22" ca="1">INDIRECT(ADDRESS(BI22,BH22))</f>
        <v>17.816617063492064</v>
      </c>
      <c r="BL22" s="119">
        <f t="shared" si="0"/>
        <v>59</v>
      </c>
      <c r="BM22" s="47">
        <f t="array" aca="1" ref="BM22" ca="1">INDIRECT(ADDRESS(BL22,BH22))</f>
        <v>15.480902777777779</v>
      </c>
    </row>
    <row r="23" spans="2:65" x14ac:dyDescent="0.25">
      <c r="C23" s="115" t="s">
        <v>66</v>
      </c>
      <c r="D23" s="191"/>
      <c r="E23" s="140"/>
      <c r="F23" s="166"/>
      <c r="G23" s="207"/>
      <c r="H23" s="214"/>
      <c r="I23" s="141"/>
      <c r="J23" s="141"/>
      <c r="K23" s="207"/>
      <c r="L23" s="141"/>
      <c r="M23" s="141"/>
      <c r="N23" s="141"/>
      <c r="O23" s="180"/>
      <c r="P23" s="228"/>
      <c r="Q23" s="141"/>
      <c r="R23" s="141"/>
      <c r="S23" s="186"/>
      <c r="T23" s="233"/>
      <c r="U23" s="204"/>
      <c r="V23" s="188">
        <f t="shared" si="8"/>
        <v>0</v>
      </c>
      <c r="W23" s="233"/>
      <c r="X23" s="232"/>
      <c r="Y23" s="207"/>
      <c r="Z23" s="242" t="str">
        <f ca="1">IF($E23="","",INDIRECT("'Chgt Prod'!"&amp;ADDRESS(MATCH($V22,'Chgt Prod'!$C$10:$C$16)+9,MATCH($V23,'Chgt Prod'!$D$9:$J$9)+3)))</f>
        <v/>
      </c>
      <c r="AA23" s="262" t="str">
        <f>IF($E23="","",$Y23*$C$4)</f>
        <v/>
      </c>
      <c r="AB23" s="262" t="str">
        <f>IF($E23="","",(($E23/$C$1)*$Y23))</f>
        <v/>
      </c>
      <c r="AC23" s="262" t="str">
        <f t="array" ref="AC23">IF($E23="","",(($E23/$G23)*INDEX($C$7:$I$7,MATCH($V23,$C$6:$I$6,0)))*$Y23)</f>
        <v/>
      </c>
      <c r="AD23" s="106" t="str">
        <f t="array" ref="AD23">IF($E23="","",IF(AND($X23="Oui",NOT($E23="")),(($E23/$G23)*INDEX($C$8:$I$8,MATCH($V23,$C$6:$I$6,0))),0)*$Y23)</f>
        <v/>
      </c>
      <c r="AE23" s="262" t="str">
        <f t="shared" si="11"/>
        <v/>
      </c>
      <c r="AF23" s="257" t="str">
        <f>IF($E23="","",$AE23/$D$10)</f>
        <v/>
      </c>
      <c r="AG23" s="255" t="str">
        <f ca="1">IF(OR($E23="",NOT($AG22=1)),"",IF((($D$11*60)-SUM($AF$17:$AF22)-$AF23)&gt;=0,1,(($D$11*60)-SUM($AF$17:$AF22))/$AF23))</f>
        <v/>
      </c>
      <c r="AH23" s="124" t="str">
        <f t="array" aca="1" ref="AH23" ca="1">IF($AG23="","",IF($AG23=1,$Y23*$E23,(ROUNDDOWN($AL23,0)*$E23)+((($AF23/$Y23)*($AL23-ROUNDDOWN($AL23,0))-$C$4)/(($G23/$C$1)+INDEX($C$7:$I$7,MATCH($V23,$C$6:$I$6,0))+IF($X23="Oui",INDEX($C$8:$I$8,MATCH($V23,$C$6:$I$6,0)),0))*$G23)))</f>
        <v/>
      </c>
      <c r="AI23" s="50"/>
      <c r="AJ23" s="108"/>
      <c r="AK23" s="9"/>
      <c r="AL23" s="130" t="e">
        <f t="array" aca="1" ref="AL23" ca="1">IF($AG23=1,0,IF($Y23&lt;($AG23*$AF23)/(($C$4+($E23/$C$1)+(($E23/$G23)*INDEX($C$7:$I$7,MATCH($V23,$C$6:$I$6,0)))+IF($X23="Oui",(($E23/$G23)*INDEX($C$8:$I$8,MATCH($V23,$C$6:$I$6,0))),0))/$D$10),$Y23,($AG23*$AF23)/(($C$4+($E23/$C$1)+(($E23/$G23)*INDEX($C$7:$I$7,MATCH($V23,$C$6:$I$6,0)))+IF($X23="Oui",(($E23/$G23)*INDEX($C$8:$I$8,MATCH($V23,$C$6:$I$6,0))),0))/$D$10)))</f>
        <v>#VALUE!</v>
      </c>
      <c r="AM23" s="54"/>
      <c r="AN23" s="54"/>
      <c r="AO23" s="54"/>
      <c r="AP23" s="54"/>
      <c r="AQ23" s="54"/>
      <c r="AS23" s="296"/>
      <c r="AT23" s="56">
        <f t="shared" si="15"/>
        <v>1500</v>
      </c>
      <c r="AU23" s="30">
        <f t="shared" si="14"/>
        <v>19.140029761904763</v>
      </c>
      <c r="AV23" s="31">
        <f t="shared" si="14"/>
        <v>19.140029761904763</v>
      </c>
      <c r="AW23" s="31">
        <f t="shared" si="14"/>
        <v>21.242807539682541</v>
      </c>
      <c r="AX23" s="31">
        <f t="shared" si="14"/>
        <v>21.406696428571429</v>
      </c>
      <c r="AY23" s="31">
        <f t="shared" si="14"/>
        <v>21.942113095238096</v>
      </c>
      <c r="AZ23" s="31">
        <f t="shared" si="14"/>
        <v>22.477529761904762</v>
      </c>
      <c r="BA23" s="32">
        <f t="shared" si="14"/>
        <v>22.975446428571431</v>
      </c>
      <c r="BB23" s="99">
        <f t="shared" si="16"/>
        <v>1500</v>
      </c>
      <c r="BE23" s="118">
        <f t="shared" ref="BE23:BF38" si="17">BE22</f>
        <v>1000</v>
      </c>
      <c r="BF23" s="118">
        <f t="shared" si="17"/>
        <v>1500</v>
      </c>
      <c r="BG23" s="118">
        <f t="shared" si="12"/>
        <v>5</v>
      </c>
      <c r="BH23" s="118">
        <f t="shared" si="3"/>
        <v>51</v>
      </c>
      <c r="BI23" s="118">
        <f t="shared" si="13"/>
        <v>18</v>
      </c>
      <c r="BJ23" s="31">
        <f t="array" aca="1" ref="BJ23" ca="1">INDIRECT(ADDRESS(BI23,BH23))</f>
        <v>18.173561507936508</v>
      </c>
      <c r="BL23" s="119">
        <f t="shared" si="0"/>
        <v>59</v>
      </c>
      <c r="BM23" s="47">
        <f t="array" aca="1" ref="BM23" ca="1">INDIRECT(ADDRESS(BL23,BH23))</f>
        <v>15.837847222222223</v>
      </c>
    </row>
    <row r="24" spans="2:65" x14ac:dyDescent="0.25">
      <c r="C24" s="115" t="s">
        <v>67</v>
      </c>
      <c r="D24" s="191"/>
      <c r="E24" s="140"/>
      <c r="F24" s="166"/>
      <c r="G24" s="207"/>
      <c r="H24" s="214"/>
      <c r="I24" s="141"/>
      <c r="J24" s="141"/>
      <c r="K24" s="207"/>
      <c r="L24" s="141"/>
      <c r="M24" s="141"/>
      <c r="N24" s="141"/>
      <c r="O24" s="180"/>
      <c r="P24" s="228"/>
      <c r="Q24" s="141"/>
      <c r="R24" s="141"/>
      <c r="S24" s="186"/>
      <c r="T24" s="233"/>
      <c r="U24" s="204"/>
      <c r="V24" s="188">
        <f t="shared" si="8"/>
        <v>0</v>
      </c>
      <c r="W24" s="233"/>
      <c r="X24" s="232"/>
      <c r="Y24" s="207"/>
      <c r="Z24" s="242" t="str">
        <f ca="1">IF($E24="","",INDIRECT("'Chgt Prod'!"&amp;ADDRESS(MATCH($V23,'Chgt Prod'!$C$10:$C$16)+9,MATCH($V24,'Chgt Prod'!$D$9:$J$9)+3)))</f>
        <v/>
      </c>
      <c r="AA24" s="262" t="str">
        <f>IF($E24="","",$Y24*$C$4)</f>
        <v/>
      </c>
      <c r="AB24" s="262" t="str">
        <f>IF($E24="","",(($E24/$C$1)*$Y24))</f>
        <v/>
      </c>
      <c r="AC24" s="262" t="str">
        <f t="array" ref="AC24">IF($E24="","",(($E24/$G24)*INDEX($C$7:$I$7,MATCH($V24,$C$6:$I$6,0)))*$Y24)</f>
        <v/>
      </c>
      <c r="AD24" s="106" t="str">
        <f t="array" ref="AD24">IF($E24="","",IF(AND($X24="Oui",NOT($E24="")),(($E24/$G24)*INDEX($C$8:$I$8,MATCH($V24,$C$6:$I$6,0))),0)*$Y24)</f>
        <v/>
      </c>
      <c r="AE24" s="262" t="str">
        <f t="shared" si="11"/>
        <v/>
      </c>
      <c r="AF24" s="257" t="str">
        <f>IF($E24="","",$AE24/$D$10)</f>
        <v/>
      </c>
      <c r="AG24" s="255" t="str">
        <f ca="1">IF(OR($E24="",NOT($AG23=1)),"",IF((($D$11*60)-SUM($AF$17:$AF23)-$AF24)&gt;=0,1,(($D$11*60)-SUM($AF$17:$AF23))/$AF24))</f>
        <v/>
      </c>
      <c r="AH24" s="124" t="str">
        <f t="array" aca="1" ref="AH24" ca="1">IF($AG24="","",IF($AG24=1,$Y24*$E24,(ROUNDDOWN($AL24,0)*$E24)+((($AF24/$Y24)*($AL24-ROUNDDOWN($AL24,0))-$C$4)/(($G24/$C$1)+INDEX($C$7:$I$7,MATCH($V24,$C$6:$I$6,0))+IF($X24="Oui",INDEX($C$8:$I$8,MATCH($V24,$C$6:$I$6,0)),0))*$G24)))</f>
        <v/>
      </c>
      <c r="AI24" s="50"/>
      <c r="AJ24" s="108"/>
      <c r="AK24" s="9"/>
      <c r="AL24" s="130" t="e">
        <f t="array" aca="1" ref="AL24" ca="1">IF($AG24=1,0,IF($Y24&lt;($AG24*$AF24)/(($C$4+($E24/$C$1)+(($E24/$G24)*INDEX($C$7:$I$7,MATCH($V24,$C$6:$I$6,0)))+IF($X24="Oui",(($E24/$G24)*INDEX($C$8:$I$8,MATCH($V24,$C$6:$I$6,0))),0))/$D$10),$Y24,($AG24*$AF24)/(($C$4+($E24/$C$1)+(($E24/$G24)*INDEX($C$7:$I$7,MATCH($V24,$C$6:$I$6,0)))+IF($X24="Oui",(($E24/$G24)*INDEX($C$8:$I$8,MATCH($V24,$C$6:$I$6,0))),0))/$D$10)))</f>
        <v>#VALUE!</v>
      </c>
      <c r="AM24" s="54"/>
      <c r="AN24" s="54"/>
      <c r="AO24" s="54"/>
      <c r="AP24" s="54"/>
      <c r="AQ24" s="54"/>
      <c r="AS24" s="296"/>
      <c r="AT24" s="56">
        <f t="shared" si="15"/>
        <v>2000</v>
      </c>
      <c r="AU24" s="30">
        <f t="shared" si="14"/>
        <v>18.264136904761905</v>
      </c>
      <c r="AV24" s="31">
        <f t="shared" si="14"/>
        <v>18.264136904761905</v>
      </c>
      <c r="AW24" s="31">
        <f t="shared" si="14"/>
        <v>19.841220238095239</v>
      </c>
      <c r="AX24" s="31">
        <f t="shared" si="14"/>
        <v>19.964136904761904</v>
      </c>
      <c r="AY24" s="31">
        <f t="shared" si="14"/>
        <v>20.365699404761905</v>
      </c>
      <c r="AZ24" s="31">
        <f t="shared" si="14"/>
        <v>20.767261904761906</v>
      </c>
      <c r="BA24" s="32">
        <f t="shared" si="14"/>
        <v>21.140699404761904</v>
      </c>
      <c r="BB24" s="99">
        <f t="shared" si="16"/>
        <v>1500</v>
      </c>
      <c r="BE24" s="118">
        <f t="shared" si="17"/>
        <v>1000</v>
      </c>
      <c r="BF24" s="118">
        <f t="shared" si="17"/>
        <v>1500</v>
      </c>
      <c r="BG24" s="118">
        <f t="shared" si="12"/>
        <v>6</v>
      </c>
      <c r="BH24" s="118">
        <f t="shared" si="3"/>
        <v>52</v>
      </c>
      <c r="BI24" s="118">
        <f t="shared" si="13"/>
        <v>18</v>
      </c>
      <c r="BJ24" s="31">
        <f t="array" aca="1" ref="BJ24" ca="1">INDIRECT(ADDRESS(BI24,BH24))</f>
        <v>18.530505952380953</v>
      </c>
      <c r="BL24" s="119">
        <f t="shared" si="0"/>
        <v>59</v>
      </c>
      <c r="BM24" s="47">
        <f t="array" aca="1" ref="BM24" ca="1">INDIRECT(ADDRESS(BL24,BH24))</f>
        <v>16.194791666666667</v>
      </c>
    </row>
    <row r="25" spans="2:65" ht="15.75" thickBot="1" x14ac:dyDescent="0.3">
      <c r="C25" s="115" t="s">
        <v>68</v>
      </c>
      <c r="D25" s="191"/>
      <c r="E25" s="140"/>
      <c r="F25" s="166"/>
      <c r="G25" s="207"/>
      <c r="H25" s="214"/>
      <c r="I25" s="141"/>
      <c r="J25" s="141"/>
      <c r="K25" s="207"/>
      <c r="L25" s="141"/>
      <c r="M25" s="141"/>
      <c r="N25" s="141"/>
      <c r="O25" s="180"/>
      <c r="P25" s="228"/>
      <c r="Q25" s="141"/>
      <c r="R25" s="141"/>
      <c r="S25" s="186"/>
      <c r="T25" s="233"/>
      <c r="U25" s="204"/>
      <c r="V25" s="188">
        <f t="shared" si="8"/>
        <v>0</v>
      </c>
      <c r="W25" s="233"/>
      <c r="X25" s="232"/>
      <c r="Y25" s="207"/>
      <c r="Z25" s="242" t="str">
        <f ca="1">IF($E25="","",INDIRECT("'Chgt Prod'!"&amp;ADDRESS(MATCH($V24,'Chgt Prod'!$C$10:$C$16)+9,MATCH($V25,'Chgt Prod'!$D$9:$J$9)+3)))</f>
        <v/>
      </c>
      <c r="AA25" s="262" t="str">
        <f>IF($E25="","",$Y25*$C$4)</f>
        <v/>
      </c>
      <c r="AB25" s="262" t="str">
        <f>IF($E25="","",(($E25/$C$1)*$Y25))</f>
        <v/>
      </c>
      <c r="AC25" s="262" t="str">
        <f t="array" ref="AC25">IF($E25="","",(($E25/$G25)*INDEX($C$7:$I$7,MATCH($V25,$C$6:$I$6,0)))*$Y25)</f>
        <v/>
      </c>
      <c r="AD25" s="106" t="str">
        <f t="array" ref="AD25">IF($E25="","",IF(AND($X25="Oui",NOT($E25="")),(($E25/$G25)*INDEX($C$8:$I$8,MATCH($V25,$C$6:$I$6,0))),0)*$Y25)</f>
        <v/>
      </c>
      <c r="AE25" s="262" t="str">
        <f t="shared" si="11"/>
        <v/>
      </c>
      <c r="AF25" s="257" t="str">
        <f>IF($E25="","",$AE25/$D$10)</f>
        <v/>
      </c>
      <c r="AG25" s="255" t="str">
        <f ca="1">IF(OR($E25="",NOT($AG24=1)),"",IF((($D$11*60)-SUM($AF$17:$AF24)-$AF25)&gt;=0,1,(($D$11*60)-SUM($AF$17:$AF24))/$AF25))</f>
        <v/>
      </c>
      <c r="AH25" s="124" t="str">
        <f t="array" aca="1" ref="AH25" ca="1">IF($AG25="","",IF($AG25=1,$Y25*$E25,(ROUNDDOWN($AL25,0)*$E25)+((($AF25/$Y25)*($AL25-ROUNDDOWN($AL25,0))-$C$4)/(($G25/$C$1)+INDEX($C$7:$I$7,MATCH($V25,$C$6:$I$6,0))+IF($X25="Oui",INDEX($C$8:$I$8,MATCH($V25,$C$6:$I$6,0)),0))*$G25)))</f>
        <v/>
      </c>
      <c r="AI25" s="50"/>
      <c r="AJ25" s="108"/>
      <c r="AK25" s="9"/>
      <c r="AL25" s="130" t="e">
        <f t="array" aca="1" ref="AL25" ca="1">IF($AG25=1,0,IF($Y25&lt;($AG25*$AF25)/(($C$4+($E25/$C$1)+(($E25/$G25)*INDEX($C$7:$I$7,MATCH($V25,$C$6:$I$6,0)))+IF($X25="Oui",(($E25/$G25)*INDEX($C$8:$I$8,MATCH($V25,$C$6:$I$6,0))),0))/$D$10),$Y25,($AG25*$AF25)/(($C$4+($E25/$C$1)+(($E25/$G25)*INDEX($C$7:$I$7,MATCH($V25,$C$6:$I$6,0)))+IF($X25="Oui",(($E25/$G25)*INDEX($C$8:$I$8,MATCH($V25,$C$6:$I$6,0))),0))/$D$10)))</f>
        <v>#VALUE!</v>
      </c>
      <c r="AM25" s="54"/>
      <c r="AN25" s="54"/>
      <c r="AO25" s="54"/>
      <c r="AP25" s="54"/>
      <c r="AQ25" s="54"/>
      <c r="AS25" s="297"/>
      <c r="AT25" s="57"/>
      <c r="AU25" s="33"/>
      <c r="AV25" s="34"/>
      <c r="AW25" s="34"/>
      <c r="AX25" s="34"/>
      <c r="AY25" s="34"/>
      <c r="AZ25" s="34"/>
      <c r="BA25" s="35"/>
      <c r="BB25" s="99">
        <f t="shared" si="16"/>
        <v>1500</v>
      </c>
      <c r="BE25" s="118">
        <f t="shared" si="17"/>
        <v>1000</v>
      </c>
      <c r="BF25" s="118">
        <f t="shared" si="17"/>
        <v>1500</v>
      </c>
      <c r="BG25" s="118">
        <f t="shared" si="12"/>
        <v>7</v>
      </c>
      <c r="BH25" s="118">
        <f t="shared" si="3"/>
        <v>53</v>
      </c>
      <c r="BI25" s="118">
        <f t="shared" si="13"/>
        <v>18</v>
      </c>
      <c r="BJ25" s="31">
        <f t="array" aca="1" ref="BJ25" ca="1">INDIRECT(ADDRESS(BI25,BH25))</f>
        <v>18.862450396825398</v>
      </c>
      <c r="BL25" s="119">
        <f t="shared" si="0"/>
        <v>59</v>
      </c>
      <c r="BM25" s="47">
        <f t="array" aca="1" ref="BM25" ca="1">INDIRECT(ADDRESS(BL25,BH25))</f>
        <v>16.526736111111113</v>
      </c>
    </row>
    <row r="26" spans="2:65" x14ac:dyDescent="0.25">
      <c r="B26" s="78"/>
      <c r="C26" s="115" t="s">
        <v>69</v>
      </c>
      <c r="D26" s="191"/>
      <c r="E26" s="140"/>
      <c r="F26" s="166"/>
      <c r="G26" s="207"/>
      <c r="H26" s="214"/>
      <c r="I26" s="141"/>
      <c r="J26" s="141"/>
      <c r="K26" s="207"/>
      <c r="L26" s="141"/>
      <c r="M26" s="141"/>
      <c r="N26" s="141"/>
      <c r="O26" s="180"/>
      <c r="P26" s="228"/>
      <c r="Q26" s="141"/>
      <c r="R26" s="141"/>
      <c r="S26" s="186"/>
      <c r="T26" s="233"/>
      <c r="U26" s="204"/>
      <c r="V26" s="188">
        <f t="shared" si="8"/>
        <v>0</v>
      </c>
      <c r="W26" s="233"/>
      <c r="X26" s="232"/>
      <c r="Y26" s="207"/>
      <c r="Z26" s="242" t="str">
        <f ca="1">IF($E26="","",INDIRECT("'Chgt Prod'!"&amp;ADDRESS(MATCH($V25,'Chgt Prod'!$C$10:$C$16)+9,MATCH($V26,'Chgt Prod'!$D$9:$J$9)+3)))</f>
        <v/>
      </c>
      <c r="AA26" s="262" t="str">
        <f>IF($E26="","",$Y26*$C$4)</f>
        <v/>
      </c>
      <c r="AB26" s="262" t="str">
        <f>IF($E26="","",(($E26/$C$1)*$Y26))</f>
        <v/>
      </c>
      <c r="AC26" s="262" t="str">
        <f t="array" ref="AC26">IF($E26="","",(($E26/$G26)*INDEX($C$7:$I$7,MATCH($V26,$C$6:$I$6,0)))*$Y26)</f>
        <v/>
      </c>
      <c r="AD26" s="106" t="str">
        <f t="array" ref="AD26">IF($E26="","",IF(AND($X26="Oui",NOT($E26="")),(($E26/$G26)*INDEX($C$8:$I$8,MATCH($V26,$C$6:$I$6,0))),0)*$Y26)</f>
        <v/>
      </c>
      <c r="AE26" s="262" t="str">
        <f t="shared" si="11"/>
        <v/>
      </c>
      <c r="AF26" s="257" t="str">
        <f>IF($E26="","",$AE26/$D$10)</f>
        <v/>
      </c>
      <c r="AG26" s="255" t="str">
        <f ca="1">IF(OR($E26="",NOT($AG25=1)),"",IF((($D$11*60)-SUM($AF$17:$AF25)-$AF26)&gt;=0,1,(($D$11*60)-SUM($AF$17:$AF25))/$AF26))</f>
        <v/>
      </c>
      <c r="AH26" s="124" t="str">
        <f t="array" aca="1" ref="AH26" ca="1">IF($AG26="","",IF($AG26=1,$Y26*$E26,(ROUNDDOWN($AL26,0)*$E26)+((($AF26/$Y26)*($AL26-ROUNDDOWN($AL26,0))-$C$4)/(($G26/$C$1)+INDEX($C$7:$I$7,MATCH($V26,$C$6:$I$6,0))+IF($X26="Oui",INDEX($C$8:$I$8,MATCH($V26,$C$6:$I$6,0)),0))*$G26)))</f>
        <v/>
      </c>
      <c r="AI26" s="50"/>
      <c r="AJ26" s="108"/>
      <c r="AK26" s="9"/>
      <c r="AL26" s="130" t="e">
        <f t="array" aca="1" ref="AL26" ca="1">IF($AG26=1,0,IF($Y26&lt;($AG26*$AF26)/(($C$4+($E26/$C$1)+(($E26/$G26)*INDEX($C$7:$I$7,MATCH($V26,$C$6:$I$6,0)))+IF($X26="Oui",(($E26/$G26)*INDEX($C$8:$I$8,MATCH($V26,$C$6:$I$6,0))),0))/$D$10),$Y26,($AG26*$AF26)/(($C$4+($E26/$C$1)+(($E26/$G26)*INDEX($C$7:$I$7,MATCH($V26,$C$6:$I$6,0)))+IF($X26="Oui",(($E26/$G26)*INDEX($C$8:$I$8,MATCH($V26,$C$6:$I$6,0))),0))/$D$10)))</f>
        <v>#VALUE!</v>
      </c>
      <c r="AM26" s="54"/>
      <c r="AN26" s="54"/>
      <c r="AO26" s="54"/>
      <c r="AP26" s="54"/>
      <c r="AQ26" s="54"/>
      <c r="AS26" s="301">
        <f>AS5</f>
        <v>4500</v>
      </c>
      <c r="AT26" s="46">
        <f t="shared" ref="AT26:AT29" si="18">AT21</f>
        <v>500</v>
      </c>
      <c r="AU26" s="27">
        <f t="shared" ref="AU26:BA29" si="19">($C$4+$AT$5+(($AS$26/$AT26)*C$7)+(($AS$26/$AT26)*C$8))</f>
        <v>57.168601190476195</v>
      </c>
      <c r="AV26" s="28">
        <f t="shared" si="19"/>
        <v>57.168601190476195</v>
      </c>
      <c r="AW26" s="28">
        <f t="shared" si="19"/>
        <v>76.093601190476193</v>
      </c>
      <c r="AX26" s="28">
        <f t="shared" si="19"/>
        <v>77.568601190476187</v>
      </c>
      <c r="AY26" s="28">
        <f t="shared" si="19"/>
        <v>82.387351190476181</v>
      </c>
      <c r="AZ26" s="28">
        <f t="shared" si="19"/>
        <v>87.20610119047619</v>
      </c>
      <c r="BA26" s="29">
        <f t="shared" si="19"/>
        <v>91.687351190476193</v>
      </c>
      <c r="BB26" s="99">
        <f>$AS$26</f>
        <v>4500</v>
      </c>
      <c r="BE26" s="118">
        <f t="shared" si="17"/>
        <v>1000</v>
      </c>
      <c r="BF26" s="103">
        <f>AV6</f>
        <v>2000</v>
      </c>
      <c r="BG26" s="118">
        <f t="shared" si="12"/>
        <v>1</v>
      </c>
      <c r="BH26" s="118">
        <f t="shared" si="3"/>
        <v>47</v>
      </c>
      <c r="BI26" s="118">
        <v>19</v>
      </c>
      <c r="BJ26" s="31">
        <f t="array" aca="1" ref="BJ26" ca="1">INDIRECT(ADDRESS(BI26,BH26))</f>
        <v>15.721577380952382</v>
      </c>
      <c r="BL26" s="119">
        <f t="shared" si="0"/>
        <v>60</v>
      </c>
      <c r="BM26" s="47">
        <f t="array" aca="1" ref="BM26" ca="1">INDIRECT(ADDRESS(BL26,BH26))</f>
        <v>13.969791666666667</v>
      </c>
    </row>
    <row r="27" spans="2:65" ht="15.75" thickBot="1" x14ac:dyDescent="0.3">
      <c r="B27" s="78"/>
      <c r="C27" s="116" t="s">
        <v>70</v>
      </c>
      <c r="D27" s="192"/>
      <c r="E27" s="142"/>
      <c r="F27" s="167"/>
      <c r="G27" s="208"/>
      <c r="H27" s="216"/>
      <c r="I27" s="143"/>
      <c r="J27" s="143"/>
      <c r="K27" s="208"/>
      <c r="L27" s="143"/>
      <c r="M27" s="143"/>
      <c r="N27" s="143"/>
      <c r="O27" s="181"/>
      <c r="P27" s="259"/>
      <c r="Q27" s="143"/>
      <c r="R27" s="143"/>
      <c r="S27" s="187"/>
      <c r="T27" s="235"/>
      <c r="U27" s="210"/>
      <c r="V27" s="189">
        <f t="shared" si="8"/>
        <v>0</v>
      </c>
      <c r="W27" s="235"/>
      <c r="X27" s="234"/>
      <c r="Y27" s="208"/>
      <c r="Z27" s="243" t="str">
        <f ca="1">IF($E27="","",INDIRECT("'Chgt Prod'!"&amp;ADDRESS(MATCH($V26,'Chgt Prod'!$C$10:$C$16)+9,MATCH($V27,'Chgt Prod'!$D$9:$J$9)+3)))</f>
        <v/>
      </c>
      <c r="AA27" s="22" t="str">
        <f>IF($E27="","",$Y27*$C$4)</f>
        <v/>
      </c>
      <c r="AB27" s="22" t="str">
        <f>IF($E27="","",(($E27/$C$1)*$Y27))</f>
        <v/>
      </c>
      <c r="AC27" s="22" t="str">
        <f t="array" ref="AC27">IF($E27="","",(($E27/$G27)*INDEX($C$7:$I$7,MATCH($V27,$C$6:$I$6,0)))*$Y27)</f>
        <v/>
      </c>
      <c r="AD27" s="107" t="str">
        <f t="array" ref="AD27">IF($E27="","",IF(AND($X27="Oui",NOT($E27="")),(($E27/$G27)*INDEX($C$8:$I$8,MATCH($V27,$C$6:$I$6,0))),0)*$Y27)</f>
        <v/>
      </c>
      <c r="AE27" s="22" t="str">
        <f t="shared" si="11"/>
        <v/>
      </c>
      <c r="AF27" s="15" t="str">
        <f>IF($E27="","",$AE27/$D$10)</f>
        <v/>
      </c>
      <c r="AG27" s="256" t="str">
        <f ca="1">IF(OR($E27="",NOT($AG26=1)),"",IF((($D$11*60)-SUM($AF$17:$AF26)-$AF27)&gt;=0,1,(($D$11*60)-SUM($AF$17:$AF26))/$AF27))</f>
        <v/>
      </c>
      <c r="AH27" s="125" t="str">
        <f t="array" aca="1" ref="AH27" ca="1">IF($AG27="","",IF($AG27=1,$Y27*$E27,(ROUNDDOWN($AL27,0)*$E27)+((($AF27/$Y27)*($AL27-ROUNDDOWN($AL27,0))-$C$4)/(($G27/$C$1)+INDEX($C$7:$I$7,MATCH($V27,$C$6:$I$6,0))+IF($X27="Oui",INDEX($C$8:$I$8,MATCH($V27,$C$6:$I$6,0)),0))*$G27)))</f>
        <v/>
      </c>
      <c r="AI27" s="51"/>
      <c r="AJ27" s="109"/>
      <c r="AK27" s="9"/>
      <c r="AL27" s="131" t="e">
        <f t="array" aca="1" ref="AL27" ca="1">IF($AG27=1,0,IF($Y27&lt;($AG27*$AF27)/(($C$4+($E27/$C$1)+(($E27/$G27)*INDEX($C$7:$I$7,MATCH($V27,$C$6:$I$6,0)))+IF($X27="Oui",(($E27/$G27)*INDEX($C$8:$I$8,MATCH($V27,$C$6:$I$6,0))),0))/$D$10),$Y27,($AG27*$AF27)/(($C$4+($E27/$C$1)+(($E27/$G27)*INDEX($C$7:$I$7,MATCH($V27,$C$6:$I$6,0)))+IF($X27="Oui",(($E27/$G27)*INDEX($C$8:$I$8,MATCH($V27,$C$6:$I$6,0))),0))/$D$10)))</f>
        <v>#VALUE!</v>
      </c>
      <c r="AM27" s="54"/>
      <c r="AN27" s="54"/>
      <c r="AO27" s="54"/>
      <c r="AP27" s="54"/>
      <c r="AQ27" s="54"/>
      <c r="AS27" s="299"/>
      <c r="AT27" s="43">
        <f t="shared" si="18"/>
        <v>1000</v>
      </c>
      <c r="AU27" s="30">
        <f t="shared" si="19"/>
        <v>41.402529761904759</v>
      </c>
      <c r="AV27" s="31">
        <f t="shared" si="19"/>
        <v>41.402529761904759</v>
      </c>
      <c r="AW27" s="31">
        <f t="shared" si="19"/>
        <v>50.865029761904765</v>
      </c>
      <c r="AX27" s="31">
        <f t="shared" si="19"/>
        <v>51.602529761904762</v>
      </c>
      <c r="AY27" s="31">
        <f t="shared" si="19"/>
        <v>54.011904761904759</v>
      </c>
      <c r="AZ27" s="31">
        <f t="shared" si="19"/>
        <v>56.421279761904763</v>
      </c>
      <c r="BA27" s="32">
        <f t="shared" si="19"/>
        <v>58.661904761904758</v>
      </c>
      <c r="BB27" s="99">
        <f t="shared" ref="BB27:BB30" si="20">$AS$26</f>
        <v>4500</v>
      </c>
      <c r="BE27" s="118">
        <f t="shared" si="17"/>
        <v>1000</v>
      </c>
      <c r="BF27" s="118">
        <f t="shared" si="17"/>
        <v>2000</v>
      </c>
      <c r="BG27" s="118">
        <f t="shared" si="12"/>
        <v>2</v>
      </c>
      <c r="BH27" s="118">
        <f t="shared" si="3"/>
        <v>48</v>
      </c>
      <c r="BI27" s="118">
        <f t="shared" ref="BI27:BI32" si="21">BI26</f>
        <v>19</v>
      </c>
      <c r="BJ27" s="31">
        <f t="array" aca="1" ref="BJ27" ca="1">INDIRECT(ADDRESS(BI27,BH27))</f>
        <v>15.721577380952382</v>
      </c>
      <c r="BL27" s="119">
        <f t="shared" si="0"/>
        <v>60</v>
      </c>
      <c r="BM27" s="47">
        <f t="array" aca="1" ref="BM27" ca="1">INDIRECT(ADDRESS(BL27,BH27))</f>
        <v>13.969791666666667</v>
      </c>
    </row>
    <row r="28" spans="2:65" ht="15.75" thickBot="1" x14ac:dyDescent="0.3">
      <c r="B28" s="78"/>
      <c r="C28" s="53"/>
      <c r="D28" s="53"/>
      <c r="E28" s="54"/>
      <c r="F28" s="54"/>
      <c r="G28" s="54"/>
      <c r="H28" s="54"/>
      <c r="I28" s="54"/>
      <c r="J28" s="54"/>
      <c r="K28" s="54"/>
      <c r="L28" s="54"/>
      <c r="M28" s="54"/>
      <c r="N28" s="54"/>
      <c r="O28" s="54"/>
      <c r="P28" s="54"/>
      <c r="Q28" s="54"/>
      <c r="R28" s="54"/>
      <c r="S28" s="54"/>
      <c r="T28" s="54"/>
      <c r="U28" s="54"/>
      <c r="V28" s="54"/>
      <c r="W28" s="54"/>
      <c r="X28" s="54"/>
      <c r="Y28" s="54"/>
      <c r="Z28" s="54"/>
      <c r="AD28" s="156"/>
      <c r="AE28" s="105"/>
      <c r="AF28" s="155"/>
      <c r="AG28" s="54"/>
      <c r="AH28" s="54" t="e">
        <f ca="1">SUM(AH17:AH27)</f>
        <v>#VALUE!</v>
      </c>
      <c r="AI28" s="146" t="s">
        <v>97</v>
      </c>
      <c r="AJ28" s="54"/>
      <c r="AK28" s="54"/>
      <c r="AL28" s="54"/>
      <c r="AM28" s="54"/>
      <c r="AN28" s="54"/>
      <c r="AO28" s="54"/>
      <c r="AP28" s="54"/>
      <c r="AQ28" s="54"/>
      <c r="AS28" s="299"/>
      <c r="AT28" s="43">
        <f t="shared" si="18"/>
        <v>1500</v>
      </c>
      <c r="AU28" s="30">
        <f t="shared" si="19"/>
        <v>36.147172619047623</v>
      </c>
      <c r="AV28" s="31">
        <f t="shared" si="19"/>
        <v>36.147172619047623</v>
      </c>
      <c r="AW28" s="31">
        <f t="shared" si="19"/>
        <v>42.455505952380953</v>
      </c>
      <c r="AX28" s="31">
        <f t="shared" si="19"/>
        <v>42.94717261904762</v>
      </c>
      <c r="AY28" s="31">
        <f t="shared" si="19"/>
        <v>44.553422619047623</v>
      </c>
      <c r="AZ28" s="31">
        <f t="shared" si="19"/>
        <v>46.159672619047619</v>
      </c>
      <c r="BA28" s="32">
        <f t="shared" si="19"/>
        <v>47.653422619047618</v>
      </c>
      <c r="BB28" s="99">
        <f t="shared" si="20"/>
        <v>4500</v>
      </c>
      <c r="BE28" s="118">
        <f t="shared" si="17"/>
        <v>1000</v>
      </c>
      <c r="BF28" s="118">
        <f t="shared" si="17"/>
        <v>2000</v>
      </c>
      <c r="BG28" s="118">
        <f t="shared" si="12"/>
        <v>3</v>
      </c>
      <c r="BH28" s="118">
        <f t="shared" si="3"/>
        <v>49</v>
      </c>
      <c r="BI28" s="118">
        <f t="shared" si="21"/>
        <v>19</v>
      </c>
      <c r="BJ28" s="31">
        <f t="array" aca="1" ref="BJ28" ca="1">INDIRECT(ADDRESS(BI28,BH28))</f>
        <v>16.77296626984127</v>
      </c>
      <c r="BL28" s="119">
        <f t="shared" si="0"/>
        <v>60</v>
      </c>
      <c r="BM28" s="47">
        <f t="array" aca="1" ref="BM28" ca="1">INDIRECT(ADDRESS(BL28,BH28))</f>
        <v>15.021180555555556</v>
      </c>
    </row>
    <row r="29" spans="2:65" ht="15.75" thickBot="1" x14ac:dyDescent="0.3">
      <c r="B29" s="78"/>
      <c r="C29" s="53"/>
      <c r="D29" s="53"/>
      <c r="E29" s="54"/>
      <c r="F29" s="54"/>
      <c r="G29" s="54"/>
      <c r="H29" s="54"/>
      <c r="I29" s="54"/>
      <c r="J29" s="54"/>
      <c r="K29" s="54"/>
      <c r="L29" s="54"/>
      <c r="M29" s="54"/>
      <c r="N29" s="54"/>
      <c r="O29" s="54"/>
      <c r="P29" s="54"/>
      <c r="Q29" s="54"/>
      <c r="R29" s="54"/>
      <c r="S29" s="54"/>
      <c r="T29" s="54"/>
      <c r="U29" s="54"/>
      <c r="V29" s="54"/>
      <c r="W29" s="54"/>
      <c r="X29" s="54"/>
      <c r="Y29" s="54"/>
      <c r="Z29" s="54"/>
      <c r="AA29" s="54"/>
      <c r="AB29" s="54"/>
      <c r="AC29" s="54"/>
      <c r="AD29" s="157"/>
      <c r="AE29" s="158"/>
      <c r="AF29" s="157"/>
      <c r="AG29" s="149" t="s">
        <v>98</v>
      </c>
      <c r="AH29" s="154">
        <f>5000+8550+10800+2300+1060+1060+8000</f>
        <v>36770</v>
      </c>
      <c r="AI29" s="150" t="s">
        <v>97</v>
      </c>
      <c r="AJ29" s="54"/>
      <c r="AK29" s="54"/>
      <c r="AL29" s="54"/>
      <c r="AM29" s="54"/>
      <c r="AN29" s="54"/>
      <c r="AO29" s="54"/>
      <c r="AP29" s="54"/>
      <c r="AQ29" s="54"/>
      <c r="AS29" s="299"/>
      <c r="AT29" s="43">
        <f t="shared" si="18"/>
        <v>2000</v>
      </c>
      <c r="AU29" s="30">
        <f t="shared" si="19"/>
        <v>33.519494047619048</v>
      </c>
      <c r="AV29" s="31">
        <f t="shared" si="19"/>
        <v>33.519494047619048</v>
      </c>
      <c r="AW29" s="31">
        <f t="shared" si="19"/>
        <v>38.250744047619051</v>
      </c>
      <c r="AX29" s="31">
        <f t="shared" si="19"/>
        <v>38.619494047619042</v>
      </c>
      <c r="AY29" s="31">
        <f t="shared" si="19"/>
        <v>39.824181547619048</v>
      </c>
      <c r="AZ29" s="31">
        <f t="shared" si="19"/>
        <v>41.028869047619054</v>
      </c>
      <c r="BA29" s="32">
        <f t="shared" si="19"/>
        <v>42.149181547619051</v>
      </c>
      <c r="BB29" s="99">
        <f t="shared" si="20"/>
        <v>4500</v>
      </c>
      <c r="BE29" s="118">
        <f t="shared" si="17"/>
        <v>1000</v>
      </c>
      <c r="BF29" s="118">
        <f t="shared" si="17"/>
        <v>2000</v>
      </c>
      <c r="BG29" s="118">
        <f t="shared" si="12"/>
        <v>4</v>
      </c>
      <c r="BH29" s="118">
        <f t="shared" si="3"/>
        <v>50</v>
      </c>
      <c r="BI29" s="118">
        <f t="shared" si="21"/>
        <v>19</v>
      </c>
      <c r="BJ29" s="31">
        <f t="array" aca="1" ref="BJ29" ca="1">INDIRECT(ADDRESS(BI29,BH29))</f>
        <v>16.854910714285715</v>
      </c>
      <c r="BL29" s="119">
        <f t="shared" si="0"/>
        <v>60</v>
      </c>
      <c r="BM29" s="47">
        <f t="array" aca="1" ref="BM29" ca="1">INDIRECT(ADDRESS(BL29,BH29))</f>
        <v>15.103125</v>
      </c>
    </row>
    <row r="30" spans="2:65" ht="15.75" thickBot="1" x14ac:dyDescent="0.3">
      <c r="B30" s="78"/>
      <c r="C30" s="53"/>
      <c r="D30" s="53"/>
      <c r="E30" s="54"/>
      <c r="F30" s="54"/>
      <c r="G30" s="54"/>
      <c r="H30" s="54"/>
      <c r="I30" s="54"/>
      <c r="J30" s="54"/>
      <c r="K30" s="54"/>
      <c r="L30" s="54"/>
      <c r="M30" s="54"/>
      <c r="N30" s="54"/>
      <c r="O30" s="54"/>
      <c r="P30" s="54"/>
      <c r="Q30" s="54"/>
      <c r="R30" s="54"/>
      <c r="S30" s="54"/>
      <c r="T30" s="54"/>
      <c r="U30" s="54"/>
      <c r="V30" s="54"/>
      <c r="W30" s="54"/>
      <c r="X30" s="54"/>
      <c r="Y30" s="54"/>
      <c r="Z30" s="54"/>
      <c r="AA30" s="54"/>
      <c r="AB30" s="54"/>
      <c r="AC30" s="54"/>
      <c r="AD30" s="157"/>
      <c r="AE30" s="157"/>
      <c r="AF30" s="157"/>
      <c r="AG30" s="54"/>
      <c r="AH30" s="54"/>
      <c r="AI30" s="54"/>
      <c r="AJ30" s="54"/>
      <c r="AK30" s="54"/>
      <c r="AL30" s="54"/>
      <c r="AM30" s="54"/>
      <c r="AN30" s="54"/>
      <c r="AO30" s="54"/>
      <c r="AP30" s="54"/>
      <c r="AQ30" s="54"/>
      <c r="AS30" s="305"/>
      <c r="AT30" s="44"/>
      <c r="AU30" s="33"/>
      <c r="AV30" s="34"/>
      <c r="AW30" s="34"/>
      <c r="AX30" s="34"/>
      <c r="AY30" s="34"/>
      <c r="AZ30" s="34"/>
      <c r="BA30" s="35"/>
      <c r="BB30" s="99">
        <f t="shared" si="20"/>
        <v>4500</v>
      </c>
      <c r="BE30" s="118">
        <f t="shared" si="17"/>
        <v>1000</v>
      </c>
      <c r="BF30" s="118">
        <f t="shared" si="17"/>
        <v>2000</v>
      </c>
      <c r="BG30" s="118">
        <f t="shared" si="12"/>
        <v>5</v>
      </c>
      <c r="BH30" s="118">
        <f t="shared" si="3"/>
        <v>51</v>
      </c>
      <c r="BI30" s="118">
        <f t="shared" si="21"/>
        <v>19</v>
      </c>
      <c r="BJ30" s="31">
        <f t="array" aca="1" ref="BJ30" ca="1">INDIRECT(ADDRESS(BI30,BH30))</f>
        <v>17.122619047619047</v>
      </c>
      <c r="BL30" s="119">
        <f t="shared" si="0"/>
        <v>60</v>
      </c>
      <c r="BM30" s="47">
        <f t="array" aca="1" ref="BM30" ca="1">INDIRECT(ADDRESS(BL30,BH30))</f>
        <v>15.370833333333334</v>
      </c>
    </row>
    <row r="31" spans="2:65" ht="15.75" thickBot="1" x14ac:dyDescent="0.3">
      <c r="K31" s="54"/>
      <c r="L31" s="54"/>
      <c r="M31" s="54"/>
      <c r="N31" s="54"/>
      <c r="O31" s="54"/>
      <c r="P31" s="54"/>
      <c r="Q31" s="54"/>
      <c r="R31" s="54"/>
      <c r="S31" s="54"/>
      <c r="V31" s="54"/>
      <c r="W31" s="54"/>
      <c r="X31" s="54"/>
      <c r="Y31" s="54"/>
      <c r="Z31" s="54"/>
      <c r="AA31" s="54"/>
      <c r="AB31" s="54"/>
      <c r="AC31" s="54"/>
      <c r="AD31" s="54"/>
      <c r="AE31" s="54"/>
      <c r="AF31" s="54"/>
      <c r="AG31" s="54"/>
      <c r="AH31" s="148"/>
      <c r="AI31" s="54"/>
      <c r="AJ31" s="54"/>
      <c r="AK31" s="54"/>
      <c r="AL31" s="54"/>
      <c r="AM31" s="54"/>
      <c r="AN31" s="54"/>
      <c r="AO31" s="54"/>
      <c r="AP31" s="54"/>
      <c r="AQ31" s="54"/>
      <c r="AS31" s="298">
        <f>AS6</f>
        <v>6000</v>
      </c>
      <c r="AT31" s="42">
        <f t="shared" ref="AT31:AT34" si="22">AT26</f>
        <v>500</v>
      </c>
      <c r="AU31" s="27">
        <f t="shared" ref="AU31:BA34" si="23">($C$4+$AT$6+(($AS$31/$AT31)*C$7)+(($AS$31/$AT31)*C$8))</f>
        <v>72.679315476190482</v>
      </c>
      <c r="AV31" s="28">
        <f t="shared" si="23"/>
        <v>72.679315476190482</v>
      </c>
      <c r="AW31" s="28">
        <f t="shared" si="23"/>
        <v>97.912648809523816</v>
      </c>
      <c r="AX31" s="28">
        <f t="shared" si="23"/>
        <v>99.87931547619047</v>
      </c>
      <c r="AY31" s="28">
        <f t="shared" si="23"/>
        <v>106.30431547619048</v>
      </c>
      <c r="AZ31" s="28">
        <f t="shared" si="23"/>
        <v>112.72931547619048</v>
      </c>
      <c r="BA31" s="29">
        <f t="shared" si="23"/>
        <v>118.70431547619047</v>
      </c>
      <c r="BB31" s="99">
        <f>$AS$31</f>
        <v>6000</v>
      </c>
      <c r="BE31" s="118">
        <f t="shared" si="17"/>
        <v>1000</v>
      </c>
      <c r="BF31" s="118">
        <f t="shared" si="17"/>
        <v>2000</v>
      </c>
      <c r="BG31" s="118">
        <f t="shared" si="12"/>
        <v>6</v>
      </c>
      <c r="BH31" s="118">
        <f t="shared" si="3"/>
        <v>52</v>
      </c>
      <c r="BI31" s="118">
        <f t="shared" si="21"/>
        <v>19</v>
      </c>
      <c r="BJ31" s="31">
        <f t="array" aca="1" ref="BJ31" ca="1">INDIRECT(ADDRESS(BI31,BH31))</f>
        <v>17.390327380952382</v>
      </c>
      <c r="BL31" s="119">
        <f t="shared" si="0"/>
        <v>60</v>
      </c>
      <c r="BM31" s="47">
        <f t="array" aca="1" ref="BM31" ca="1">INDIRECT(ADDRESS(BL31,BH31))</f>
        <v>15.638541666666667</v>
      </c>
    </row>
    <row r="32" spans="2:65" ht="15.75" thickBot="1" x14ac:dyDescent="0.3">
      <c r="B32" s="251" t="s">
        <v>33</v>
      </c>
      <c r="C32" s="253">
        <f>'[2]Chgt BM - 2 personnes'!$B$33</f>
        <v>7.7583333333333337</v>
      </c>
      <c r="D32" s="252" t="s">
        <v>37</v>
      </c>
      <c r="E32" s="156"/>
      <c r="F32" s="156"/>
      <c r="K32" s="54"/>
      <c r="L32" s="54"/>
      <c r="M32" s="54"/>
      <c r="N32" s="54"/>
      <c r="O32" s="54"/>
      <c r="P32" s="54"/>
      <c r="Q32" s="54"/>
      <c r="R32" s="54"/>
      <c r="S32" s="54"/>
      <c r="V32" s="54"/>
      <c r="W32" s="54"/>
      <c r="X32" s="54"/>
      <c r="Y32" s="54"/>
      <c r="Z32" s="54"/>
      <c r="AA32" s="54"/>
      <c r="AB32" s="54"/>
      <c r="AC32" s="54"/>
      <c r="AD32" s="54"/>
      <c r="AE32" s="152"/>
      <c r="AF32" s="54"/>
      <c r="AG32" s="54"/>
      <c r="AH32" s="54"/>
      <c r="AI32" s="54"/>
      <c r="AJ32" s="54"/>
      <c r="AK32" s="54"/>
      <c r="AL32" s="54"/>
      <c r="AM32" s="54"/>
      <c r="AN32" s="54"/>
      <c r="AO32" s="54"/>
      <c r="AP32" s="54"/>
      <c r="AQ32" s="54"/>
      <c r="AS32" s="299"/>
      <c r="AT32" s="43">
        <f t="shared" si="22"/>
        <v>1000</v>
      </c>
      <c r="AU32" s="39">
        <f t="shared" si="23"/>
        <v>51.657886904761909</v>
      </c>
      <c r="AV32" s="40">
        <f t="shared" si="23"/>
        <v>51.657886904761909</v>
      </c>
      <c r="AW32" s="40">
        <f t="shared" si="23"/>
        <v>64.274553571428569</v>
      </c>
      <c r="AX32" s="40">
        <f t="shared" si="23"/>
        <v>65.257886904761904</v>
      </c>
      <c r="AY32" s="40">
        <f t="shared" si="23"/>
        <v>68.470386904761909</v>
      </c>
      <c r="AZ32" s="40">
        <f t="shared" si="23"/>
        <v>71.682886904761901</v>
      </c>
      <c r="BA32" s="41">
        <f t="shared" si="23"/>
        <v>74.670386904761898</v>
      </c>
      <c r="BB32" s="99">
        <f t="shared" ref="BB32:BB35" si="24">$AS$31</f>
        <v>6000</v>
      </c>
      <c r="BE32" s="118">
        <f t="shared" si="17"/>
        <v>1000</v>
      </c>
      <c r="BF32" s="118">
        <f t="shared" si="17"/>
        <v>2000</v>
      </c>
      <c r="BG32" s="118">
        <f t="shared" si="12"/>
        <v>7</v>
      </c>
      <c r="BH32" s="118">
        <f t="shared" si="3"/>
        <v>53</v>
      </c>
      <c r="BI32" s="118">
        <f t="shared" si="21"/>
        <v>19</v>
      </c>
      <c r="BJ32" s="31">
        <f t="array" aca="1" ref="BJ32" ca="1">INDIRECT(ADDRESS(BI32,BH32))</f>
        <v>17.639285714285716</v>
      </c>
      <c r="BL32" s="119">
        <f t="shared" si="0"/>
        <v>60</v>
      </c>
      <c r="BM32" s="47">
        <f t="array" aca="1" ref="BM32" ca="1">INDIRECT(ADDRESS(BL32,BH32))</f>
        <v>15.887500000000001</v>
      </c>
    </row>
    <row r="33" spans="2:65" ht="17.25" customHeight="1" thickBot="1" x14ac:dyDescent="0.3">
      <c r="B33" s="265" t="s">
        <v>104</v>
      </c>
      <c r="C33" s="267" t="s">
        <v>51</v>
      </c>
      <c r="D33" s="268"/>
      <c r="E33" s="268"/>
      <c r="F33" s="268"/>
      <c r="G33" s="268"/>
      <c r="H33" s="268"/>
      <c r="I33" s="268"/>
      <c r="J33" s="269"/>
      <c r="K33" s="54"/>
      <c r="L33" s="54"/>
      <c r="M33" s="54"/>
      <c r="N33" s="54"/>
      <c r="O33" s="54"/>
      <c r="P33" s="54"/>
      <c r="Q33" s="54"/>
      <c r="R33" s="54"/>
      <c r="S33" s="54"/>
      <c r="V33" s="54"/>
      <c r="W33" s="54"/>
      <c r="X33" s="54"/>
      <c r="Y33" s="54"/>
      <c r="Z33" s="54"/>
      <c r="AA33" s="54"/>
      <c r="AB33" s="54"/>
      <c r="AC33" s="54"/>
      <c r="AD33" s="54"/>
      <c r="AE33" s="54"/>
      <c r="AF33" s="54"/>
      <c r="AG33" s="54"/>
      <c r="AH33" s="54"/>
      <c r="AI33" s="54"/>
      <c r="AJ33" s="54"/>
      <c r="AK33" s="54"/>
      <c r="AL33" s="54"/>
      <c r="AM33" s="54"/>
      <c r="AN33" s="54"/>
      <c r="AO33" s="54"/>
      <c r="AP33" s="54"/>
      <c r="AQ33" s="54"/>
      <c r="AS33" s="299"/>
      <c r="AT33" s="43">
        <f t="shared" si="22"/>
        <v>1500</v>
      </c>
      <c r="AU33" s="39">
        <f t="shared" si="23"/>
        <v>44.65074404761905</v>
      </c>
      <c r="AV33" s="40">
        <f t="shared" si="23"/>
        <v>44.65074404761905</v>
      </c>
      <c r="AW33" s="40">
        <f t="shared" si="23"/>
        <v>53.061855158730161</v>
      </c>
      <c r="AX33" s="40">
        <f t="shared" si="23"/>
        <v>53.717410714285712</v>
      </c>
      <c r="AY33" s="40">
        <f t="shared" si="23"/>
        <v>55.859077380952378</v>
      </c>
      <c r="AZ33" s="40">
        <f t="shared" si="23"/>
        <v>58.000744047619044</v>
      </c>
      <c r="BA33" s="41">
        <f t="shared" si="23"/>
        <v>59.992410714285711</v>
      </c>
      <c r="BB33" s="99">
        <f t="shared" si="24"/>
        <v>6000</v>
      </c>
      <c r="BE33" s="118">
        <f t="shared" si="17"/>
        <v>1000</v>
      </c>
      <c r="BF33" s="103">
        <f>AV7</f>
        <v>8000</v>
      </c>
      <c r="BG33" s="118">
        <f t="shared" si="12"/>
        <v>1</v>
      </c>
      <c r="BH33" s="118">
        <f t="shared" si="3"/>
        <v>47</v>
      </c>
      <c r="BI33" s="118">
        <v>20</v>
      </c>
      <c r="BJ33" s="31">
        <f t="array" aca="1" ref="BJ33" ca="1">INDIRECT(ADDRESS(BI33,BH33))</f>
        <v>0</v>
      </c>
      <c r="BL33" s="119">
        <f t="shared" si="0"/>
        <v>61</v>
      </c>
      <c r="BM33" s="47">
        <f t="array" aca="1" ref="BM33" ca="1">INDIRECT(ADDRESS(BL33,BH33))</f>
        <v>0</v>
      </c>
    </row>
    <row r="34" spans="2:65" ht="15.75" customHeight="1" thickBot="1" x14ac:dyDescent="0.3">
      <c r="B34" s="266"/>
      <c r="C34" s="83">
        <v>1</v>
      </c>
      <c r="D34" s="84">
        <v>2</v>
      </c>
      <c r="E34" s="84">
        <v>3</v>
      </c>
      <c r="F34" s="84">
        <v>4</v>
      </c>
      <c r="G34" s="84">
        <v>5</v>
      </c>
      <c r="H34" s="84">
        <v>6</v>
      </c>
      <c r="I34" s="174">
        <v>7</v>
      </c>
      <c r="J34" s="85">
        <v>8</v>
      </c>
      <c r="K34" s="54"/>
      <c r="L34" s="54"/>
      <c r="M34" s="54"/>
      <c r="N34" s="54"/>
      <c r="O34" s="54"/>
      <c r="P34" s="54"/>
      <c r="Q34" s="54"/>
      <c r="R34" s="54"/>
      <c r="S34" s="54"/>
      <c r="V34" s="54"/>
      <c r="X34" s="227"/>
      <c r="Y34" s="224" t="s">
        <v>115</v>
      </c>
      <c r="AA34" s="54"/>
      <c r="AB34" s="54"/>
      <c r="AC34" s="54"/>
      <c r="AD34" s="54"/>
      <c r="AE34" s="54"/>
      <c r="AF34" s="54"/>
      <c r="AG34" s="54"/>
      <c r="AH34" s="54"/>
      <c r="AI34" s="54"/>
      <c r="AJ34" s="54"/>
      <c r="AK34" s="54"/>
      <c r="AL34" s="54"/>
      <c r="AM34" s="54"/>
      <c r="AN34" s="54"/>
      <c r="AO34" s="54"/>
      <c r="AP34" s="54"/>
      <c r="AQ34" s="54"/>
      <c r="AS34" s="299"/>
      <c r="AT34" s="43">
        <f t="shared" si="22"/>
        <v>2000</v>
      </c>
      <c r="AU34" s="39">
        <f t="shared" si="23"/>
        <v>41.147172619047623</v>
      </c>
      <c r="AV34" s="40">
        <f t="shared" si="23"/>
        <v>41.147172619047623</v>
      </c>
      <c r="AW34" s="40">
        <f t="shared" si="23"/>
        <v>47.455505952380953</v>
      </c>
      <c r="AX34" s="40">
        <f t="shared" si="23"/>
        <v>47.94717261904762</v>
      </c>
      <c r="AY34" s="40">
        <f t="shared" si="23"/>
        <v>49.553422619047623</v>
      </c>
      <c r="AZ34" s="40">
        <f t="shared" si="23"/>
        <v>51.159672619047619</v>
      </c>
      <c r="BA34" s="41">
        <f t="shared" si="23"/>
        <v>52.653422619047618</v>
      </c>
      <c r="BB34" s="99">
        <f t="shared" si="24"/>
        <v>6000</v>
      </c>
      <c r="BE34" s="118">
        <f t="shared" si="17"/>
        <v>1000</v>
      </c>
      <c r="BF34" s="118">
        <f t="shared" si="17"/>
        <v>8000</v>
      </c>
      <c r="BG34" s="118">
        <f t="shared" si="12"/>
        <v>2</v>
      </c>
      <c r="BH34" s="118">
        <f t="shared" si="3"/>
        <v>48</v>
      </c>
      <c r="BI34" s="118">
        <f t="shared" ref="BI34:BI39" si="25">BI33</f>
        <v>20</v>
      </c>
      <c r="BJ34" s="31">
        <f t="array" aca="1" ref="BJ34" ca="1">INDIRECT(ADDRESS(BI34,BH34))</f>
        <v>0</v>
      </c>
      <c r="BL34" s="119">
        <f t="shared" si="0"/>
        <v>61</v>
      </c>
      <c r="BM34" s="47">
        <f t="array" aca="1" ref="BM34" ca="1">INDIRECT(ADDRESS(BL34,BH34))</f>
        <v>0</v>
      </c>
    </row>
    <row r="35" spans="2:65" ht="15.75" thickBot="1" x14ac:dyDescent="0.3">
      <c r="B35" s="241" t="s">
        <v>43</v>
      </c>
      <c r="C35" s="175"/>
      <c r="D35" s="176"/>
      <c r="E35" s="171">
        <f>F35</f>
        <v>1.1333333333333333</v>
      </c>
      <c r="F35" s="171">
        <f>'[2]BF - 2personnes'!$N$34</f>
        <v>1.1333333333333333</v>
      </c>
      <c r="G35" s="171">
        <f>H35</f>
        <v>1.66875</v>
      </c>
      <c r="H35" s="171">
        <f>'[2]BF - 1personne'!$H$141</f>
        <v>1.66875</v>
      </c>
      <c r="I35" s="183">
        <f>J35</f>
        <v>2.1666666666666665</v>
      </c>
      <c r="J35" s="184">
        <f>130/60</f>
        <v>2.1666666666666665</v>
      </c>
      <c r="K35" s="54"/>
      <c r="L35" s="54"/>
      <c r="M35" s="54"/>
      <c r="N35" s="54"/>
      <c r="O35" s="54"/>
      <c r="P35" s="54"/>
      <c r="Q35" s="54"/>
      <c r="R35" s="54"/>
      <c r="S35" s="54"/>
      <c r="V35" s="54"/>
      <c r="X35" s="225" t="s">
        <v>64</v>
      </c>
      <c r="Y35" s="108"/>
      <c r="AA35" s="54"/>
      <c r="AB35" s="54"/>
      <c r="AC35" s="54"/>
      <c r="AD35" s="54"/>
      <c r="AE35" s="54"/>
      <c r="AF35" s="54" t="s">
        <v>99</v>
      </c>
      <c r="AG35" s="54" t="s">
        <v>100</v>
      </c>
      <c r="AH35" s="152">
        <v>1.33</v>
      </c>
      <c r="AI35" s="54"/>
      <c r="AJ35" s="54"/>
      <c r="AK35" s="54"/>
      <c r="AL35" s="54"/>
      <c r="AM35" s="54"/>
      <c r="AN35" s="54"/>
      <c r="AO35" s="54"/>
      <c r="AP35" s="54"/>
      <c r="AQ35" s="54"/>
      <c r="AS35" s="300"/>
      <c r="AT35" s="45"/>
      <c r="AU35" s="67"/>
      <c r="AV35" s="37"/>
      <c r="AW35" s="37"/>
      <c r="AX35" s="37"/>
      <c r="AY35" s="37"/>
      <c r="AZ35" s="37"/>
      <c r="BA35" s="38"/>
      <c r="BB35" s="99">
        <f t="shared" si="24"/>
        <v>6000</v>
      </c>
      <c r="BE35" s="118">
        <f t="shared" si="17"/>
        <v>1000</v>
      </c>
      <c r="BF35" s="118">
        <f t="shared" si="17"/>
        <v>8000</v>
      </c>
      <c r="BG35" s="118">
        <f t="shared" si="12"/>
        <v>3</v>
      </c>
      <c r="BH35" s="118">
        <f t="shared" si="3"/>
        <v>49</v>
      </c>
      <c r="BI35" s="118">
        <f t="shared" si="25"/>
        <v>20</v>
      </c>
      <c r="BJ35" s="31">
        <f t="array" aca="1" ref="BJ35" ca="1">INDIRECT(ADDRESS(BI35,BH35))</f>
        <v>0</v>
      </c>
      <c r="BL35" s="119">
        <f t="shared" si="0"/>
        <v>61</v>
      </c>
      <c r="BM35" s="47">
        <f t="array" aca="1" ref="BM35" ca="1">INDIRECT(ADDRESS(BL35,BH35))</f>
        <v>0</v>
      </c>
    </row>
    <row r="36" spans="2:65" ht="15.75" thickBot="1" x14ac:dyDescent="0.3">
      <c r="B36" s="161" t="s">
        <v>124</v>
      </c>
      <c r="C36" s="164">
        <f>'[2]BF - Bâches vertes'!$B$69</f>
        <v>3.5035714285714286</v>
      </c>
      <c r="D36" s="172">
        <f>'[2]BF - Bâches vertes'!$B$69</f>
        <v>3.5035714285714286</v>
      </c>
      <c r="E36" s="172">
        <f>'[2]BF - Bâches vertes'!$B$69</f>
        <v>3.5035714285714286</v>
      </c>
      <c r="F36" s="172">
        <f>'[2]BF - Bâches vertes'!$B$69</f>
        <v>3.5035714285714286</v>
      </c>
      <c r="G36" s="172">
        <f>'[2]BF - Bâches vertes'!$B$69</f>
        <v>3.5035714285714286</v>
      </c>
      <c r="H36" s="172">
        <f>'[2]BF - Bâches vertes'!$B$69</f>
        <v>3.5035714285714286</v>
      </c>
      <c r="I36" s="172">
        <f>'[2]BF - Bâches vertes'!$B$69</f>
        <v>3.5035714285714286</v>
      </c>
      <c r="J36" s="173">
        <f>'[2]BF - Bâches vertes'!$B$69</f>
        <v>3.5035714285714286</v>
      </c>
      <c r="K36" s="54"/>
      <c r="L36" s="54"/>
      <c r="M36" s="54"/>
      <c r="N36" s="54"/>
      <c r="O36" s="54"/>
      <c r="P36" s="54"/>
      <c r="Q36" s="54"/>
      <c r="R36" s="54"/>
      <c r="S36" s="54"/>
      <c r="V36" s="54"/>
      <c r="X36" s="226" t="s">
        <v>65</v>
      </c>
      <c r="Y36" s="109">
        <v>20</v>
      </c>
      <c r="AA36" s="54"/>
      <c r="AB36" s="54"/>
      <c r="AC36" s="54"/>
      <c r="AD36" s="153"/>
      <c r="AE36" s="54"/>
      <c r="AF36" s="54"/>
      <c r="AG36" s="54"/>
      <c r="AH36" s="54"/>
      <c r="AI36" s="54"/>
      <c r="AJ36" s="54"/>
      <c r="AK36" s="54"/>
      <c r="AL36" s="54"/>
      <c r="AM36" s="54"/>
      <c r="AN36" s="54"/>
      <c r="AO36" s="54"/>
      <c r="AP36" s="54"/>
      <c r="AQ36" s="54"/>
      <c r="AS36" s="301">
        <f>AS7</f>
        <v>7500</v>
      </c>
      <c r="AT36" s="65">
        <f t="shared" ref="AT36:AT39" si="26">AT31</f>
        <v>500</v>
      </c>
      <c r="AU36" s="27">
        <f t="shared" ref="AU36:BA39" si="27">($C$4+$AT$7+(($AS$36/$AT36)*C$7)+(($AS$36/$AT36)*C$8))</f>
        <v>88.190029761904768</v>
      </c>
      <c r="AV36" s="28">
        <f t="shared" si="27"/>
        <v>88.190029761904768</v>
      </c>
      <c r="AW36" s="28">
        <f t="shared" si="27"/>
        <v>119.73169642857144</v>
      </c>
      <c r="AX36" s="28">
        <f t="shared" si="27"/>
        <v>122.19002976190477</v>
      </c>
      <c r="AY36" s="28">
        <f t="shared" si="27"/>
        <v>130.22127976190478</v>
      </c>
      <c r="AZ36" s="28">
        <f t="shared" si="27"/>
        <v>138.25252976190478</v>
      </c>
      <c r="BA36" s="29">
        <f t="shared" si="27"/>
        <v>145.72127976190478</v>
      </c>
      <c r="BB36" s="99">
        <f>$AS$36</f>
        <v>7500</v>
      </c>
      <c r="BE36" s="118">
        <f t="shared" si="17"/>
        <v>1000</v>
      </c>
      <c r="BF36" s="118">
        <f t="shared" si="17"/>
        <v>8000</v>
      </c>
      <c r="BG36" s="118">
        <f t="shared" si="12"/>
        <v>4</v>
      </c>
      <c r="BH36" s="118">
        <f t="shared" si="3"/>
        <v>50</v>
      </c>
      <c r="BI36" s="118">
        <f t="shared" si="25"/>
        <v>20</v>
      </c>
      <c r="BJ36" s="31">
        <f t="array" aca="1" ref="BJ36" ca="1">INDIRECT(ADDRESS(BI36,BH36))</f>
        <v>0</v>
      </c>
      <c r="BL36" s="119">
        <f t="shared" si="0"/>
        <v>61</v>
      </c>
      <c r="BM36" s="47">
        <f t="array" aca="1" ref="BM36" ca="1">INDIRECT(ADDRESS(BL36,BH36))</f>
        <v>0</v>
      </c>
    </row>
    <row r="37" spans="2:65" ht="15.75" thickBot="1" x14ac:dyDescent="0.3">
      <c r="B37" s="78"/>
      <c r="C37" s="53"/>
      <c r="D37" s="53"/>
      <c r="E37" s="54"/>
      <c r="F37" s="54"/>
      <c r="G37" s="54"/>
      <c r="H37" s="54"/>
      <c r="I37" s="54"/>
      <c r="J37" s="54"/>
      <c r="K37" s="54"/>
      <c r="L37" s="54"/>
      <c r="M37" s="54"/>
      <c r="N37" s="54"/>
      <c r="O37" s="54"/>
      <c r="P37" s="54"/>
      <c r="Q37" s="54"/>
      <c r="R37" s="54"/>
      <c r="S37" s="54"/>
      <c r="V37" s="54"/>
      <c r="W37" s="9"/>
      <c r="AA37" s="54"/>
      <c r="AB37" s="54"/>
      <c r="AC37" s="54"/>
      <c r="AD37" s="54"/>
      <c r="AE37" s="54"/>
      <c r="AF37" s="54"/>
      <c r="AG37" s="54"/>
      <c r="AH37" s="54"/>
      <c r="AI37" s="54"/>
      <c r="AJ37" s="54"/>
      <c r="AK37" s="54"/>
      <c r="AL37" s="54"/>
      <c r="AM37" s="54"/>
      <c r="AN37" s="54"/>
      <c r="AO37" s="54"/>
      <c r="AP37" s="54"/>
      <c r="AQ37" s="54"/>
      <c r="AS37" s="299"/>
      <c r="AT37" s="56">
        <f t="shared" si="26"/>
        <v>1000</v>
      </c>
      <c r="AU37" s="30">
        <f t="shared" si="27"/>
        <v>61.913244047619052</v>
      </c>
      <c r="AV37" s="31">
        <f t="shared" si="27"/>
        <v>61.913244047619052</v>
      </c>
      <c r="AW37" s="31">
        <f t="shared" si="27"/>
        <v>77.684077380952388</v>
      </c>
      <c r="AX37" s="31">
        <f t="shared" si="27"/>
        <v>78.91324404761906</v>
      </c>
      <c r="AY37" s="31">
        <f t="shared" si="27"/>
        <v>82.92886904761906</v>
      </c>
      <c r="AZ37" s="31">
        <f t="shared" si="27"/>
        <v>86.94449404761906</v>
      </c>
      <c r="BA37" s="32">
        <f t="shared" si="27"/>
        <v>90.67886904761906</v>
      </c>
      <c r="BB37" s="99">
        <f t="shared" ref="BB37:BB40" si="28">$AS$36</f>
        <v>7500</v>
      </c>
      <c r="BE37" s="118">
        <f t="shared" si="17"/>
        <v>1000</v>
      </c>
      <c r="BF37" s="118">
        <f t="shared" si="17"/>
        <v>8000</v>
      </c>
      <c r="BG37" s="118">
        <f t="shared" si="12"/>
        <v>5</v>
      </c>
      <c r="BH37" s="118">
        <f t="shared" si="3"/>
        <v>51</v>
      </c>
      <c r="BI37" s="118">
        <f t="shared" si="25"/>
        <v>20</v>
      </c>
      <c r="BJ37" s="31">
        <f t="array" aca="1" ref="BJ37" ca="1">INDIRECT(ADDRESS(BI37,BH37))</f>
        <v>0</v>
      </c>
      <c r="BL37" s="119">
        <f t="shared" si="0"/>
        <v>61</v>
      </c>
      <c r="BM37" s="47">
        <f t="array" aca="1" ref="BM37" ca="1">INDIRECT(ADDRESS(BL37,BH37))</f>
        <v>0</v>
      </c>
    </row>
    <row r="38" spans="2:65" ht="15.75" thickBot="1" x14ac:dyDescent="0.3">
      <c r="B38" s="78"/>
      <c r="C38" s="53"/>
      <c r="D38" s="53"/>
      <c r="E38" s="54"/>
      <c r="F38" s="54"/>
      <c r="G38" s="54"/>
      <c r="H38" s="54"/>
      <c r="I38" s="54"/>
      <c r="J38" s="54"/>
      <c r="K38" s="54"/>
      <c r="L38" s="54"/>
      <c r="M38" s="54"/>
      <c r="N38" s="54"/>
      <c r="O38" s="54"/>
      <c r="P38" s="54"/>
      <c r="Q38" s="54"/>
      <c r="R38" s="54"/>
      <c r="S38" s="54"/>
      <c r="V38" s="54"/>
      <c r="W38" s="77"/>
      <c r="X38" s="329" t="s">
        <v>121</v>
      </c>
      <c r="Y38" s="330"/>
      <c r="Z38" s="331"/>
      <c r="AA38" s="54"/>
      <c r="AB38" s="54"/>
      <c r="AC38" s="54"/>
      <c r="AD38" s="54"/>
      <c r="AE38" s="54"/>
      <c r="AF38" s="54"/>
      <c r="AG38" s="54"/>
      <c r="AH38" s="54"/>
      <c r="AI38" s="54"/>
      <c r="AJ38" s="54"/>
      <c r="AK38" s="54"/>
      <c r="AL38" s="54"/>
      <c r="AM38" s="54"/>
      <c r="AN38" s="54"/>
      <c r="AO38" s="54"/>
      <c r="AP38" s="54"/>
      <c r="AQ38" s="54"/>
      <c r="AS38" s="299"/>
      <c r="AT38" s="56">
        <f t="shared" si="26"/>
        <v>1500</v>
      </c>
      <c r="AU38" s="30">
        <f t="shared" si="27"/>
        <v>53.154315476190476</v>
      </c>
      <c r="AV38" s="31">
        <f t="shared" si="27"/>
        <v>53.154315476190476</v>
      </c>
      <c r="AW38" s="31">
        <f t="shared" si="27"/>
        <v>63.668204365079362</v>
      </c>
      <c r="AX38" s="31">
        <f t="shared" si="27"/>
        <v>64.487648809523805</v>
      </c>
      <c r="AY38" s="31">
        <f t="shared" si="27"/>
        <v>67.164732142857147</v>
      </c>
      <c r="AZ38" s="31">
        <f t="shared" si="27"/>
        <v>69.841815476190476</v>
      </c>
      <c r="BA38" s="32">
        <f t="shared" si="27"/>
        <v>72.331398809523805</v>
      </c>
      <c r="BB38" s="99">
        <f t="shared" si="28"/>
        <v>7500</v>
      </c>
      <c r="BE38" s="118">
        <f t="shared" si="17"/>
        <v>1000</v>
      </c>
      <c r="BF38" s="118">
        <f t="shared" si="17"/>
        <v>8000</v>
      </c>
      <c r="BG38" s="118">
        <f t="shared" si="12"/>
        <v>6</v>
      </c>
      <c r="BH38" s="118">
        <f t="shared" si="3"/>
        <v>52</v>
      </c>
      <c r="BI38" s="118">
        <f t="shared" si="25"/>
        <v>20</v>
      </c>
      <c r="BJ38" s="31">
        <f t="array" aca="1" ref="BJ38" ca="1">INDIRECT(ADDRESS(BI38,BH38))</f>
        <v>0</v>
      </c>
      <c r="BL38" s="119">
        <f t="shared" si="0"/>
        <v>61</v>
      </c>
      <c r="BM38" s="47">
        <f t="array" aca="1" ref="BM38" ca="1">INDIRECT(ADDRESS(BL38,BH38))</f>
        <v>0</v>
      </c>
    </row>
    <row r="39" spans="2:65" ht="15.75" thickBot="1" x14ac:dyDescent="0.3">
      <c r="B39" s="78"/>
      <c r="C39" s="53"/>
      <c r="D39" s="53"/>
      <c r="E39" s="54"/>
      <c r="F39" s="54"/>
      <c r="G39" s="54"/>
      <c r="H39" s="54"/>
      <c r="I39" s="54"/>
      <c r="J39" s="54"/>
      <c r="K39" s="54"/>
      <c r="L39" s="54"/>
      <c r="M39" s="54"/>
      <c r="N39" s="54"/>
      <c r="O39" s="54"/>
      <c r="P39" s="54"/>
      <c r="Q39" s="54"/>
      <c r="R39" s="54"/>
      <c r="S39" s="54"/>
      <c r="V39" s="54"/>
      <c r="X39" s="248" t="s">
        <v>118</v>
      </c>
      <c r="Y39" s="246">
        <v>1000</v>
      </c>
      <c r="Z39" s="245" t="s">
        <v>119</v>
      </c>
      <c r="AA39" s="54"/>
      <c r="AB39" s="54"/>
      <c r="AC39" s="54"/>
      <c r="AD39" s="54"/>
      <c r="AE39" s="54"/>
      <c r="AF39" s="54" t="s">
        <v>101</v>
      </c>
      <c r="AG39" s="54" t="s">
        <v>100</v>
      </c>
      <c r="AH39" s="54">
        <v>7</v>
      </c>
      <c r="AI39" s="54"/>
      <c r="AJ39" s="54"/>
      <c r="AK39" s="54"/>
      <c r="AL39" s="54"/>
      <c r="AM39" s="54"/>
      <c r="AN39" s="54"/>
      <c r="AO39" s="54"/>
      <c r="AP39" s="54"/>
      <c r="AQ39" s="54"/>
      <c r="AS39" s="299"/>
      <c r="AT39" s="56">
        <f t="shared" si="26"/>
        <v>2000</v>
      </c>
      <c r="AU39" s="30">
        <f t="shared" si="27"/>
        <v>48.774851190476198</v>
      </c>
      <c r="AV39" s="31">
        <f t="shared" si="27"/>
        <v>48.774851190476198</v>
      </c>
      <c r="AW39" s="31">
        <f t="shared" si="27"/>
        <v>56.660267857142856</v>
      </c>
      <c r="AX39" s="31">
        <f t="shared" si="27"/>
        <v>57.274851190476198</v>
      </c>
      <c r="AY39" s="31">
        <f t="shared" si="27"/>
        <v>59.282663690476198</v>
      </c>
      <c r="AZ39" s="31">
        <f t="shared" si="27"/>
        <v>61.290476190476198</v>
      </c>
      <c r="BA39" s="32">
        <f t="shared" si="27"/>
        <v>63.157663690476198</v>
      </c>
      <c r="BB39" s="99">
        <f t="shared" si="28"/>
        <v>7500</v>
      </c>
      <c r="BE39" s="118">
        <f t="shared" ref="BE39:BF39" si="29">BE38</f>
        <v>1000</v>
      </c>
      <c r="BF39" s="118">
        <f t="shared" si="29"/>
        <v>8000</v>
      </c>
      <c r="BG39" s="118">
        <f t="shared" si="12"/>
        <v>7</v>
      </c>
      <c r="BH39" s="118">
        <f t="shared" si="3"/>
        <v>53</v>
      </c>
      <c r="BI39" s="118">
        <f t="shared" si="25"/>
        <v>20</v>
      </c>
      <c r="BJ39" s="31">
        <f t="array" aca="1" ref="BJ39" ca="1">INDIRECT(ADDRESS(BI39,BH39))</f>
        <v>0</v>
      </c>
      <c r="BL39" s="119">
        <f t="shared" si="0"/>
        <v>61</v>
      </c>
      <c r="BM39" s="47">
        <f t="array" aca="1" ref="BM39" ca="1">INDIRECT(ADDRESS(BL39,BH39))</f>
        <v>0</v>
      </c>
    </row>
    <row r="40" spans="2:65" ht="15.75" thickBot="1" x14ac:dyDescent="0.3">
      <c r="B40" s="78"/>
      <c r="C40" s="53"/>
      <c r="D40" s="53"/>
      <c r="E40" s="54"/>
      <c r="F40" s="54"/>
      <c r="G40" s="54"/>
      <c r="H40" s="54"/>
      <c r="I40" s="54"/>
      <c r="J40" s="54"/>
      <c r="K40" s="54"/>
      <c r="L40" s="54"/>
      <c r="M40" s="54"/>
      <c r="N40" s="54"/>
      <c r="O40" s="54"/>
      <c r="P40" s="54"/>
      <c r="Q40" s="54"/>
      <c r="R40" s="54"/>
      <c r="S40" s="54"/>
      <c r="V40" s="54"/>
      <c r="X40" s="249" t="s">
        <v>120</v>
      </c>
      <c r="Y40" s="247">
        <v>1000</v>
      </c>
      <c r="Z40" s="244" t="s">
        <v>119</v>
      </c>
      <c r="AA40" s="54"/>
      <c r="AB40" s="54"/>
      <c r="AC40" s="54"/>
      <c r="AD40" s="54"/>
      <c r="AE40" s="54"/>
      <c r="AF40" s="54"/>
      <c r="AG40" s="54"/>
      <c r="AH40" s="54"/>
      <c r="AI40" s="54"/>
      <c r="AJ40" s="54"/>
      <c r="AK40" s="54"/>
      <c r="AL40" s="54"/>
      <c r="AM40" s="54"/>
      <c r="AN40" s="54"/>
      <c r="AO40" s="54"/>
      <c r="AP40" s="54"/>
      <c r="AQ40" s="54"/>
      <c r="AS40" s="300"/>
      <c r="AT40" s="57"/>
      <c r="AU40" s="36"/>
      <c r="AV40" s="37"/>
      <c r="AW40" s="37"/>
      <c r="AX40" s="37"/>
      <c r="AY40" s="37"/>
      <c r="AZ40" s="37"/>
      <c r="BA40" s="38"/>
      <c r="BB40" s="99">
        <f t="shared" si="28"/>
        <v>7500</v>
      </c>
      <c r="BE40" s="102">
        <f>AS4</f>
        <v>1500</v>
      </c>
      <c r="BF40" s="118">
        <f>BF5</f>
        <v>500</v>
      </c>
      <c r="BG40" s="118">
        <f>BG5</f>
        <v>1</v>
      </c>
      <c r="BH40" s="118">
        <f t="shared" si="3"/>
        <v>47</v>
      </c>
      <c r="BI40" s="118">
        <f>BI5+5</f>
        <v>21</v>
      </c>
      <c r="BJ40" s="31">
        <f t="array" aca="1" ref="BJ40" ca="1">INDIRECT(ADDRESS(BI40,BH40))</f>
        <v>26.14717261904762</v>
      </c>
      <c r="BL40" s="119">
        <f t="shared" si="0"/>
        <v>62</v>
      </c>
      <c r="BM40" s="47">
        <f t="array" aca="1" ref="BM40" ca="1">INDIRECT(ADDRESS(BL40,BH40))</f>
        <v>15.636458333333334</v>
      </c>
    </row>
    <row r="41" spans="2:65" x14ac:dyDescent="0.25">
      <c r="B41" s="78"/>
      <c r="C41" s="53"/>
      <c r="D41" s="53"/>
      <c r="E41" s="54"/>
      <c r="F41" s="54"/>
      <c r="G41" s="54"/>
      <c r="H41" s="54"/>
      <c r="I41" s="54"/>
      <c r="J41" s="54"/>
      <c r="K41" s="54"/>
      <c r="L41" s="54"/>
      <c r="M41" s="54"/>
      <c r="N41" s="54"/>
      <c r="O41" s="54"/>
      <c r="P41" s="54"/>
      <c r="Q41" s="54"/>
      <c r="R41" s="54"/>
      <c r="S41" s="54"/>
      <c r="V41" s="54"/>
      <c r="AA41" s="54"/>
      <c r="AB41" s="54"/>
      <c r="AC41" s="54"/>
      <c r="AS41" s="301">
        <f>AS8</f>
        <v>10000</v>
      </c>
      <c r="AT41" s="65">
        <f t="shared" ref="AT41:AT44" si="30">AT36</f>
        <v>500</v>
      </c>
      <c r="AU41" s="27">
        <f t="shared" ref="AU41:BA44" si="31">($C$4+$AT$8+(($AS$41/$AT41)*C$7)+(($AS$41/$AT41)*C$8))</f>
        <v>114.04122023809524</v>
      </c>
      <c r="AV41" s="28">
        <f t="shared" si="31"/>
        <v>114.04122023809524</v>
      </c>
      <c r="AW41" s="28">
        <f t="shared" si="31"/>
        <v>156.09677579365081</v>
      </c>
      <c r="AX41" s="28">
        <f t="shared" si="31"/>
        <v>159.37455357142858</v>
      </c>
      <c r="AY41" s="28">
        <f t="shared" si="31"/>
        <v>170.08288690476189</v>
      </c>
      <c r="AZ41" s="28">
        <f t="shared" si="31"/>
        <v>180.79122023809524</v>
      </c>
      <c r="BA41" s="29">
        <f t="shared" si="31"/>
        <v>190.74955357142858</v>
      </c>
      <c r="BB41" s="99">
        <f>$AS$41</f>
        <v>10000</v>
      </c>
      <c r="BE41" s="118">
        <f t="shared" ref="BE41:BE74" si="32">BE40</f>
        <v>1500</v>
      </c>
      <c r="BF41" s="118">
        <f t="shared" ref="BF41:BG56" si="33">BF6</f>
        <v>500</v>
      </c>
      <c r="BG41" s="118">
        <f t="shared" si="33"/>
        <v>2</v>
      </c>
      <c r="BH41" s="118">
        <f t="shared" si="3"/>
        <v>48</v>
      </c>
      <c r="BI41" s="118">
        <f t="shared" ref="BI41:BI104" si="34">BI6+5</f>
        <v>21</v>
      </c>
      <c r="BJ41" s="31">
        <f t="array" aca="1" ref="BJ41" ca="1">INDIRECT(ADDRESS(BI41,BH41))</f>
        <v>26.14717261904762</v>
      </c>
      <c r="BL41" s="119">
        <f t="shared" si="0"/>
        <v>62</v>
      </c>
      <c r="BM41" s="47">
        <f t="array" aca="1" ref="BM41" ca="1">INDIRECT(ADDRESS(BL41,BH41))</f>
        <v>15.636458333333334</v>
      </c>
    </row>
    <row r="42" spans="2:65" x14ac:dyDescent="0.25">
      <c r="B42" s="78"/>
      <c r="C42" s="53"/>
      <c r="D42" s="53"/>
      <c r="E42" s="54"/>
      <c r="F42" s="54"/>
      <c r="G42" s="54"/>
      <c r="H42" s="54"/>
      <c r="I42" s="54"/>
      <c r="J42" s="54"/>
      <c r="K42" s="54"/>
      <c r="L42" s="54"/>
      <c r="M42" s="54"/>
      <c r="N42" s="54"/>
      <c r="O42" s="54"/>
      <c r="P42" s="54"/>
      <c r="Q42" s="54"/>
      <c r="R42" s="54"/>
      <c r="S42" s="54"/>
      <c r="V42" s="54"/>
      <c r="AA42" s="54"/>
      <c r="AB42" s="54"/>
      <c r="AC42" s="54"/>
      <c r="AS42" s="299"/>
      <c r="AT42" s="56">
        <f t="shared" si="30"/>
        <v>1000</v>
      </c>
      <c r="AU42" s="30">
        <f t="shared" si="31"/>
        <v>79.005505952380958</v>
      </c>
      <c r="AV42" s="31">
        <f t="shared" si="31"/>
        <v>79.005505952380958</v>
      </c>
      <c r="AW42" s="31">
        <f t="shared" si="31"/>
        <v>100.03328373015873</v>
      </c>
      <c r="AX42" s="31">
        <f t="shared" si="31"/>
        <v>101.67217261904761</v>
      </c>
      <c r="AY42" s="31">
        <f t="shared" si="31"/>
        <v>107.02633928571427</v>
      </c>
      <c r="AZ42" s="31">
        <f t="shared" si="31"/>
        <v>112.38050595238096</v>
      </c>
      <c r="BA42" s="32">
        <f t="shared" si="31"/>
        <v>117.35967261904761</v>
      </c>
      <c r="BB42" s="99">
        <f t="shared" ref="BB42:BB45" si="35">$AS$41</f>
        <v>10000</v>
      </c>
      <c r="BE42" s="118">
        <f t="shared" si="32"/>
        <v>1500</v>
      </c>
      <c r="BF42" s="118">
        <f t="shared" si="33"/>
        <v>500</v>
      </c>
      <c r="BG42" s="118">
        <f t="shared" si="33"/>
        <v>3</v>
      </c>
      <c r="BH42" s="118">
        <f t="shared" si="3"/>
        <v>49</v>
      </c>
      <c r="BI42" s="118">
        <f t="shared" si="34"/>
        <v>21</v>
      </c>
      <c r="BJ42" s="31">
        <f t="array" aca="1" ref="BJ42" ca="1">INDIRECT(ADDRESS(BI42,BH42))</f>
        <v>32.455505952380953</v>
      </c>
      <c r="BL42" s="119">
        <f t="shared" si="0"/>
        <v>62</v>
      </c>
      <c r="BM42" s="47">
        <f t="array" aca="1" ref="BM42" ca="1">INDIRECT(ADDRESS(BL42,BH42))</f>
        <v>21.944791666666667</v>
      </c>
    </row>
    <row r="43" spans="2:65" x14ac:dyDescent="0.25">
      <c r="B43" s="78"/>
      <c r="C43" s="53"/>
      <c r="D43" s="53"/>
      <c r="E43" s="54"/>
      <c r="F43" s="54"/>
      <c r="G43" s="54"/>
      <c r="H43" s="54"/>
      <c r="I43" s="54"/>
      <c r="J43" s="54"/>
      <c r="K43" s="54"/>
      <c r="L43" s="54"/>
      <c r="M43" s="54"/>
      <c r="N43" s="54"/>
      <c r="O43" s="54"/>
      <c r="P43" s="54"/>
      <c r="Q43" s="54"/>
      <c r="R43" s="54"/>
      <c r="S43" s="54"/>
      <c r="V43" s="54"/>
      <c r="AA43" s="54"/>
      <c r="AB43" s="54"/>
      <c r="AC43" s="54"/>
      <c r="AS43" s="299"/>
      <c r="AT43" s="56">
        <f t="shared" si="30"/>
        <v>1500</v>
      </c>
      <c r="AU43" s="30">
        <f t="shared" si="31"/>
        <v>67.326934523809527</v>
      </c>
      <c r="AV43" s="31">
        <f t="shared" si="31"/>
        <v>67.326934523809527</v>
      </c>
      <c r="AW43" s="31">
        <f t="shared" si="31"/>
        <v>81.345453042328046</v>
      </c>
      <c r="AX43" s="31">
        <f t="shared" si="31"/>
        <v>82.438045634920641</v>
      </c>
      <c r="AY43" s="31">
        <f t="shared" si="31"/>
        <v>86.007490079365084</v>
      </c>
      <c r="AZ43" s="31">
        <f t="shared" si="31"/>
        <v>89.576934523809527</v>
      </c>
      <c r="BA43" s="32">
        <f t="shared" si="31"/>
        <v>92.89637896825397</v>
      </c>
      <c r="BB43" s="99">
        <f t="shared" si="35"/>
        <v>10000</v>
      </c>
      <c r="BE43" s="118">
        <f t="shared" si="32"/>
        <v>1500</v>
      </c>
      <c r="BF43" s="118">
        <f t="shared" si="33"/>
        <v>500</v>
      </c>
      <c r="BG43" s="118">
        <f t="shared" si="33"/>
        <v>4</v>
      </c>
      <c r="BH43" s="118">
        <f t="shared" si="3"/>
        <v>50</v>
      </c>
      <c r="BI43" s="118">
        <f t="shared" si="34"/>
        <v>21</v>
      </c>
      <c r="BJ43" s="31">
        <f t="array" aca="1" ref="BJ43" ca="1">INDIRECT(ADDRESS(BI43,BH43))</f>
        <v>32.94717261904762</v>
      </c>
      <c r="BL43" s="119">
        <f t="shared" si="0"/>
        <v>62</v>
      </c>
      <c r="BM43" s="47">
        <f t="array" aca="1" ref="BM43" ca="1">INDIRECT(ADDRESS(BL43,BH43))</f>
        <v>22.436458333333334</v>
      </c>
    </row>
    <row r="44" spans="2:65" ht="15.75" thickBot="1" x14ac:dyDescent="0.3">
      <c r="B44" s="78"/>
      <c r="C44" s="53"/>
      <c r="D44" s="53"/>
      <c r="E44" s="54"/>
      <c r="F44" s="54"/>
      <c r="G44" s="54"/>
      <c r="H44" s="54"/>
      <c r="I44" s="54"/>
      <c r="J44" s="54"/>
      <c r="K44" s="54"/>
      <c r="L44" s="54"/>
      <c r="M44" s="54"/>
      <c r="N44" s="54"/>
      <c r="O44" s="54"/>
      <c r="P44" s="54"/>
      <c r="Q44" s="54"/>
      <c r="R44" s="54"/>
      <c r="S44" s="54"/>
      <c r="T44" s="54"/>
      <c r="U44" s="54"/>
      <c r="V44" s="54"/>
      <c r="AA44" s="54"/>
      <c r="AB44" s="54"/>
      <c r="AC44" s="54"/>
      <c r="AS44" s="299"/>
      <c r="AT44" s="56">
        <f t="shared" si="30"/>
        <v>2000</v>
      </c>
      <c r="AU44" s="30">
        <f t="shared" si="31"/>
        <v>61.487648809523805</v>
      </c>
      <c r="AV44" s="31">
        <f t="shared" si="31"/>
        <v>61.487648809523805</v>
      </c>
      <c r="AW44" s="31">
        <f t="shared" si="31"/>
        <v>72.00153769841269</v>
      </c>
      <c r="AX44" s="31">
        <f t="shared" si="31"/>
        <v>72.820982142857133</v>
      </c>
      <c r="AY44" s="31">
        <f t="shared" si="31"/>
        <v>75.498065476190476</v>
      </c>
      <c r="AZ44" s="31">
        <f t="shared" si="31"/>
        <v>78.175148809523805</v>
      </c>
      <c r="BA44" s="32">
        <f t="shared" si="31"/>
        <v>80.664732142857133</v>
      </c>
      <c r="BB44" s="99">
        <f t="shared" si="35"/>
        <v>10000</v>
      </c>
      <c r="BE44" s="118">
        <f t="shared" si="32"/>
        <v>1500</v>
      </c>
      <c r="BF44" s="118">
        <f t="shared" si="33"/>
        <v>500</v>
      </c>
      <c r="BG44" s="118">
        <f t="shared" si="33"/>
        <v>5</v>
      </c>
      <c r="BH44" s="118">
        <f t="shared" si="3"/>
        <v>51</v>
      </c>
      <c r="BI44" s="118">
        <f t="shared" si="34"/>
        <v>21</v>
      </c>
      <c r="BJ44" s="31">
        <f t="array" aca="1" ref="BJ44" ca="1">INDIRECT(ADDRESS(BI44,BH44))</f>
        <v>34.553422619047623</v>
      </c>
      <c r="BL44" s="119">
        <f t="shared" si="0"/>
        <v>62</v>
      </c>
      <c r="BM44" s="47">
        <f t="array" aca="1" ref="BM44" ca="1">INDIRECT(ADDRESS(BL44,BH44))</f>
        <v>24.042708333333334</v>
      </c>
    </row>
    <row r="45" spans="2:65" ht="15.75" thickBot="1" x14ac:dyDescent="0.3">
      <c r="B45" s="78"/>
      <c r="C45" s="53"/>
      <c r="D45" s="53"/>
      <c r="E45" s="54"/>
      <c r="F45" s="54"/>
      <c r="G45" s="54"/>
      <c r="H45" s="54"/>
      <c r="I45" s="54"/>
      <c r="J45" s="54"/>
      <c r="K45" s="54"/>
      <c r="L45" s="54"/>
      <c r="M45" s="54"/>
      <c r="N45" s="54"/>
      <c r="O45" s="54"/>
      <c r="P45" s="54"/>
      <c r="Q45" s="54"/>
      <c r="R45" s="54"/>
      <c r="S45" s="54"/>
      <c r="T45" s="54"/>
      <c r="U45" s="54"/>
      <c r="V45" s="54"/>
      <c r="W45" s="347" t="s">
        <v>105</v>
      </c>
      <c r="X45" s="348"/>
      <c r="Y45" s="162">
        <f>'[2]Déchargement calles'!$B$34</f>
        <v>0.5083333333333333</v>
      </c>
      <c r="Z45" s="163" t="s">
        <v>106</v>
      </c>
      <c r="AA45" s="54"/>
      <c r="AB45" s="54"/>
      <c r="AC45" s="54"/>
      <c r="AS45" s="300"/>
      <c r="AT45" s="57"/>
      <c r="AU45" s="36"/>
      <c r="AV45" s="37"/>
      <c r="AW45" s="37"/>
      <c r="AX45" s="37"/>
      <c r="AY45" s="37"/>
      <c r="AZ45" s="37"/>
      <c r="BA45" s="38"/>
      <c r="BB45" s="99">
        <f t="shared" si="35"/>
        <v>10000</v>
      </c>
      <c r="BE45" s="118">
        <f t="shared" si="32"/>
        <v>1500</v>
      </c>
      <c r="BF45" s="118">
        <f t="shared" si="33"/>
        <v>500</v>
      </c>
      <c r="BG45" s="118">
        <f t="shared" si="33"/>
        <v>6</v>
      </c>
      <c r="BH45" s="118">
        <f t="shared" si="3"/>
        <v>52</v>
      </c>
      <c r="BI45" s="118">
        <f t="shared" si="34"/>
        <v>21</v>
      </c>
      <c r="BJ45" s="31">
        <f t="array" aca="1" ref="BJ45" ca="1">INDIRECT(ADDRESS(BI45,BH45))</f>
        <v>36.159672619047619</v>
      </c>
      <c r="BL45" s="119">
        <f t="shared" si="0"/>
        <v>62</v>
      </c>
      <c r="BM45" s="47">
        <f t="array" aca="1" ref="BM45" ca="1">INDIRECT(ADDRESS(BL45,BH45))</f>
        <v>25.648958333333333</v>
      </c>
    </row>
    <row r="46" spans="2:65" x14ac:dyDescent="0.25">
      <c r="B46" s="9"/>
      <c r="C46" s="8"/>
      <c r="D46" s="8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S46" s="302">
        <f>AS9</f>
        <v>6752</v>
      </c>
      <c r="AT46" s="68">
        <f t="shared" ref="AT46:AT49" si="36">AT41</f>
        <v>500</v>
      </c>
      <c r="AU46" s="71">
        <f t="shared" ref="AU46:BA49" si="37">($C$4+$AT$9+(($AS$46/$AT46)*C$7)+(($AS$46/$AT46)*C$8))</f>
        <v>91.282020238095242</v>
      </c>
      <c r="AV46" s="72">
        <f t="shared" si="37"/>
        <v>91.282020238095242</v>
      </c>
      <c r="AW46" s="72">
        <f t="shared" si="37"/>
        <v>119.67793134920635</v>
      </c>
      <c r="AX46" s="72">
        <f t="shared" si="37"/>
        <v>121.89108690476189</v>
      </c>
      <c r="AY46" s="72">
        <f t="shared" si="37"/>
        <v>129.12135357142856</v>
      </c>
      <c r="AZ46" s="72">
        <f t="shared" si="37"/>
        <v>136.35162023809522</v>
      </c>
      <c r="BA46" s="73">
        <f t="shared" si="37"/>
        <v>143.0754869047619</v>
      </c>
      <c r="BB46" s="99">
        <f>$AS$46</f>
        <v>6752</v>
      </c>
      <c r="BE46" s="118">
        <f t="shared" si="32"/>
        <v>1500</v>
      </c>
      <c r="BF46" s="118">
        <f t="shared" si="33"/>
        <v>500</v>
      </c>
      <c r="BG46" s="118">
        <f t="shared" si="33"/>
        <v>7</v>
      </c>
      <c r="BH46" s="118">
        <f t="shared" si="3"/>
        <v>53</v>
      </c>
      <c r="BI46" s="118">
        <f t="shared" si="34"/>
        <v>21</v>
      </c>
      <c r="BJ46" s="31">
        <f t="array" aca="1" ref="BJ46" ca="1">INDIRECT(ADDRESS(BI46,BH46))</f>
        <v>37.653422619047618</v>
      </c>
      <c r="BL46" s="119">
        <f t="shared" si="0"/>
        <v>62</v>
      </c>
      <c r="BM46" s="47">
        <f t="array" aca="1" ref="BM46" ca="1">INDIRECT(ADDRESS(BL46,BH46))</f>
        <v>27.142708333333331</v>
      </c>
    </row>
    <row r="47" spans="2:65" x14ac:dyDescent="0.25">
      <c r="B47" s="9"/>
      <c r="C47" s="8"/>
      <c r="D47" s="8"/>
      <c r="E47" s="9"/>
      <c r="F47" s="9"/>
      <c r="G47" s="9"/>
      <c r="H47" s="9"/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  <c r="AA47" s="9"/>
      <c r="AB47" s="9"/>
      <c r="AC47" s="9"/>
      <c r="AS47" s="303"/>
      <c r="AT47" s="69">
        <f t="shared" si="36"/>
        <v>1000</v>
      </c>
      <c r="AU47" s="59">
        <f t="shared" si="37"/>
        <v>67.625905952380947</v>
      </c>
      <c r="AV47" s="60">
        <f t="shared" si="37"/>
        <v>67.625905952380947</v>
      </c>
      <c r="AW47" s="60">
        <f t="shared" si="37"/>
        <v>81.823861507936499</v>
      </c>
      <c r="AX47" s="60">
        <f t="shared" si="37"/>
        <v>82.930439285714286</v>
      </c>
      <c r="AY47" s="60">
        <f t="shared" si="37"/>
        <v>86.545572619047618</v>
      </c>
      <c r="AZ47" s="60">
        <f t="shared" si="37"/>
        <v>90.160705952380951</v>
      </c>
      <c r="BA47" s="61">
        <f t="shared" si="37"/>
        <v>93.522639285714277</v>
      </c>
      <c r="BB47" s="99">
        <f t="shared" ref="BB47:BB50" si="38">$AS$46</f>
        <v>6752</v>
      </c>
      <c r="BE47" s="118">
        <f t="shared" si="32"/>
        <v>1500</v>
      </c>
      <c r="BF47" s="118">
        <f t="shared" si="33"/>
        <v>1000</v>
      </c>
      <c r="BG47" s="118">
        <f t="shared" si="33"/>
        <v>1</v>
      </c>
      <c r="BH47" s="118">
        <f t="shared" si="3"/>
        <v>47</v>
      </c>
      <c r="BI47" s="118">
        <f t="shared" si="34"/>
        <v>22</v>
      </c>
      <c r="BJ47" s="31">
        <f t="array" aca="1" ref="BJ47" ca="1">INDIRECT(ADDRESS(BI47,BH47))</f>
        <v>20.891815476190477</v>
      </c>
      <c r="BL47" s="119">
        <f t="shared" si="0"/>
        <v>63</v>
      </c>
      <c r="BM47" s="47">
        <f t="array" aca="1" ref="BM47" ca="1">INDIRECT(ADDRESS(BL47,BH47))</f>
        <v>15.636458333333334</v>
      </c>
    </row>
    <row r="48" spans="2:65" x14ac:dyDescent="0.25">
      <c r="B48" s="9"/>
      <c r="C48" s="77"/>
      <c r="D48" s="77"/>
      <c r="E48" s="77"/>
      <c r="F48" s="77"/>
      <c r="G48" s="77"/>
      <c r="H48" s="77"/>
      <c r="I48" s="77"/>
      <c r="J48" s="77"/>
      <c r="K48" s="77"/>
      <c r="L48" s="77"/>
      <c r="M48" s="77"/>
      <c r="N48" s="77"/>
      <c r="O48" s="77"/>
      <c r="P48" s="77"/>
      <c r="Q48" s="77"/>
      <c r="R48" s="77"/>
      <c r="S48" s="77"/>
      <c r="T48" s="77"/>
      <c r="U48" s="77"/>
      <c r="V48" s="77"/>
      <c r="W48" s="77"/>
      <c r="X48" s="77"/>
      <c r="Y48" s="77"/>
      <c r="Z48" s="77"/>
      <c r="AA48" s="77"/>
      <c r="AB48" s="77"/>
      <c r="AC48" s="77"/>
      <c r="AS48" s="303"/>
      <c r="AT48" s="69">
        <f t="shared" si="36"/>
        <v>1500</v>
      </c>
      <c r="AU48" s="59">
        <f t="shared" si="37"/>
        <v>59.740534523809522</v>
      </c>
      <c r="AV48" s="60">
        <f t="shared" si="37"/>
        <v>59.740534523809522</v>
      </c>
      <c r="AW48" s="60">
        <f t="shared" si="37"/>
        <v>69.205838227513226</v>
      </c>
      <c r="AX48" s="60">
        <f t="shared" si="37"/>
        <v>69.943556746031746</v>
      </c>
      <c r="AY48" s="60">
        <f t="shared" si="37"/>
        <v>72.353645634920639</v>
      </c>
      <c r="AZ48" s="60">
        <f t="shared" si="37"/>
        <v>74.763734523809518</v>
      </c>
      <c r="BA48" s="61">
        <f t="shared" si="37"/>
        <v>77.005023412698421</v>
      </c>
      <c r="BB48" s="99">
        <f t="shared" si="38"/>
        <v>6752</v>
      </c>
      <c r="BE48" s="118">
        <f t="shared" si="32"/>
        <v>1500</v>
      </c>
      <c r="BF48" s="118">
        <f t="shared" si="33"/>
        <v>1000</v>
      </c>
      <c r="BG48" s="118">
        <f t="shared" si="33"/>
        <v>2</v>
      </c>
      <c r="BH48" s="118">
        <f t="shared" si="3"/>
        <v>48</v>
      </c>
      <c r="BI48" s="118">
        <f t="shared" si="34"/>
        <v>22</v>
      </c>
      <c r="BJ48" s="31">
        <f t="array" aca="1" ref="BJ48" ca="1">INDIRECT(ADDRESS(BI48,BH48))</f>
        <v>20.891815476190477</v>
      </c>
      <c r="BL48" s="119">
        <f t="shared" si="0"/>
        <v>63</v>
      </c>
      <c r="BM48" s="47">
        <f t="array" aca="1" ref="BM48" ca="1">INDIRECT(ADDRESS(BL48,BH48))</f>
        <v>15.636458333333334</v>
      </c>
    </row>
    <row r="49" spans="2:65" x14ac:dyDescent="0.25">
      <c r="B49" s="9"/>
      <c r="C49" s="53"/>
      <c r="D49" s="53"/>
      <c r="E49" s="77"/>
      <c r="F49" s="77"/>
      <c r="G49" s="77"/>
      <c r="H49" s="77"/>
      <c r="I49" s="77"/>
      <c r="J49" s="77"/>
      <c r="K49" s="77"/>
      <c r="L49" s="77"/>
      <c r="M49" s="77"/>
      <c r="N49" s="77"/>
      <c r="O49" s="77"/>
      <c r="P49" s="77"/>
      <c r="Q49" s="77"/>
      <c r="R49" s="77"/>
      <c r="S49" s="77"/>
      <c r="T49" s="77"/>
      <c r="U49" s="77"/>
      <c r="V49" s="77"/>
      <c r="W49" s="77"/>
      <c r="X49" s="77"/>
      <c r="Y49" s="77"/>
      <c r="Z49" s="77"/>
      <c r="AA49" s="77"/>
      <c r="AB49" s="77"/>
      <c r="AC49" s="77"/>
      <c r="AS49" s="303"/>
      <c r="AT49" s="69">
        <f t="shared" si="36"/>
        <v>2000</v>
      </c>
      <c r="AU49" s="59">
        <f t="shared" si="37"/>
        <v>55.797848809523806</v>
      </c>
      <c r="AV49" s="60">
        <f t="shared" si="37"/>
        <v>55.797848809523806</v>
      </c>
      <c r="AW49" s="60">
        <f t="shared" si="37"/>
        <v>62.896826587301582</v>
      </c>
      <c r="AX49" s="60">
        <f t="shared" si="37"/>
        <v>63.450115476190469</v>
      </c>
      <c r="AY49" s="60">
        <f t="shared" si="37"/>
        <v>65.257682142857149</v>
      </c>
      <c r="AZ49" s="60">
        <f t="shared" si="37"/>
        <v>67.065248809523808</v>
      </c>
      <c r="BA49" s="61">
        <f t="shared" si="37"/>
        <v>68.746215476190471</v>
      </c>
      <c r="BB49" s="99">
        <f t="shared" si="38"/>
        <v>6752</v>
      </c>
      <c r="BE49" s="118">
        <f t="shared" si="32"/>
        <v>1500</v>
      </c>
      <c r="BF49" s="118">
        <f t="shared" si="33"/>
        <v>1000</v>
      </c>
      <c r="BG49" s="118">
        <f t="shared" si="33"/>
        <v>3</v>
      </c>
      <c r="BH49" s="118">
        <f t="shared" si="3"/>
        <v>49</v>
      </c>
      <c r="BI49" s="118">
        <f t="shared" si="34"/>
        <v>22</v>
      </c>
      <c r="BJ49" s="31">
        <f t="array" aca="1" ref="BJ49" ca="1">INDIRECT(ADDRESS(BI49,BH49))</f>
        <v>24.045982142857142</v>
      </c>
      <c r="BL49" s="119">
        <f t="shared" si="0"/>
        <v>63</v>
      </c>
      <c r="BM49" s="47">
        <f t="array" aca="1" ref="BM49" ca="1">INDIRECT(ADDRESS(BL49,BH49))</f>
        <v>18.790624999999999</v>
      </c>
    </row>
    <row r="50" spans="2:65" ht="15.75" thickBot="1" x14ac:dyDescent="0.3">
      <c r="B50" s="86"/>
      <c r="C50" s="53"/>
      <c r="D50" s="53"/>
      <c r="E50" s="77"/>
      <c r="F50" s="77"/>
      <c r="G50" s="77"/>
      <c r="H50" s="77"/>
      <c r="I50" s="77"/>
      <c r="J50" s="77"/>
      <c r="K50" s="77"/>
      <c r="L50" s="77"/>
      <c r="M50" s="77"/>
      <c r="N50" s="77"/>
      <c r="O50" s="77"/>
      <c r="P50" s="77"/>
      <c r="Q50" s="77"/>
      <c r="R50" s="77"/>
      <c r="S50" s="77"/>
      <c r="T50" s="77"/>
      <c r="U50" s="77"/>
      <c r="V50" s="77"/>
      <c r="W50" s="77"/>
      <c r="X50" s="77"/>
      <c r="Y50" s="77"/>
      <c r="Z50" s="77"/>
      <c r="AA50" s="77"/>
      <c r="AB50" s="77"/>
      <c r="AC50" s="77"/>
      <c r="AS50" s="304"/>
      <c r="AT50" s="70"/>
      <c r="AU50" s="62"/>
      <c r="AV50" s="63"/>
      <c r="AW50" s="63"/>
      <c r="AX50" s="63"/>
      <c r="AY50" s="63"/>
      <c r="AZ50" s="63"/>
      <c r="BA50" s="64"/>
      <c r="BB50" s="99">
        <f t="shared" si="38"/>
        <v>6752</v>
      </c>
      <c r="BE50" s="118">
        <f t="shared" si="32"/>
        <v>1500</v>
      </c>
      <c r="BF50" s="118">
        <f t="shared" si="33"/>
        <v>1000</v>
      </c>
      <c r="BG50" s="118">
        <f t="shared" si="33"/>
        <v>4</v>
      </c>
      <c r="BH50" s="118">
        <f t="shared" si="3"/>
        <v>50</v>
      </c>
      <c r="BI50" s="118">
        <f t="shared" si="34"/>
        <v>22</v>
      </c>
      <c r="BJ50" s="31">
        <f t="array" aca="1" ref="BJ50" ca="1">INDIRECT(ADDRESS(BI50,BH50))</f>
        <v>24.291815476190475</v>
      </c>
      <c r="BL50" s="119">
        <f t="shared" si="0"/>
        <v>63</v>
      </c>
      <c r="BM50" s="47">
        <f t="array" aca="1" ref="BM50" ca="1">INDIRECT(ADDRESS(BL50,BH50))</f>
        <v>19.036458333333332</v>
      </c>
    </row>
    <row r="51" spans="2:65" x14ac:dyDescent="0.25">
      <c r="B51" s="78"/>
      <c r="C51" s="53"/>
      <c r="D51" s="53"/>
      <c r="E51" s="54"/>
      <c r="F51" s="54"/>
      <c r="G51" s="54"/>
      <c r="H51" s="54"/>
      <c r="I51" s="54"/>
      <c r="J51" s="54"/>
      <c r="K51" s="54"/>
      <c r="L51" s="54"/>
      <c r="M51" s="54"/>
      <c r="N51" s="54"/>
      <c r="O51" s="54"/>
      <c r="P51" s="54"/>
      <c r="Q51" s="54"/>
      <c r="R51" s="54"/>
      <c r="S51" s="54"/>
      <c r="T51" s="54"/>
      <c r="U51" s="54"/>
      <c r="V51" s="54"/>
      <c r="W51" s="54"/>
      <c r="X51" s="54"/>
      <c r="Y51" s="54"/>
      <c r="Z51" s="54"/>
      <c r="AA51" s="54"/>
      <c r="AB51" s="54"/>
      <c r="AC51" s="54"/>
      <c r="BE51" s="118">
        <f t="shared" si="32"/>
        <v>1500</v>
      </c>
      <c r="BF51" s="118">
        <f t="shared" si="33"/>
        <v>1000</v>
      </c>
      <c r="BG51" s="118">
        <f t="shared" si="33"/>
        <v>5</v>
      </c>
      <c r="BH51" s="118">
        <f t="shared" si="3"/>
        <v>51</v>
      </c>
      <c r="BI51" s="118">
        <f t="shared" si="34"/>
        <v>22</v>
      </c>
      <c r="BJ51" s="31">
        <f t="array" aca="1" ref="BJ51" ca="1">INDIRECT(ADDRESS(BI51,BH51))</f>
        <v>25.094940476190477</v>
      </c>
      <c r="BL51" s="119">
        <f t="shared" si="0"/>
        <v>63</v>
      </c>
      <c r="BM51" s="47">
        <f t="array" aca="1" ref="BM51" ca="1">INDIRECT(ADDRESS(BL51,BH51))</f>
        <v>19.839583333333334</v>
      </c>
    </row>
    <row r="52" spans="2:65" x14ac:dyDescent="0.25">
      <c r="B52" s="78"/>
      <c r="C52" s="53"/>
      <c r="D52" s="53"/>
      <c r="E52" s="54"/>
      <c r="F52" s="54"/>
      <c r="G52" s="54"/>
      <c r="H52" s="54"/>
      <c r="I52" s="54"/>
      <c r="J52" s="54"/>
      <c r="K52" s="54"/>
      <c r="L52" s="54"/>
      <c r="M52" s="54"/>
      <c r="N52" s="54"/>
      <c r="O52" s="54"/>
      <c r="P52" s="54"/>
      <c r="Q52" s="54"/>
      <c r="R52" s="54"/>
      <c r="S52" s="54"/>
      <c r="T52" s="54"/>
      <c r="U52" s="54"/>
      <c r="V52" s="54"/>
      <c r="W52" s="54"/>
      <c r="X52" s="54"/>
      <c r="Y52" s="54"/>
      <c r="Z52" s="54"/>
      <c r="AA52" s="54"/>
      <c r="AB52" s="54"/>
      <c r="AC52" s="54"/>
      <c r="BE52" s="118">
        <f t="shared" si="32"/>
        <v>1500</v>
      </c>
      <c r="BF52" s="118">
        <f t="shared" si="33"/>
        <v>1000</v>
      </c>
      <c r="BG52" s="118">
        <f t="shared" si="33"/>
        <v>6</v>
      </c>
      <c r="BH52" s="118">
        <f t="shared" si="3"/>
        <v>52</v>
      </c>
      <c r="BI52" s="118">
        <f t="shared" si="34"/>
        <v>22</v>
      </c>
      <c r="BJ52" s="31">
        <f t="array" aca="1" ref="BJ52" ca="1">INDIRECT(ADDRESS(BI52,BH52))</f>
        <v>25.898065476190474</v>
      </c>
      <c r="BL52" s="119">
        <f t="shared" si="0"/>
        <v>63</v>
      </c>
      <c r="BM52" s="47">
        <f t="array" aca="1" ref="BM52" ca="1">INDIRECT(ADDRESS(BL52,BH52))</f>
        <v>20.642708333333331</v>
      </c>
    </row>
    <row r="53" spans="2:65" ht="15.75" thickBot="1" x14ac:dyDescent="0.3">
      <c r="B53" s="78"/>
      <c r="C53" s="53"/>
      <c r="D53" s="53"/>
      <c r="E53" s="54"/>
      <c r="F53" s="54"/>
      <c r="G53" s="54"/>
      <c r="H53" s="54"/>
      <c r="I53" s="54"/>
      <c r="J53" s="54"/>
      <c r="K53" s="54"/>
      <c r="L53" s="54"/>
      <c r="M53" s="54"/>
      <c r="N53" s="54"/>
      <c r="O53" s="54"/>
      <c r="P53" s="54"/>
      <c r="Q53" s="54"/>
      <c r="R53" s="54"/>
      <c r="S53" s="54"/>
      <c r="T53" s="54"/>
      <c r="U53" s="54"/>
      <c r="V53" s="54"/>
      <c r="W53" s="54"/>
      <c r="X53" s="54"/>
      <c r="Y53" s="54"/>
      <c r="Z53" s="54"/>
      <c r="AA53" s="54"/>
      <c r="AB53" s="54"/>
      <c r="AC53" s="54"/>
      <c r="AS53" s="49" t="s">
        <v>71</v>
      </c>
      <c r="AT53" s="119"/>
      <c r="BE53" s="118">
        <f t="shared" si="32"/>
        <v>1500</v>
      </c>
      <c r="BF53" s="118">
        <f t="shared" si="33"/>
        <v>1000</v>
      </c>
      <c r="BG53" s="118">
        <f t="shared" si="33"/>
        <v>7</v>
      </c>
      <c r="BH53" s="118">
        <f t="shared" si="3"/>
        <v>53</v>
      </c>
      <c r="BI53" s="118">
        <f t="shared" si="34"/>
        <v>22</v>
      </c>
      <c r="BJ53" s="31">
        <f t="array" aca="1" ref="BJ53" ca="1">INDIRECT(ADDRESS(BI53,BH53))</f>
        <v>26.644940476190477</v>
      </c>
      <c r="BL53" s="119">
        <f t="shared" si="0"/>
        <v>63</v>
      </c>
      <c r="BM53" s="47">
        <f t="array" aca="1" ref="BM53" ca="1">INDIRECT(ADDRESS(BL53,BH53))</f>
        <v>21.389583333333334</v>
      </c>
    </row>
    <row r="54" spans="2:65" ht="15.75" thickBot="1" x14ac:dyDescent="0.3">
      <c r="B54" s="78"/>
      <c r="C54" s="53"/>
      <c r="D54" s="53"/>
      <c r="E54" s="54"/>
      <c r="F54" s="54"/>
      <c r="G54" s="54"/>
      <c r="H54" s="54"/>
      <c r="I54" s="54"/>
      <c r="J54" s="54"/>
      <c r="K54" s="54"/>
      <c r="L54" s="54"/>
      <c r="M54" s="54"/>
      <c r="N54" s="54"/>
      <c r="O54" s="54"/>
      <c r="P54" s="54"/>
      <c r="Q54" s="54"/>
      <c r="R54" s="54"/>
      <c r="S54" s="54"/>
      <c r="T54" s="54"/>
      <c r="U54" s="54"/>
      <c r="V54" s="54"/>
      <c r="W54" s="54"/>
      <c r="X54" s="54"/>
      <c r="Y54" s="54"/>
      <c r="Z54" s="54"/>
      <c r="AA54" s="54"/>
      <c r="AB54" s="54"/>
      <c r="AC54" s="54"/>
      <c r="AT54" s="309" t="s">
        <v>72</v>
      </c>
      <c r="AU54" s="310"/>
      <c r="AV54" s="310"/>
      <c r="AW54" s="310"/>
      <c r="AX54" s="310"/>
      <c r="AY54" s="310"/>
      <c r="AZ54" s="310"/>
      <c r="BA54" s="311"/>
      <c r="BE54" s="118">
        <f t="shared" si="32"/>
        <v>1500</v>
      </c>
      <c r="BF54" s="118">
        <f t="shared" si="33"/>
        <v>1500</v>
      </c>
      <c r="BG54" s="118">
        <f t="shared" si="33"/>
        <v>1</v>
      </c>
      <c r="BH54" s="118">
        <f t="shared" si="3"/>
        <v>47</v>
      </c>
      <c r="BI54" s="118">
        <f t="shared" si="34"/>
        <v>23</v>
      </c>
      <c r="BJ54" s="31">
        <f t="array" aca="1" ref="BJ54" ca="1">INDIRECT(ADDRESS(BI54,BH54))</f>
        <v>19.140029761904763</v>
      </c>
      <c r="BL54" s="119">
        <f t="shared" si="0"/>
        <v>64</v>
      </c>
      <c r="BM54" s="47">
        <f t="array" aca="1" ref="BM54" ca="1">INDIRECT(ADDRESS(BL54,BH54))</f>
        <v>15.636458333333334</v>
      </c>
    </row>
    <row r="55" spans="2:65" ht="15.75" thickBot="1" x14ac:dyDescent="0.3">
      <c r="B55" s="78"/>
      <c r="C55" s="53"/>
      <c r="D55" s="53"/>
      <c r="E55" s="54"/>
      <c r="F55" s="54"/>
      <c r="G55" s="54"/>
      <c r="H55" s="54"/>
      <c r="I55" s="54"/>
      <c r="J55" s="54"/>
      <c r="K55" s="54"/>
      <c r="L55" s="54"/>
      <c r="M55" s="54"/>
      <c r="N55" s="54"/>
      <c r="O55" s="54"/>
      <c r="P55" s="54"/>
      <c r="Q55" s="54"/>
      <c r="R55" s="54"/>
      <c r="S55" s="54"/>
      <c r="T55" s="54"/>
      <c r="U55" s="54"/>
      <c r="V55" s="54"/>
      <c r="W55" s="54"/>
      <c r="X55" s="54"/>
      <c r="Y55" s="54"/>
      <c r="Z55" s="54"/>
      <c r="AA55" s="54"/>
      <c r="AB55" s="54"/>
      <c r="AC55" s="54"/>
      <c r="AT55" s="17" t="s">
        <v>50</v>
      </c>
      <c r="AU55" s="92">
        <f>AU14</f>
        <v>1</v>
      </c>
      <c r="AV55" s="93">
        <f t="shared" ref="AV55:BA55" si="39">AV14</f>
        <v>2</v>
      </c>
      <c r="AW55" s="93">
        <f t="shared" si="39"/>
        <v>3</v>
      </c>
      <c r="AX55" s="93">
        <f t="shared" si="39"/>
        <v>4</v>
      </c>
      <c r="AY55" s="93">
        <f t="shared" si="39"/>
        <v>5</v>
      </c>
      <c r="AZ55" s="93">
        <f t="shared" si="39"/>
        <v>6</v>
      </c>
      <c r="BA55" s="94">
        <f t="shared" si="39"/>
        <v>7</v>
      </c>
      <c r="BE55" s="118">
        <f t="shared" si="32"/>
        <v>1500</v>
      </c>
      <c r="BF55" s="118">
        <f t="shared" si="33"/>
        <v>1500</v>
      </c>
      <c r="BG55" s="118">
        <f t="shared" si="33"/>
        <v>2</v>
      </c>
      <c r="BH55" s="118">
        <f t="shared" si="3"/>
        <v>48</v>
      </c>
      <c r="BI55" s="118">
        <f t="shared" si="34"/>
        <v>23</v>
      </c>
      <c r="BJ55" s="31">
        <f t="array" aca="1" ref="BJ55" ca="1">INDIRECT(ADDRESS(BI55,BH55))</f>
        <v>19.140029761904763</v>
      </c>
      <c r="BL55" s="119">
        <f t="shared" si="0"/>
        <v>64</v>
      </c>
      <c r="BM55" s="47">
        <f t="array" aca="1" ref="BM55" ca="1">INDIRECT(ADDRESS(BL55,BH55))</f>
        <v>15.636458333333334</v>
      </c>
    </row>
    <row r="56" spans="2:65" ht="15.75" thickBot="1" x14ac:dyDescent="0.3">
      <c r="B56" s="78"/>
      <c r="C56" s="53"/>
      <c r="D56" s="53"/>
      <c r="E56" s="54"/>
      <c r="F56" s="54"/>
      <c r="G56" s="54"/>
      <c r="H56" s="54"/>
      <c r="I56" s="54"/>
      <c r="J56" s="54"/>
      <c r="K56" s="54"/>
      <c r="L56" s="54"/>
      <c r="M56" s="54"/>
      <c r="N56" s="54"/>
      <c r="O56" s="54"/>
      <c r="P56" s="54"/>
      <c r="Q56" s="54"/>
      <c r="R56" s="54"/>
      <c r="S56" s="54"/>
      <c r="T56" s="54"/>
      <c r="U56" s="54"/>
      <c r="V56" s="54"/>
      <c r="W56" s="54"/>
      <c r="X56" s="54"/>
      <c r="Y56" s="54"/>
      <c r="Z56" s="54"/>
      <c r="AA56" s="54"/>
      <c r="AB56" s="54"/>
      <c r="AC56" s="54"/>
      <c r="AS56" s="16" t="s">
        <v>48</v>
      </c>
      <c r="AT56" s="117" t="s">
        <v>49</v>
      </c>
      <c r="AU56" s="95"/>
      <c r="AV56" s="96"/>
      <c r="AW56" s="96"/>
      <c r="AX56" s="96"/>
      <c r="AY56" s="96"/>
      <c r="AZ56" s="96"/>
      <c r="BA56" s="97"/>
      <c r="BE56" s="118">
        <f t="shared" si="32"/>
        <v>1500</v>
      </c>
      <c r="BF56" s="118">
        <f t="shared" si="33"/>
        <v>1500</v>
      </c>
      <c r="BG56" s="118">
        <f t="shared" si="33"/>
        <v>3</v>
      </c>
      <c r="BH56" s="118">
        <f t="shared" si="3"/>
        <v>49</v>
      </c>
      <c r="BI56" s="118">
        <f t="shared" si="34"/>
        <v>23</v>
      </c>
      <c r="BJ56" s="31">
        <f t="array" aca="1" ref="BJ56" ca="1">INDIRECT(ADDRESS(BI56,BH56))</f>
        <v>21.242807539682541</v>
      </c>
      <c r="BL56" s="119">
        <f t="shared" si="0"/>
        <v>64</v>
      </c>
      <c r="BM56" s="47">
        <f t="array" aca="1" ref="BM56" ca="1">INDIRECT(ADDRESS(BL56,BH56))</f>
        <v>17.739236111111111</v>
      </c>
    </row>
    <row r="57" spans="2:65" x14ac:dyDescent="0.25">
      <c r="B57" s="78"/>
      <c r="C57" s="53"/>
      <c r="D57" s="53"/>
      <c r="E57" s="54"/>
      <c r="F57" s="54"/>
      <c r="G57" s="54"/>
      <c r="H57" s="54"/>
      <c r="I57" s="54"/>
      <c r="J57" s="54"/>
      <c r="K57" s="54"/>
      <c r="L57" s="54"/>
      <c r="M57" s="54"/>
      <c r="N57" s="54"/>
      <c r="O57" s="54"/>
      <c r="P57" s="54"/>
      <c r="Q57" s="54"/>
      <c r="R57" s="54"/>
      <c r="S57" s="54"/>
      <c r="T57" s="54"/>
      <c r="U57" s="54"/>
      <c r="V57" s="54"/>
      <c r="W57" s="54"/>
      <c r="X57" s="54"/>
      <c r="Y57" s="54"/>
      <c r="Z57" s="54"/>
      <c r="AA57" s="54"/>
      <c r="AB57" s="54"/>
      <c r="AC57" s="54"/>
      <c r="AS57" s="301">
        <f>AS16</f>
        <v>1000</v>
      </c>
      <c r="AT57" s="65">
        <v>500</v>
      </c>
      <c r="AU57" s="27">
        <f t="shared" ref="AU57:BA60" si="40">($C$4+$AT$3+(($AS$16/$AT57)*C$7))</f>
        <v>13.969791666666667</v>
      </c>
      <c r="AV57" s="28">
        <f t="shared" si="40"/>
        <v>13.969791666666667</v>
      </c>
      <c r="AW57" s="28">
        <f t="shared" si="40"/>
        <v>18.175347222222221</v>
      </c>
      <c r="AX57" s="28">
        <f t="shared" si="40"/>
        <v>18.503125000000001</v>
      </c>
      <c r="AY57" s="28">
        <f t="shared" si="40"/>
        <v>19.573958333333334</v>
      </c>
      <c r="AZ57" s="28">
        <f t="shared" si="40"/>
        <v>20.644791666666666</v>
      </c>
      <c r="BA57" s="29">
        <f t="shared" si="40"/>
        <v>21.640625</v>
      </c>
      <c r="BB57" s="98">
        <f>BB16</f>
        <v>1000</v>
      </c>
      <c r="BE57" s="118">
        <f t="shared" si="32"/>
        <v>1500</v>
      </c>
      <c r="BF57" s="118">
        <f t="shared" ref="BF57:BG72" si="41">BF22</f>
        <v>1500</v>
      </c>
      <c r="BG57" s="118">
        <f t="shared" si="41"/>
        <v>4</v>
      </c>
      <c r="BH57" s="118">
        <f t="shared" si="3"/>
        <v>50</v>
      </c>
      <c r="BI57" s="118">
        <f t="shared" si="34"/>
        <v>23</v>
      </c>
      <c r="BJ57" s="31">
        <f t="array" aca="1" ref="BJ57" ca="1">INDIRECT(ADDRESS(BI57,BH57))</f>
        <v>21.406696428571429</v>
      </c>
      <c r="BL57" s="119">
        <f t="shared" si="0"/>
        <v>64</v>
      </c>
      <c r="BM57" s="47">
        <f t="array" aca="1" ref="BM57" ca="1">INDIRECT(ADDRESS(BL57,BH57))</f>
        <v>17.903124999999999</v>
      </c>
    </row>
    <row r="58" spans="2:65" x14ac:dyDescent="0.25">
      <c r="B58" s="78"/>
      <c r="C58" s="53"/>
      <c r="D58" s="53"/>
      <c r="E58" s="54"/>
      <c r="F58" s="54"/>
      <c r="G58" s="54"/>
      <c r="H58" s="54"/>
      <c r="I58" s="54"/>
      <c r="J58" s="54"/>
      <c r="K58" s="54"/>
      <c r="L58" s="54"/>
      <c r="M58" s="54"/>
      <c r="N58" s="54"/>
      <c r="O58" s="54"/>
      <c r="P58" s="54"/>
      <c r="Q58" s="54"/>
      <c r="R58" s="54"/>
      <c r="S58" s="54"/>
      <c r="T58" s="54"/>
      <c r="U58" s="54"/>
      <c r="V58" s="54"/>
      <c r="W58" s="54"/>
      <c r="X58" s="54"/>
      <c r="Y58" s="54"/>
      <c r="Z58" s="54"/>
      <c r="AA58" s="54"/>
      <c r="AB58" s="54"/>
      <c r="AC58" s="54"/>
      <c r="AS58" s="299"/>
      <c r="AT58" s="56">
        <v>1000</v>
      </c>
      <c r="AU58" s="30">
        <f t="shared" si="40"/>
        <v>13.969791666666667</v>
      </c>
      <c r="AV58" s="31">
        <f t="shared" si="40"/>
        <v>13.969791666666667</v>
      </c>
      <c r="AW58" s="31">
        <f t="shared" si="40"/>
        <v>16.072569444444447</v>
      </c>
      <c r="AX58" s="31">
        <f t="shared" si="40"/>
        <v>16.236458333333335</v>
      </c>
      <c r="AY58" s="31">
        <f t="shared" si="40"/>
        <v>16.771875000000001</v>
      </c>
      <c r="AZ58" s="31">
        <f t="shared" si="40"/>
        <v>17.307291666666668</v>
      </c>
      <c r="BA58" s="32">
        <f t="shared" si="40"/>
        <v>17.805208333333333</v>
      </c>
      <c r="BB58" s="98">
        <f t="shared" ref="BB58:BB91" si="42">BB17</f>
        <v>1000</v>
      </c>
      <c r="BE58" s="118">
        <f t="shared" si="32"/>
        <v>1500</v>
      </c>
      <c r="BF58" s="118">
        <f t="shared" si="41"/>
        <v>1500</v>
      </c>
      <c r="BG58" s="118">
        <f t="shared" si="41"/>
        <v>5</v>
      </c>
      <c r="BH58" s="118">
        <f t="shared" si="3"/>
        <v>51</v>
      </c>
      <c r="BI58" s="118">
        <f t="shared" si="34"/>
        <v>23</v>
      </c>
      <c r="BJ58" s="31">
        <f t="array" aca="1" ref="BJ58" ca="1">INDIRECT(ADDRESS(BI58,BH58))</f>
        <v>21.942113095238096</v>
      </c>
      <c r="BL58" s="119">
        <f t="shared" si="0"/>
        <v>64</v>
      </c>
      <c r="BM58" s="47">
        <f t="array" aca="1" ref="BM58" ca="1">INDIRECT(ADDRESS(BL58,BH58))</f>
        <v>18.438541666666666</v>
      </c>
    </row>
    <row r="59" spans="2:65" x14ac:dyDescent="0.25">
      <c r="B59" s="78"/>
      <c r="C59" s="53"/>
      <c r="D59" s="53"/>
      <c r="E59" s="54"/>
      <c r="F59" s="54"/>
      <c r="G59" s="54"/>
      <c r="H59" s="54"/>
      <c r="I59" s="54"/>
      <c r="J59" s="54"/>
      <c r="K59" s="54"/>
      <c r="L59" s="54"/>
      <c r="M59" s="54"/>
      <c r="N59" s="54"/>
      <c r="O59" s="54"/>
      <c r="P59" s="54"/>
      <c r="Q59" s="54"/>
      <c r="R59" s="54"/>
      <c r="S59" s="54"/>
      <c r="T59" s="54"/>
      <c r="U59" s="54"/>
      <c r="V59" s="54"/>
      <c r="W59" s="54"/>
      <c r="X59" s="54"/>
      <c r="Y59" s="54"/>
      <c r="Z59" s="54"/>
      <c r="AA59" s="54"/>
      <c r="AB59" s="54"/>
      <c r="AC59" s="54"/>
      <c r="AS59" s="299"/>
      <c r="AT59" s="56">
        <v>1500</v>
      </c>
      <c r="AU59" s="30">
        <f t="shared" si="40"/>
        <v>13.969791666666667</v>
      </c>
      <c r="AV59" s="31">
        <f t="shared" si="40"/>
        <v>13.969791666666667</v>
      </c>
      <c r="AW59" s="31">
        <f t="shared" si="40"/>
        <v>15.371643518518519</v>
      </c>
      <c r="AX59" s="31">
        <f t="shared" si="40"/>
        <v>15.480902777777779</v>
      </c>
      <c r="AY59" s="31">
        <f t="shared" si="40"/>
        <v>15.837847222222223</v>
      </c>
      <c r="AZ59" s="31">
        <f t="shared" si="40"/>
        <v>16.194791666666667</v>
      </c>
      <c r="BA59" s="32">
        <f t="shared" si="40"/>
        <v>16.526736111111113</v>
      </c>
      <c r="BB59" s="98">
        <f t="shared" si="42"/>
        <v>1000</v>
      </c>
      <c r="BE59" s="118">
        <f t="shared" si="32"/>
        <v>1500</v>
      </c>
      <c r="BF59" s="118">
        <f t="shared" si="41"/>
        <v>1500</v>
      </c>
      <c r="BG59" s="118">
        <f t="shared" si="41"/>
        <v>6</v>
      </c>
      <c r="BH59" s="118">
        <f t="shared" si="3"/>
        <v>52</v>
      </c>
      <c r="BI59" s="118">
        <f t="shared" si="34"/>
        <v>23</v>
      </c>
      <c r="BJ59" s="31">
        <f t="array" aca="1" ref="BJ59" ca="1">INDIRECT(ADDRESS(BI59,BH59))</f>
        <v>22.477529761904762</v>
      </c>
      <c r="BL59" s="119">
        <f t="shared" si="0"/>
        <v>64</v>
      </c>
      <c r="BM59" s="47">
        <f t="array" aca="1" ref="BM59" ca="1">INDIRECT(ADDRESS(BL59,BH59))</f>
        <v>18.973958333333332</v>
      </c>
    </row>
    <row r="60" spans="2:65" x14ac:dyDescent="0.25">
      <c r="B60" s="78"/>
      <c r="C60" s="53"/>
      <c r="D60" s="53"/>
      <c r="E60" s="54"/>
      <c r="F60" s="54"/>
      <c r="G60" s="54"/>
      <c r="H60" s="54"/>
      <c r="I60" s="54"/>
      <c r="J60" s="54"/>
      <c r="K60" s="54"/>
      <c r="L60" s="54"/>
      <c r="M60" s="54"/>
      <c r="N60" s="54"/>
      <c r="O60" s="54"/>
      <c r="P60" s="54"/>
      <c r="Q60" s="54"/>
      <c r="R60" s="54"/>
      <c r="S60" s="54"/>
      <c r="T60" s="54"/>
      <c r="U60" s="54"/>
      <c r="V60" s="54"/>
      <c r="W60" s="54"/>
      <c r="X60" s="54"/>
      <c r="Y60" s="54"/>
      <c r="Z60" s="54"/>
      <c r="AA60" s="54"/>
      <c r="AB60" s="54"/>
      <c r="AC60" s="54"/>
      <c r="AS60" s="299"/>
      <c r="AT60" s="56">
        <v>2000</v>
      </c>
      <c r="AU60" s="30">
        <f t="shared" si="40"/>
        <v>13.969791666666667</v>
      </c>
      <c r="AV60" s="31">
        <f t="shared" si="40"/>
        <v>13.969791666666667</v>
      </c>
      <c r="AW60" s="31">
        <f t="shared" si="40"/>
        <v>15.021180555555556</v>
      </c>
      <c r="AX60" s="31">
        <f t="shared" si="40"/>
        <v>15.103125</v>
      </c>
      <c r="AY60" s="31">
        <f t="shared" si="40"/>
        <v>15.370833333333334</v>
      </c>
      <c r="AZ60" s="31">
        <f t="shared" si="40"/>
        <v>15.638541666666667</v>
      </c>
      <c r="BA60" s="32">
        <f t="shared" si="40"/>
        <v>15.887500000000001</v>
      </c>
      <c r="BB60" s="98">
        <f t="shared" si="42"/>
        <v>1000</v>
      </c>
      <c r="BE60" s="118">
        <f t="shared" si="32"/>
        <v>1500</v>
      </c>
      <c r="BF60" s="118">
        <f t="shared" si="41"/>
        <v>1500</v>
      </c>
      <c r="BG60" s="118">
        <f t="shared" si="41"/>
        <v>7</v>
      </c>
      <c r="BH60" s="118">
        <f t="shared" si="3"/>
        <v>53</v>
      </c>
      <c r="BI60" s="118">
        <f t="shared" si="34"/>
        <v>23</v>
      </c>
      <c r="BJ60" s="31">
        <f t="array" aca="1" ref="BJ60" ca="1">INDIRECT(ADDRESS(BI60,BH60))</f>
        <v>22.975446428571431</v>
      </c>
      <c r="BL60" s="119">
        <f t="shared" si="0"/>
        <v>64</v>
      </c>
      <c r="BM60" s="47">
        <f t="array" aca="1" ref="BM60" ca="1">INDIRECT(ADDRESS(BL60,BH60))</f>
        <v>19.471875000000001</v>
      </c>
    </row>
    <row r="61" spans="2:65" ht="15.75" thickBot="1" x14ac:dyDescent="0.3">
      <c r="B61" s="78"/>
      <c r="C61" s="53"/>
      <c r="D61" s="53"/>
      <c r="E61" s="54"/>
      <c r="F61" s="54"/>
      <c r="G61" s="54"/>
      <c r="H61" s="54"/>
      <c r="I61" s="54"/>
      <c r="J61" s="54"/>
      <c r="K61" s="54"/>
      <c r="L61" s="54"/>
      <c r="M61" s="54"/>
      <c r="N61" s="54"/>
      <c r="O61" s="54"/>
      <c r="P61" s="54"/>
      <c r="Q61" s="54"/>
      <c r="R61" s="54"/>
      <c r="S61" s="54"/>
      <c r="T61" s="54"/>
      <c r="U61" s="54"/>
      <c r="V61" s="54"/>
      <c r="W61" s="54"/>
      <c r="X61" s="54"/>
      <c r="Y61" s="54"/>
      <c r="Z61" s="54"/>
      <c r="AA61" s="54"/>
      <c r="AB61" s="54"/>
      <c r="AC61" s="54"/>
      <c r="AS61" s="305"/>
      <c r="AT61" s="66"/>
      <c r="AU61" s="36"/>
      <c r="AV61" s="37"/>
      <c r="AW61" s="37"/>
      <c r="AX61" s="37"/>
      <c r="AY61" s="37"/>
      <c r="AZ61" s="37"/>
      <c r="BA61" s="38"/>
      <c r="BB61" s="98">
        <f t="shared" si="42"/>
        <v>1000</v>
      </c>
      <c r="BE61" s="118">
        <f t="shared" si="32"/>
        <v>1500</v>
      </c>
      <c r="BF61" s="118">
        <f t="shared" si="41"/>
        <v>2000</v>
      </c>
      <c r="BG61" s="118">
        <f t="shared" si="41"/>
        <v>1</v>
      </c>
      <c r="BH61" s="118">
        <f t="shared" si="3"/>
        <v>47</v>
      </c>
      <c r="BI61" s="118">
        <f t="shared" si="34"/>
        <v>24</v>
      </c>
      <c r="BJ61" s="31">
        <f t="array" aca="1" ref="BJ61" ca="1">INDIRECT(ADDRESS(BI61,BH61))</f>
        <v>18.264136904761905</v>
      </c>
      <c r="BL61" s="119">
        <f t="shared" si="0"/>
        <v>65</v>
      </c>
      <c r="BM61" s="47">
        <f t="array" aca="1" ref="BM61" ca="1">INDIRECT(ADDRESS(BL61,BH61))</f>
        <v>15.636458333333334</v>
      </c>
    </row>
    <row r="62" spans="2:65" x14ac:dyDescent="0.25">
      <c r="B62" s="78"/>
      <c r="C62" s="53"/>
      <c r="D62" s="53"/>
      <c r="E62" s="54"/>
      <c r="F62" s="54"/>
      <c r="G62" s="54"/>
      <c r="H62" s="54"/>
      <c r="I62" s="54"/>
      <c r="J62" s="54"/>
      <c r="K62" s="54"/>
      <c r="L62" s="54"/>
      <c r="M62" s="54"/>
      <c r="N62" s="54"/>
      <c r="O62" s="54"/>
      <c r="P62" s="54"/>
      <c r="Q62" s="54"/>
      <c r="R62" s="54"/>
      <c r="S62" s="54"/>
      <c r="T62" s="54"/>
      <c r="U62" s="54"/>
      <c r="V62" s="54"/>
      <c r="W62" s="54"/>
      <c r="X62" s="54"/>
      <c r="Y62" s="54"/>
      <c r="Z62" s="54"/>
      <c r="AA62" s="54"/>
      <c r="AB62" s="54"/>
      <c r="AC62" s="54"/>
      <c r="AS62" s="295">
        <f t="shared" ref="AS62" si="43">AS21</f>
        <v>1500</v>
      </c>
      <c r="AT62" s="55">
        <f>AT57</f>
        <v>500</v>
      </c>
      <c r="AU62" s="27">
        <f t="shared" ref="AU62:BA65" si="44">($C$4+$AT$4+(($AS$21/$AT62)*C$7))</f>
        <v>15.636458333333334</v>
      </c>
      <c r="AV62" s="28">
        <f t="shared" si="44"/>
        <v>15.636458333333334</v>
      </c>
      <c r="AW62" s="28">
        <f t="shared" si="44"/>
        <v>21.944791666666667</v>
      </c>
      <c r="AX62" s="28">
        <f t="shared" si="44"/>
        <v>22.436458333333334</v>
      </c>
      <c r="AY62" s="28">
        <f t="shared" si="44"/>
        <v>24.042708333333334</v>
      </c>
      <c r="AZ62" s="28">
        <f t="shared" si="44"/>
        <v>25.648958333333333</v>
      </c>
      <c r="BA62" s="29">
        <f t="shared" si="44"/>
        <v>27.142708333333331</v>
      </c>
      <c r="BB62" s="98">
        <f t="shared" si="42"/>
        <v>1500</v>
      </c>
      <c r="BE62" s="118">
        <f t="shared" si="32"/>
        <v>1500</v>
      </c>
      <c r="BF62" s="118">
        <f t="shared" si="41"/>
        <v>2000</v>
      </c>
      <c r="BG62" s="118">
        <f t="shared" si="41"/>
        <v>2</v>
      </c>
      <c r="BH62" s="118">
        <f t="shared" si="3"/>
        <v>48</v>
      </c>
      <c r="BI62" s="118">
        <f t="shared" si="34"/>
        <v>24</v>
      </c>
      <c r="BJ62" s="31">
        <f t="array" aca="1" ref="BJ62" ca="1">INDIRECT(ADDRESS(BI62,BH62))</f>
        <v>18.264136904761905</v>
      </c>
      <c r="BL62" s="119">
        <f t="shared" si="0"/>
        <v>65</v>
      </c>
      <c r="BM62" s="47">
        <f t="array" aca="1" ref="BM62" ca="1">INDIRECT(ADDRESS(BL62,BH62))</f>
        <v>15.636458333333334</v>
      </c>
    </row>
    <row r="63" spans="2:65" x14ac:dyDescent="0.25">
      <c r="B63" s="78"/>
      <c r="C63" s="53"/>
      <c r="D63" s="53"/>
      <c r="E63" s="54"/>
      <c r="F63" s="54"/>
      <c r="G63" s="54"/>
      <c r="H63" s="54"/>
      <c r="I63" s="54"/>
      <c r="J63" s="54"/>
      <c r="K63" s="54"/>
      <c r="L63" s="54"/>
      <c r="M63" s="54"/>
      <c r="N63" s="54"/>
      <c r="O63" s="54"/>
      <c r="P63" s="54"/>
      <c r="Q63" s="54"/>
      <c r="R63" s="54"/>
      <c r="S63" s="54"/>
      <c r="T63" s="54"/>
      <c r="U63" s="54"/>
      <c r="V63" s="54"/>
      <c r="W63" s="54"/>
      <c r="X63" s="54"/>
      <c r="Y63" s="54"/>
      <c r="Z63" s="54"/>
      <c r="AA63" s="54"/>
      <c r="AB63" s="54"/>
      <c r="AC63" s="54"/>
      <c r="AS63" s="296"/>
      <c r="AT63" s="56">
        <f t="shared" ref="AT63:AT65" si="45">AT58</f>
        <v>1000</v>
      </c>
      <c r="AU63" s="30">
        <f t="shared" si="44"/>
        <v>15.636458333333334</v>
      </c>
      <c r="AV63" s="31">
        <f t="shared" si="44"/>
        <v>15.636458333333334</v>
      </c>
      <c r="AW63" s="31">
        <f t="shared" si="44"/>
        <v>18.790624999999999</v>
      </c>
      <c r="AX63" s="31">
        <f t="shared" si="44"/>
        <v>19.036458333333332</v>
      </c>
      <c r="AY63" s="31">
        <f t="shared" si="44"/>
        <v>19.839583333333334</v>
      </c>
      <c r="AZ63" s="31">
        <f t="shared" si="44"/>
        <v>20.642708333333331</v>
      </c>
      <c r="BA63" s="32">
        <f t="shared" si="44"/>
        <v>21.389583333333334</v>
      </c>
      <c r="BB63" s="98">
        <f t="shared" si="42"/>
        <v>1500</v>
      </c>
      <c r="BE63" s="118">
        <f t="shared" si="32"/>
        <v>1500</v>
      </c>
      <c r="BF63" s="118">
        <f t="shared" si="41"/>
        <v>2000</v>
      </c>
      <c r="BG63" s="118">
        <f t="shared" si="41"/>
        <v>3</v>
      </c>
      <c r="BH63" s="118">
        <f t="shared" si="3"/>
        <v>49</v>
      </c>
      <c r="BI63" s="118">
        <f t="shared" si="34"/>
        <v>24</v>
      </c>
      <c r="BJ63" s="31">
        <f t="array" aca="1" ref="BJ63" ca="1">INDIRECT(ADDRESS(BI63,BH63))</f>
        <v>19.841220238095239</v>
      </c>
      <c r="BL63" s="119">
        <f t="shared" si="0"/>
        <v>65</v>
      </c>
      <c r="BM63" s="47">
        <f t="array" aca="1" ref="BM63" ca="1">INDIRECT(ADDRESS(BL63,BH63))</f>
        <v>17.213541666666668</v>
      </c>
    </row>
    <row r="64" spans="2:65" x14ac:dyDescent="0.25">
      <c r="B64" s="78"/>
      <c r="C64" s="53"/>
      <c r="D64" s="53"/>
      <c r="E64" s="54"/>
      <c r="F64" s="54"/>
      <c r="G64" s="54"/>
      <c r="H64" s="54"/>
      <c r="I64" s="54"/>
      <c r="J64" s="54"/>
      <c r="K64" s="54"/>
      <c r="L64" s="54"/>
      <c r="M64" s="54"/>
      <c r="N64" s="54"/>
      <c r="O64" s="54"/>
      <c r="P64" s="54"/>
      <c r="Q64" s="54"/>
      <c r="R64" s="54"/>
      <c r="S64" s="54"/>
      <c r="T64" s="54"/>
      <c r="U64" s="54"/>
      <c r="V64" s="54"/>
      <c r="W64" s="54"/>
      <c r="X64" s="54"/>
      <c r="Y64" s="54"/>
      <c r="Z64" s="54"/>
      <c r="AA64" s="54"/>
      <c r="AB64" s="54"/>
      <c r="AC64" s="54"/>
      <c r="AS64" s="296"/>
      <c r="AT64" s="56">
        <f t="shared" si="45"/>
        <v>1500</v>
      </c>
      <c r="AU64" s="30">
        <f t="shared" si="44"/>
        <v>15.636458333333334</v>
      </c>
      <c r="AV64" s="31">
        <f t="shared" si="44"/>
        <v>15.636458333333334</v>
      </c>
      <c r="AW64" s="31">
        <f t="shared" si="44"/>
        <v>17.739236111111111</v>
      </c>
      <c r="AX64" s="31">
        <f t="shared" si="44"/>
        <v>17.903124999999999</v>
      </c>
      <c r="AY64" s="31">
        <f t="shared" si="44"/>
        <v>18.438541666666666</v>
      </c>
      <c r="AZ64" s="31">
        <f t="shared" si="44"/>
        <v>18.973958333333332</v>
      </c>
      <c r="BA64" s="32">
        <f t="shared" si="44"/>
        <v>19.471875000000001</v>
      </c>
      <c r="BB64" s="98">
        <f t="shared" si="42"/>
        <v>1500</v>
      </c>
      <c r="BE64" s="118">
        <f t="shared" si="32"/>
        <v>1500</v>
      </c>
      <c r="BF64" s="118">
        <f t="shared" si="41"/>
        <v>2000</v>
      </c>
      <c r="BG64" s="118">
        <f t="shared" si="41"/>
        <v>4</v>
      </c>
      <c r="BH64" s="118">
        <f t="shared" si="3"/>
        <v>50</v>
      </c>
      <c r="BI64" s="118">
        <f t="shared" si="34"/>
        <v>24</v>
      </c>
      <c r="BJ64" s="31">
        <f t="array" aca="1" ref="BJ64" ca="1">INDIRECT(ADDRESS(BI64,BH64))</f>
        <v>19.964136904761904</v>
      </c>
      <c r="BL64" s="119">
        <f t="shared" si="0"/>
        <v>65</v>
      </c>
      <c r="BM64" s="47">
        <f t="array" aca="1" ref="BM64" ca="1">INDIRECT(ADDRESS(BL64,BH64))</f>
        <v>17.336458333333333</v>
      </c>
    </row>
    <row r="65" spans="2:65" x14ac:dyDescent="0.25">
      <c r="B65" s="78"/>
      <c r="C65" s="53"/>
      <c r="D65" s="53"/>
      <c r="E65" s="54"/>
      <c r="F65" s="54"/>
      <c r="G65" s="54"/>
      <c r="H65" s="54"/>
      <c r="I65" s="54"/>
      <c r="J65" s="54"/>
      <c r="K65" s="54"/>
      <c r="L65" s="54"/>
      <c r="M65" s="54"/>
      <c r="N65" s="54"/>
      <c r="O65" s="54"/>
      <c r="P65" s="54"/>
      <c r="Q65" s="54"/>
      <c r="R65" s="54"/>
      <c r="S65" s="54"/>
      <c r="T65" s="54"/>
      <c r="U65" s="54"/>
      <c r="V65" s="54"/>
      <c r="W65" s="54"/>
      <c r="X65" s="54"/>
      <c r="Y65" s="54"/>
      <c r="Z65" s="54"/>
      <c r="AA65" s="54"/>
      <c r="AB65" s="54"/>
      <c r="AC65" s="54"/>
      <c r="AS65" s="296"/>
      <c r="AT65" s="56">
        <f t="shared" si="45"/>
        <v>2000</v>
      </c>
      <c r="AU65" s="30">
        <f t="shared" si="44"/>
        <v>15.636458333333334</v>
      </c>
      <c r="AV65" s="31">
        <f t="shared" si="44"/>
        <v>15.636458333333334</v>
      </c>
      <c r="AW65" s="31">
        <f t="shared" si="44"/>
        <v>17.213541666666668</v>
      </c>
      <c r="AX65" s="31">
        <f t="shared" si="44"/>
        <v>17.336458333333333</v>
      </c>
      <c r="AY65" s="31">
        <f t="shared" si="44"/>
        <v>17.738020833333334</v>
      </c>
      <c r="AZ65" s="31">
        <f t="shared" si="44"/>
        <v>18.139583333333334</v>
      </c>
      <c r="BA65" s="32">
        <f t="shared" si="44"/>
        <v>18.513020833333332</v>
      </c>
      <c r="BB65" s="98">
        <f t="shared" si="42"/>
        <v>1500</v>
      </c>
      <c r="BE65" s="118">
        <f t="shared" si="32"/>
        <v>1500</v>
      </c>
      <c r="BF65" s="118">
        <f t="shared" si="41"/>
        <v>2000</v>
      </c>
      <c r="BG65" s="118">
        <f t="shared" si="41"/>
        <v>5</v>
      </c>
      <c r="BH65" s="118">
        <f t="shared" si="3"/>
        <v>51</v>
      </c>
      <c r="BI65" s="118">
        <f t="shared" si="34"/>
        <v>24</v>
      </c>
      <c r="BJ65" s="31">
        <f t="array" aca="1" ref="BJ65" ca="1">INDIRECT(ADDRESS(BI65,BH65))</f>
        <v>20.365699404761905</v>
      </c>
      <c r="BL65" s="119">
        <f t="shared" si="0"/>
        <v>65</v>
      </c>
      <c r="BM65" s="47">
        <f t="array" aca="1" ref="BM65" ca="1">INDIRECT(ADDRESS(BL65,BH65))</f>
        <v>17.738020833333334</v>
      </c>
    </row>
    <row r="66" spans="2:65" ht="15.75" thickBot="1" x14ac:dyDescent="0.3">
      <c r="B66" s="78"/>
      <c r="C66" s="53"/>
      <c r="D66" s="53"/>
      <c r="E66" s="54"/>
      <c r="F66" s="54"/>
      <c r="G66" s="54"/>
      <c r="H66" s="54"/>
      <c r="I66" s="54"/>
      <c r="J66" s="54"/>
      <c r="K66" s="54"/>
      <c r="L66" s="54"/>
      <c r="M66" s="54"/>
      <c r="N66" s="54"/>
      <c r="O66" s="54"/>
      <c r="P66" s="54"/>
      <c r="Q66" s="54"/>
      <c r="R66" s="54"/>
      <c r="S66" s="54"/>
      <c r="T66" s="54"/>
      <c r="U66" s="54"/>
      <c r="V66" s="54"/>
      <c r="W66" s="54"/>
      <c r="X66" s="54"/>
      <c r="Y66" s="54"/>
      <c r="Z66" s="54"/>
      <c r="AA66" s="54"/>
      <c r="AB66" s="54"/>
      <c r="AC66" s="54"/>
      <c r="AS66" s="297"/>
      <c r="AT66" s="57"/>
      <c r="AU66" s="36"/>
      <c r="AV66" s="37"/>
      <c r="AW66" s="37"/>
      <c r="AX66" s="37"/>
      <c r="AY66" s="37"/>
      <c r="AZ66" s="37"/>
      <c r="BA66" s="38"/>
      <c r="BB66" s="98">
        <f t="shared" si="42"/>
        <v>1500</v>
      </c>
      <c r="BE66" s="118">
        <f t="shared" si="32"/>
        <v>1500</v>
      </c>
      <c r="BF66" s="118">
        <f t="shared" si="41"/>
        <v>2000</v>
      </c>
      <c r="BG66" s="118">
        <f t="shared" si="41"/>
        <v>6</v>
      </c>
      <c r="BH66" s="118">
        <f t="shared" si="3"/>
        <v>52</v>
      </c>
      <c r="BI66" s="118">
        <f t="shared" si="34"/>
        <v>24</v>
      </c>
      <c r="BJ66" s="31">
        <f t="array" aca="1" ref="BJ66" ca="1">INDIRECT(ADDRESS(BI66,BH66))</f>
        <v>20.767261904761906</v>
      </c>
      <c r="BL66" s="119">
        <f t="shared" si="0"/>
        <v>65</v>
      </c>
      <c r="BM66" s="47">
        <f t="array" aca="1" ref="BM66" ca="1">INDIRECT(ADDRESS(BL66,BH66))</f>
        <v>18.139583333333334</v>
      </c>
    </row>
    <row r="67" spans="2:65" x14ac:dyDescent="0.25">
      <c r="B67" s="78"/>
      <c r="C67" s="53"/>
      <c r="D67" s="53"/>
      <c r="E67" s="54"/>
      <c r="F67" s="54"/>
      <c r="G67" s="54"/>
      <c r="H67" s="54"/>
      <c r="I67" s="54"/>
      <c r="J67" s="54"/>
      <c r="K67" s="54"/>
      <c r="L67" s="54"/>
      <c r="M67" s="54"/>
      <c r="N67" s="54"/>
      <c r="O67" s="54"/>
      <c r="P67" s="54"/>
      <c r="Q67" s="54"/>
      <c r="R67" s="54"/>
      <c r="S67" s="54"/>
      <c r="T67" s="54"/>
      <c r="U67" s="54"/>
      <c r="V67" s="54"/>
      <c r="W67" s="54"/>
      <c r="X67" s="54"/>
      <c r="Y67" s="54"/>
      <c r="Z67" s="54"/>
      <c r="AA67" s="54"/>
      <c r="AB67" s="54"/>
      <c r="AC67" s="54"/>
      <c r="AS67" s="301">
        <f t="shared" ref="AS67" si="46">AS26</f>
        <v>4500</v>
      </c>
      <c r="AT67" s="65">
        <f t="shared" ref="AT67:AT70" si="47">AT62</f>
        <v>500</v>
      </c>
      <c r="AU67" s="27">
        <f t="shared" ref="AU67:BA70" si="48">($C$4+$AT$5+(($AS$26/$AT67)*C$7))</f>
        <v>25.636458333333334</v>
      </c>
      <c r="AV67" s="28">
        <f t="shared" si="48"/>
        <v>25.636458333333334</v>
      </c>
      <c r="AW67" s="28">
        <f t="shared" si="48"/>
        <v>44.561458333333334</v>
      </c>
      <c r="AX67" s="28">
        <f t="shared" si="48"/>
        <v>46.036458333333329</v>
      </c>
      <c r="AY67" s="28">
        <f t="shared" si="48"/>
        <v>50.85520833333333</v>
      </c>
      <c r="AZ67" s="28">
        <f t="shared" si="48"/>
        <v>55.673958333333331</v>
      </c>
      <c r="BA67" s="29">
        <f t="shared" si="48"/>
        <v>60.155208333333334</v>
      </c>
      <c r="BB67" s="98">
        <f t="shared" si="42"/>
        <v>4500</v>
      </c>
      <c r="BE67" s="118">
        <f t="shared" si="32"/>
        <v>1500</v>
      </c>
      <c r="BF67" s="118">
        <f t="shared" si="41"/>
        <v>2000</v>
      </c>
      <c r="BG67" s="118">
        <f t="shared" si="41"/>
        <v>7</v>
      </c>
      <c r="BH67" s="118">
        <f t="shared" si="3"/>
        <v>53</v>
      </c>
      <c r="BI67" s="118">
        <f t="shared" si="34"/>
        <v>24</v>
      </c>
      <c r="BJ67" s="31">
        <f t="array" aca="1" ref="BJ67" ca="1">INDIRECT(ADDRESS(BI67,BH67))</f>
        <v>21.140699404761904</v>
      </c>
      <c r="BL67" s="119">
        <f t="shared" si="0"/>
        <v>65</v>
      </c>
      <c r="BM67" s="47">
        <f t="array" aca="1" ref="BM67" ca="1">INDIRECT(ADDRESS(BL67,BH67))</f>
        <v>18.513020833333332</v>
      </c>
    </row>
    <row r="68" spans="2:65" x14ac:dyDescent="0.25">
      <c r="B68" s="78"/>
      <c r="C68" s="53"/>
      <c r="D68" s="53"/>
      <c r="E68" s="54"/>
      <c r="F68" s="54"/>
      <c r="G68" s="54"/>
      <c r="H68" s="54"/>
      <c r="I68" s="54"/>
      <c r="J68" s="54"/>
      <c r="K68" s="54"/>
      <c r="L68" s="54"/>
      <c r="M68" s="54"/>
      <c r="N68" s="54"/>
      <c r="O68" s="54"/>
      <c r="P68" s="54"/>
      <c r="Q68" s="54"/>
      <c r="R68" s="54"/>
      <c r="S68" s="54"/>
      <c r="T68" s="54"/>
      <c r="U68" s="54"/>
      <c r="V68" s="54"/>
      <c r="W68" s="54"/>
      <c r="X68" s="54"/>
      <c r="Y68" s="54"/>
      <c r="Z68" s="54"/>
      <c r="AA68" s="54"/>
      <c r="AB68" s="54"/>
      <c r="AC68" s="54"/>
      <c r="AS68" s="299"/>
      <c r="AT68" s="56">
        <f t="shared" si="47"/>
        <v>1000</v>
      </c>
      <c r="AU68" s="30">
        <f t="shared" si="48"/>
        <v>25.636458333333334</v>
      </c>
      <c r="AV68" s="31">
        <f t="shared" si="48"/>
        <v>25.636458333333334</v>
      </c>
      <c r="AW68" s="31">
        <f t="shared" si="48"/>
        <v>35.098958333333336</v>
      </c>
      <c r="AX68" s="31">
        <f t="shared" si="48"/>
        <v>35.836458333333333</v>
      </c>
      <c r="AY68" s="31">
        <f t="shared" si="48"/>
        <v>38.24583333333333</v>
      </c>
      <c r="AZ68" s="31">
        <f t="shared" si="48"/>
        <v>40.655208333333334</v>
      </c>
      <c r="BA68" s="32">
        <f t="shared" si="48"/>
        <v>42.895833333333329</v>
      </c>
      <c r="BB68" s="98">
        <f t="shared" si="42"/>
        <v>4500</v>
      </c>
      <c r="BE68" s="118">
        <f t="shared" si="32"/>
        <v>1500</v>
      </c>
      <c r="BF68" s="118">
        <f t="shared" si="41"/>
        <v>8000</v>
      </c>
      <c r="BG68" s="118">
        <f t="shared" si="41"/>
        <v>1</v>
      </c>
      <c r="BH68" s="118">
        <f t="shared" si="3"/>
        <v>47</v>
      </c>
      <c r="BI68" s="118">
        <f t="shared" si="34"/>
        <v>25</v>
      </c>
      <c r="BJ68" s="31">
        <f t="array" aca="1" ref="BJ68" ca="1">INDIRECT(ADDRESS(BI68,BH68))</f>
        <v>0</v>
      </c>
      <c r="BL68" s="119">
        <f t="shared" si="0"/>
        <v>66</v>
      </c>
      <c r="BM68" s="47">
        <f t="array" aca="1" ref="BM68" ca="1">INDIRECT(ADDRESS(BL68,BH68))</f>
        <v>0</v>
      </c>
    </row>
    <row r="69" spans="2:65" x14ac:dyDescent="0.25">
      <c r="B69" s="78"/>
      <c r="C69" s="53"/>
      <c r="D69" s="53"/>
      <c r="E69" s="54"/>
      <c r="F69" s="54"/>
      <c r="G69" s="54"/>
      <c r="H69" s="54"/>
      <c r="I69" s="54"/>
      <c r="J69" s="54"/>
      <c r="K69" s="54"/>
      <c r="L69" s="54"/>
      <c r="M69" s="54"/>
      <c r="N69" s="54"/>
      <c r="O69" s="54"/>
      <c r="P69" s="54"/>
      <c r="Q69" s="54"/>
      <c r="R69" s="54"/>
      <c r="S69" s="54"/>
      <c r="T69" s="54"/>
      <c r="U69" s="54"/>
      <c r="V69" s="54"/>
      <c r="W69" s="54"/>
      <c r="X69" s="54"/>
      <c r="Y69" s="54"/>
      <c r="Z69" s="54"/>
      <c r="AA69" s="54"/>
      <c r="AB69" s="54"/>
      <c r="AC69" s="54"/>
      <c r="AS69" s="299"/>
      <c r="AT69" s="56">
        <f t="shared" si="47"/>
        <v>1500</v>
      </c>
      <c r="AU69" s="30">
        <f t="shared" si="48"/>
        <v>25.636458333333334</v>
      </c>
      <c r="AV69" s="31">
        <f t="shared" si="48"/>
        <v>25.636458333333334</v>
      </c>
      <c r="AW69" s="31">
        <f t="shared" si="48"/>
        <v>31.944791666666667</v>
      </c>
      <c r="AX69" s="31">
        <f t="shared" si="48"/>
        <v>32.436458333333334</v>
      </c>
      <c r="AY69" s="31">
        <f t="shared" si="48"/>
        <v>34.042708333333337</v>
      </c>
      <c r="AZ69" s="31">
        <f t="shared" si="48"/>
        <v>35.648958333333333</v>
      </c>
      <c r="BA69" s="32">
        <f t="shared" si="48"/>
        <v>37.142708333333331</v>
      </c>
      <c r="BB69" s="98">
        <f t="shared" si="42"/>
        <v>4500</v>
      </c>
      <c r="BE69" s="118">
        <f t="shared" si="32"/>
        <v>1500</v>
      </c>
      <c r="BF69" s="118">
        <f t="shared" si="41"/>
        <v>8000</v>
      </c>
      <c r="BG69" s="118">
        <f t="shared" si="41"/>
        <v>2</v>
      </c>
      <c r="BH69" s="118">
        <f t="shared" si="3"/>
        <v>48</v>
      </c>
      <c r="BI69" s="118">
        <f t="shared" si="34"/>
        <v>25</v>
      </c>
      <c r="BJ69" s="31">
        <f t="array" aca="1" ref="BJ69" ca="1">INDIRECT(ADDRESS(BI69,BH69))</f>
        <v>0</v>
      </c>
      <c r="BL69" s="119">
        <f t="shared" si="0"/>
        <v>66</v>
      </c>
      <c r="BM69" s="47">
        <f t="array" aca="1" ref="BM69" ca="1">INDIRECT(ADDRESS(BL69,BH69))</f>
        <v>0</v>
      </c>
    </row>
    <row r="70" spans="2:65" x14ac:dyDescent="0.25">
      <c r="B70" s="78"/>
      <c r="C70" s="53"/>
      <c r="D70" s="53"/>
      <c r="E70" s="54"/>
      <c r="F70" s="54"/>
      <c r="G70" s="54"/>
      <c r="H70" s="54"/>
      <c r="I70" s="54"/>
      <c r="J70" s="54"/>
      <c r="K70" s="54"/>
      <c r="L70" s="54"/>
      <c r="M70" s="54"/>
      <c r="N70" s="54"/>
      <c r="O70" s="54"/>
      <c r="P70" s="54"/>
      <c r="Q70" s="54"/>
      <c r="R70" s="54"/>
      <c r="S70" s="54"/>
      <c r="T70" s="54"/>
      <c r="U70" s="54"/>
      <c r="V70" s="54"/>
      <c r="W70" s="54"/>
      <c r="X70" s="54"/>
      <c r="Y70" s="54"/>
      <c r="Z70" s="54"/>
      <c r="AA70" s="54"/>
      <c r="AB70" s="54"/>
      <c r="AC70" s="54"/>
      <c r="AS70" s="299"/>
      <c r="AT70" s="56">
        <f t="shared" si="47"/>
        <v>2000</v>
      </c>
      <c r="AU70" s="30">
        <f t="shared" si="48"/>
        <v>25.636458333333334</v>
      </c>
      <c r="AV70" s="31">
        <f t="shared" si="48"/>
        <v>25.636458333333334</v>
      </c>
      <c r="AW70" s="31">
        <f t="shared" si="48"/>
        <v>30.367708333333333</v>
      </c>
      <c r="AX70" s="31">
        <f t="shared" si="48"/>
        <v>30.736458333333331</v>
      </c>
      <c r="AY70" s="31">
        <f t="shared" si="48"/>
        <v>31.941145833333334</v>
      </c>
      <c r="AZ70" s="31">
        <f t="shared" si="48"/>
        <v>33.145833333333336</v>
      </c>
      <c r="BA70" s="32">
        <f t="shared" si="48"/>
        <v>34.266145833333333</v>
      </c>
      <c r="BB70" s="98">
        <f t="shared" si="42"/>
        <v>4500</v>
      </c>
      <c r="BE70" s="118">
        <f t="shared" si="32"/>
        <v>1500</v>
      </c>
      <c r="BF70" s="118">
        <f t="shared" si="41"/>
        <v>8000</v>
      </c>
      <c r="BG70" s="118">
        <f t="shared" si="41"/>
        <v>3</v>
      </c>
      <c r="BH70" s="118">
        <f t="shared" si="3"/>
        <v>49</v>
      </c>
      <c r="BI70" s="118">
        <f t="shared" si="34"/>
        <v>25</v>
      </c>
      <c r="BJ70" s="31">
        <f t="array" aca="1" ref="BJ70" ca="1">INDIRECT(ADDRESS(BI70,BH70))</f>
        <v>0</v>
      </c>
      <c r="BL70" s="119">
        <f t="shared" ref="BL70:BL133" si="49">BI70+41</f>
        <v>66</v>
      </c>
      <c r="BM70" s="47">
        <f t="array" aca="1" ref="BM70" ca="1">INDIRECT(ADDRESS(BL70,BH70))</f>
        <v>0</v>
      </c>
    </row>
    <row r="71" spans="2:65" ht="15.75" thickBot="1" x14ac:dyDescent="0.3">
      <c r="B71" s="78"/>
      <c r="C71" s="53"/>
      <c r="D71" s="53"/>
      <c r="E71" s="54"/>
      <c r="F71" s="54"/>
      <c r="G71" s="54"/>
      <c r="H71" s="54"/>
      <c r="I71" s="54"/>
      <c r="J71" s="54"/>
      <c r="K71" s="54"/>
      <c r="L71" s="54"/>
      <c r="M71" s="54"/>
      <c r="N71" s="54"/>
      <c r="O71" s="54"/>
      <c r="P71" s="54"/>
      <c r="Q71" s="54"/>
      <c r="R71" s="54"/>
      <c r="S71" s="54"/>
      <c r="T71" s="54"/>
      <c r="U71" s="54"/>
      <c r="V71" s="54"/>
      <c r="W71" s="54"/>
      <c r="X71" s="54"/>
      <c r="Y71" s="54"/>
      <c r="Z71" s="54"/>
      <c r="AA71" s="54"/>
      <c r="AB71" s="54"/>
      <c r="AC71" s="54"/>
      <c r="AS71" s="305"/>
      <c r="AT71" s="66"/>
      <c r="AU71" s="36"/>
      <c r="AV71" s="37"/>
      <c r="AW71" s="37"/>
      <c r="AX71" s="37"/>
      <c r="AY71" s="37"/>
      <c r="AZ71" s="37"/>
      <c r="BA71" s="38"/>
      <c r="BB71" s="98">
        <f t="shared" si="42"/>
        <v>4500</v>
      </c>
      <c r="BE71" s="118">
        <f t="shared" si="32"/>
        <v>1500</v>
      </c>
      <c r="BF71" s="118">
        <f t="shared" si="41"/>
        <v>8000</v>
      </c>
      <c r="BG71" s="118">
        <f t="shared" si="41"/>
        <v>4</v>
      </c>
      <c r="BH71" s="118">
        <f t="shared" si="3"/>
        <v>50</v>
      </c>
      <c r="BI71" s="118">
        <f t="shared" si="34"/>
        <v>25</v>
      </c>
      <c r="BJ71" s="31">
        <f t="array" aca="1" ref="BJ71" ca="1">INDIRECT(ADDRESS(BI71,BH71))</f>
        <v>0</v>
      </c>
      <c r="BL71" s="119">
        <f t="shared" si="49"/>
        <v>66</v>
      </c>
      <c r="BM71" s="47">
        <f t="array" aca="1" ref="BM71" ca="1">INDIRECT(ADDRESS(BL71,BH71))</f>
        <v>0</v>
      </c>
    </row>
    <row r="72" spans="2:65" x14ac:dyDescent="0.25">
      <c r="B72" s="78"/>
      <c r="C72" s="53"/>
      <c r="D72" s="53"/>
      <c r="E72" s="54"/>
      <c r="F72" s="54"/>
      <c r="G72" s="54"/>
      <c r="H72" s="54"/>
      <c r="I72" s="54"/>
      <c r="J72" s="54"/>
      <c r="K72" s="54"/>
      <c r="L72" s="54"/>
      <c r="M72" s="54"/>
      <c r="N72" s="54"/>
      <c r="O72" s="54"/>
      <c r="P72" s="54"/>
      <c r="Q72" s="54"/>
      <c r="R72" s="54"/>
      <c r="S72" s="54"/>
      <c r="T72" s="54"/>
      <c r="U72" s="54"/>
      <c r="V72" s="54"/>
      <c r="W72" s="54"/>
      <c r="X72" s="54"/>
      <c r="Y72" s="54"/>
      <c r="Z72" s="54"/>
      <c r="AA72" s="54"/>
      <c r="AB72" s="54"/>
      <c r="AC72" s="54"/>
      <c r="AS72" s="295">
        <f t="shared" ref="AS72" si="50">AS31</f>
        <v>6000</v>
      </c>
      <c r="AT72" s="55">
        <f t="shared" ref="AT72:AT75" si="51">AT67</f>
        <v>500</v>
      </c>
      <c r="AU72" s="27">
        <f t="shared" ref="AU72:BA75" si="52">($C$4+$AT$6+(($AS$31/$AT72)*C$7))</f>
        <v>30.636458333333334</v>
      </c>
      <c r="AV72" s="28">
        <f t="shared" si="52"/>
        <v>30.636458333333334</v>
      </c>
      <c r="AW72" s="28">
        <f t="shared" si="52"/>
        <v>55.869791666666671</v>
      </c>
      <c r="AX72" s="28">
        <f t="shared" si="52"/>
        <v>57.836458333333333</v>
      </c>
      <c r="AY72" s="28">
        <f t="shared" si="52"/>
        <v>64.261458333333337</v>
      </c>
      <c r="AZ72" s="28">
        <f t="shared" si="52"/>
        <v>70.686458333333334</v>
      </c>
      <c r="BA72" s="29">
        <f t="shared" si="52"/>
        <v>76.661458333333329</v>
      </c>
      <c r="BB72" s="98">
        <f t="shared" si="42"/>
        <v>6000</v>
      </c>
      <c r="BE72" s="118">
        <f t="shared" si="32"/>
        <v>1500</v>
      </c>
      <c r="BF72" s="118">
        <f t="shared" si="41"/>
        <v>8000</v>
      </c>
      <c r="BG72" s="118">
        <f t="shared" si="41"/>
        <v>5</v>
      </c>
      <c r="BH72" s="118">
        <f t="shared" si="3"/>
        <v>51</v>
      </c>
      <c r="BI72" s="118">
        <f t="shared" si="34"/>
        <v>25</v>
      </c>
      <c r="BJ72" s="31">
        <f t="array" aca="1" ref="BJ72" ca="1">INDIRECT(ADDRESS(BI72,BH72))</f>
        <v>0</v>
      </c>
      <c r="BL72" s="119">
        <f t="shared" si="49"/>
        <v>66</v>
      </c>
      <c r="BM72" s="47">
        <f t="array" aca="1" ref="BM72" ca="1">INDIRECT(ADDRESS(BL72,BH72))</f>
        <v>0</v>
      </c>
    </row>
    <row r="73" spans="2:65" x14ac:dyDescent="0.25">
      <c r="B73" s="78"/>
      <c r="C73" s="53"/>
      <c r="D73" s="53"/>
      <c r="E73" s="54"/>
      <c r="F73" s="54"/>
      <c r="G73" s="54"/>
      <c r="H73" s="54"/>
      <c r="I73" s="54"/>
      <c r="J73" s="54"/>
      <c r="K73" s="54"/>
      <c r="L73" s="54"/>
      <c r="M73" s="54"/>
      <c r="N73" s="54"/>
      <c r="O73" s="54"/>
      <c r="P73" s="54"/>
      <c r="Q73" s="54"/>
      <c r="R73" s="54"/>
      <c r="S73" s="54"/>
      <c r="T73" s="54"/>
      <c r="U73" s="54"/>
      <c r="V73" s="54"/>
      <c r="W73" s="54"/>
      <c r="X73" s="54"/>
      <c r="Y73" s="54"/>
      <c r="Z73" s="54"/>
      <c r="AA73" s="54"/>
      <c r="AB73" s="54"/>
      <c r="AC73" s="54"/>
      <c r="AS73" s="296"/>
      <c r="AT73" s="56">
        <f t="shared" si="51"/>
        <v>1000</v>
      </c>
      <c r="AU73" s="30">
        <f t="shared" si="52"/>
        <v>30.636458333333334</v>
      </c>
      <c r="AV73" s="31">
        <f t="shared" si="52"/>
        <v>30.636458333333334</v>
      </c>
      <c r="AW73" s="31">
        <f t="shared" si="52"/>
        <v>43.253124999999997</v>
      </c>
      <c r="AX73" s="31">
        <f t="shared" si="52"/>
        <v>44.236458333333331</v>
      </c>
      <c r="AY73" s="31">
        <f t="shared" si="52"/>
        <v>47.448958333333337</v>
      </c>
      <c r="AZ73" s="31">
        <f t="shared" si="52"/>
        <v>50.661458333333329</v>
      </c>
      <c r="BA73" s="32">
        <f t="shared" si="52"/>
        <v>53.648958333333333</v>
      </c>
      <c r="BB73" s="98">
        <f t="shared" si="42"/>
        <v>6000</v>
      </c>
      <c r="BE73" s="118">
        <f t="shared" si="32"/>
        <v>1500</v>
      </c>
      <c r="BF73" s="118">
        <f t="shared" ref="BF73:BG88" si="53">BF38</f>
        <v>8000</v>
      </c>
      <c r="BG73" s="118">
        <f t="shared" si="53"/>
        <v>6</v>
      </c>
      <c r="BH73" s="118">
        <f t="shared" si="3"/>
        <v>52</v>
      </c>
      <c r="BI73" s="118">
        <f t="shared" si="34"/>
        <v>25</v>
      </c>
      <c r="BJ73" s="31">
        <f t="array" aca="1" ref="BJ73" ca="1">INDIRECT(ADDRESS(BI73,BH73))</f>
        <v>0</v>
      </c>
      <c r="BL73" s="119">
        <f t="shared" si="49"/>
        <v>66</v>
      </c>
      <c r="BM73" s="47">
        <f t="array" aca="1" ref="BM73" ca="1">INDIRECT(ADDRESS(BL73,BH73))</f>
        <v>0</v>
      </c>
    </row>
    <row r="74" spans="2:65" x14ac:dyDescent="0.25">
      <c r="B74" s="78"/>
      <c r="C74" s="53"/>
      <c r="D74" s="53"/>
      <c r="E74" s="54"/>
      <c r="F74" s="54"/>
      <c r="G74" s="54"/>
      <c r="H74" s="54"/>
      <c r="I74" s="54"/>
      <c r="J74" s="54"/>
      <c r="K74" s="54"/>
      <c r="L74" s="54"/>
      <c r="M74" s="54"/>
      <c r="N74" s="54"/>
      <c r="O74" s="54"/>
      <c r="P74" s="54"/>
      <c r="Q74" s="54"/>
      <c r="R74" s="54"/>
      <c r="S74" s="54"/>
      <c r="T74" s="54"/>
      <c r="U74" s="54"/>
      <c r="V74" s="54"/>
      <c r="W74" s="54"/>
      <c r="X74" s="54"/>
      <c r="Y74" s="54"/>
      <c r="Z74" s="54"/>
      <c r="AA74" s="54"/>
      <c r="AB74" s="54"/>
      <c r="AC74" s="54"/>
      <c r="AS74" s="296"/>
      <c r="AT74" s="56">
        <f t="shared" si="51"/>
        <v>1500</v>
      </c>
      <c r="AU74" s="30">
        <f t="shared" si="52"/>
        <v>30.636458333333334</v>
      </c>
      <c r="AV74" s="31">
        <f t="shared" si="52"/>
        <v>30.636458333333334</v>
      </c>
      <c r="AW74" s="31">
        <f t="shared" si="52"/>
        <v>39.047569444444449</v>
      </c>
      <c r="AX74" s="31">
        <f t="shared" si="52"/>
        <v>39.703125</v>
      </c>
      <c r="AY74" s="31">
        <f t="shared" si="52"/>
        <v>41.844791666666666</v>
      </c>
      <c r="AZ74" s="31">
        <f t="shared" si="52"/>
        <v>43.986458333333331</v>
      </c>
      <c r="BA74" s="32">
        <f t="shared" si="52"/>
        <v>45.978124999999999</v>
      </c>
      <c r="BB74" s="98">
        <f t="shared" si="42"/>
        <v>6000</v>
      </c>
      <c r="BE74" s="118">
        <f t="shared" si="32"/>
        <v>1500</v>
      </c>
      <c r="BF74" s="118">
        <f t="shared" si="53"/>
        <v>8000</v>
      </c>
      <c r="BG74" s="118">
        <f t="shared" si="53"/>
        <v>7</v>
      </c>
      <c r="BH74" s="118">
        <f t="shared" si="3"/>
        <v>53</v>
      </c>
      <c r="BI74" s="118">
        <f t="shared" si="34"/>
        <v>25</v>
      </c>
      <c r="BJ74" s="31">
        <f t="array" aca="1" ref="BJ74" ca="1">INDIRECT(ADDRESS(BI74,BH74))</f>
        <v>0</v>
      </c>
      <c r="BL74" s="119">
        <f t="shared" si="49"/>
        <v>66</v>
      </c>
      <c r="BM74" s="47">
        <f t="array" aca="1" ref="BM74" ca="1">INDIRECT(ADDRESS(BL74,BH74))</f>
        <v>0</v>
      </c>
    </row>
    <row r="75" spans="2:65" x14ac:dyDescent="0.25">
      <c r="B75" s="78"/>
      <c r="C75" s="53"/>
      <c r="D75" s="53"/>
      <c r="E75" s="54"/>
      <c r="F75" s="54"/>
      <c r="G75" s="54"/>
      <c r="H75" s="54"/>
      <c r="I75" s="54"/>
      <c r="J75" s="54"/>
      <c r="K75" s="54"/>
      <c r="L75" s="54"/>
      <c r="M75" s="54"/>
      <c r="N75" s="54"/>
      <c r="O75" s="54"/>
      <c r="P75" s="54"/>
      <c r="Q75" s="54"/>
      <c r="R75" s="54"/>
      <c r="S75" s="54"/>
      <c r="T75" s="54"/>
      <c r="U75" s="54"/>
      <c r="V75" s="54"/>
      <c r="W75" s="54"/>
      <c r="X75" s="54"/>
      <c r="Y75" s="54"/>
      <c r="Z75" s="54"/>
      <c r="AA75" s="54"/>
      <c r="AB75" s="54"/>
      <c r="AC75" s="54"/>
      <c r="AS75" s="296"/>
      <c r="AT75" s="56">
        <f t="shared" si="51"/>
        <v>2000</v>
      </c>
      <c r="AU75" s="30">
        <f t="shared" si="52"/>
        <v>30.636458333333334</v>
      </c>
      <c r="AV75" s="31">
        <f t="shared" si="52"/>
        <v>30.636458333333334</v>
      </c>
      <c r="AW75" s="31">
        <f t="shared" si="52"/>
        <v>36.944791666666667</v>
      </c>
      <c r="AX75" s="31">
        <f t="shared" si="52"/>
        <v>37.436458333333334</v>
      </c>
      <c r="AY75" s="31">
        <f t="shared" si="52"/>
        <v>39.042708333333337</v>
      </c>
      <c r="AZ75" s="31">
        <f t="shared" si="52"/>
        <v>40.648958333333333</v>
      </c>
      <c r="BA75" s="32">
        <f t="shared" si="52"/>
        <v>42.142708333333331</v>
      </c>
      <c r="BB75" s="98">
        <f t="shared" si="42"/>
        <v>6000</v>
      </c>
      <c r="BE75" s="102">
        <f>AS5</f>
        <v>4500</v>
      </c>
      <c r="BF75" s="118">
        <f t="shared" si="53"/>
        <v>500</v>
      </c>
      <c r="BG75" s="118">
        <f t="shared" si="53"/>
        <v>1</v>
      </c>
      <c r="BH75" s="118">
        <f t="shared" si="3"/>
        <v>47</v>
      </c>
      <c r="BI75" s="118">
        <f t="shared" si="34"/>
        <v>26</v>
      </c>
      <c r="BJ75" s="31">
        <f t="array" aca="1" ref="BJ75" ca="1">INDIRECT(ADDRESS(BI75,BH75))</f>
        <v>57.168601190476195</v>
      </c>
      <c r="BL75" s="119">
        <f t="shared" si="49"/>
        <v>67</v>
      </c>
      <c r="BM75" s="47">
        <f t="array" aca="1" ref="BM75" ca="1">INDIRECT(ADDRESS(BL75,BH75))</f>
        <v>25.636458333333334</v>
      </c>
    </row>
    <row r="76" spans="2:65" ht="15.75" thickBot="1" x14ac:dyDescent="0.3">
      <c r="B76" s="78"/>
      <c r="C76" s="53"/>
      <c r="D76" s="53"/>
      <c r="E76" s="54"/>
      <c r="F76" s="54"/>
      <c r="G76" s="54"/>
      <c r="H76" s="54"/>
      <c r="I76" s="54"/>
      <c r="J76" s="54"/>
      <c r="K76" s="54"/>
      <c r="L76" s="54"/>
      <c r="M76" s="54"/>
      <c r="N76" s="54"/>
      <c r="O76" s="54"/>
      <c r="P76" s="54"/>
      <c r="Q76" s="54"/>
      <c r="R76" s="54"/>
      <c r="S76" s="54"/>
      <c r="T76" s="54"/>
      <c r="U76" s="54"/>
      <c r="V76" s="54"/>
      <c r="W76" s="54"/>
      <c r="X76" s="54"/>
      <c r="Y76" s="54"/>
      <c r="Z76" s="54"/>
      <c r="AA76" s="54"/>
      <c r="AB76" s="54"/>
      <c r="AC76" s="54"/>
      <c r="AS76" s="297"/>
      <c r="AT76" s="57"/>
      <c r="AU76" s="36"/>
      <c r="AV76" s="37"/>
      <c r="AW76" s="37"/>
      <c r="AX76" s="37"/>
      <c r="AY76" s="37"/>
      <c r="AZ76" s="37"/>
      <c r="BA76" s="38"/>
      <c r="BB76" s="98">
        <f t="shared" si="42"/>
        <v>6000</v>
      </c>
      <c r="BE76" s="118">
        <f t="shared" ref="BE76:BE109" si="54">BE75</f>
        <v>4500</v>
      </c>
      <c r="BF76" s="118">
        <f t="shared" si="53"/>
        <v>500</v>
      </c>
      <c r="BG76" s="118">
        <f t="shared" si="53"/>
        <v>2</v>
      </c>
      <c r="BH76" s="118">
        <f t="shared" si="3"/>
        <v>48</v>
      </c>
      <c r="BI76" s="118">
        <f t="shared" si="34"/>
        <v>26</v>
      </c>
      <c r="BJ76" s="31">
        <f t="array" aca="1" ref="BJ76" ca="1">INDIRECT(ADDRESS(BI76,BH76))</f>
        <v>57.168601190476195</v>
      </c>
      <c r="BL76" s="119">
        <f t="shared" si="49"/>
        <v>67</v>
      </c>
      <c r="BM76" s="47">
        <f t="array" aca="1" ref="BM76" ca="1">INDIRECT(ADDRESS(BL76,BH76))</f>
        <v>25.636458333333334</v>
      </c>
    </row>
    <row r="77" spans="2:65" x14ac:dyDescent="0.25">
      <c r="B77" s="78"/>
      <c r="C77" s="53"/>
      <c r="D77" s="53"/>
      <c r="E77" s="54"/>
      <c r="F77" s="54"/>
      <c r="G77" s="54"/>
      <c r="H77" s="54"/>
      <c r="I77" s="54"/>
      <c r="J77" s="54"/>
      <c r="K77" s="54"/>
      <c r="L77" s="54"/>
      <c r="M77" s="54"/>
      <c r="N77" s="54"/>
      <c r="O77" s="54"/>
      <c r="P77" s="54"/>
      <c r="Q77" s="54"/>
      <c r="R77" s="54"/>
      <c r="S77" s="54"/>
      <c r="T77" s="54"/>
      <c r="U77" s="54"/>
      <c r="V77" s="54"/>
      <c r="W77" s="54"/>
      <c r="X77" s="54"/>
      <c r="Y77" s="54"/>
      <c r="Z77" s="54"/>
      <c r="AA77" s="54"/>
      <c r="AB77" s="54"/>
      <c r="AC77" s="54"/>
      <c r="AS77" s="301">
        <f t="shared" ref="AS77" si="55">AS36</f>
        <v>7500</v>
      </c>
      <c r="AT77" s="65">
        <f t="shared" ref="AT77:AT80" si="56">AT72</f>
        <v>500</v>
      </c>
      <c r="AU77" s="27">
        <f t="shared" ref="AU77:BA80" si="57">($C$4+$AT$7+(($AS$36/$AT77)*C$7))</f>
        <v>35.636458333333337</v>
      </c>
      <c r="AV77" s="28">
        <f t="shared" si="57"/>
        <v>35.636458333333337</v>
      </c>
      <c r="AW77" s="28">
        <f t="shared" si="57"/>
        <v>67.178125000000009</v>
      </c>
      <c r="AX77" s="28">
        <f t="shared" si="57"/>
        <v>69.636458333333337</v>
      </c>
      <c r="AY77" s="28">
        <f t="shared" si="57"/>
        <v>77.667708333333337</v>
      </c>
      <c r="AZ77" s="28">
        <f t="shared" si="57"/>
        <v>85.698958333333337</v>
      </c>
      <c r="BA77" s="29">
        <f t="shared" si="57"/>
        <v>93.167708333333337</v>
      </c>
      <c r="BB77" s="98">
        <f t="shared" si="42"/>
        <v>7500</v>
      </c>
      <c r="BE77" s="118">
        <f t="shared" si="54"/>
        <v>4500</v>
      </c>
      <c r="BF77" s="118">
        <f t="shared" si="53"/>
        <v>500</v>
      </c>
      <c r="BG77" s="118">
        <f t="shared" si="53"/>
        <v>3</v>
      </c>
      <c r="BH77" s="118">
        <f t="shared" ref="BH77:BH140" si="58">BH70</f>
        <v>49</v>
      </c>
      <c r="BI77" s="118">
        <f t="shared" si="34"/>
        <v>26</v>
      </c>
      <c r="BJ77" s="31">
        <f t="array" aca="1" ref="BJ77" ca="1">INDIRECT(ADDRESS(BI77,BH77))</f>
        <v>76.093601190476193</v>
      </c>
      <c r="BL77" s="119">
        <f t="shared" si="49"/>
        <v>67</v>
      </c>
      <c r="BM77" s="47">
        <f t="array" aca="1" ref="BM77" ca="1">INDIRECT(ADDRESS(BL77,BH77))</f>
        <v>44.561458333333334</v>
      </c>
    </row>
    <row r="78" spans="2:65" x14ac:dyDescent="0.25">
      <c r="B78" s="78"/>
      <c r="C78" s="53"/>
      <c r="D78" s="53"/>
      <c r="E78" s="54"/>
      <c r="F78" s="54"/>
      <c r="G78" s="54"/>
      <c r="H78" s="54"/>
      <c r="I78" s="54"/>
      <c r="J78" s="54"/>
      <c r="K78" s="54"/>
      <c r="L78" s="54"/>
      <c r="M78" s="54"/>
      <c r="N78" s="54"/>
      <c r="O78" s="54"/>
      <c r="P78" s="54"/>
      <c r="Q78" s="54"/>
      <c r="R78" s="54"/>
      <c r="S78" s="54"/>
      <c r="T78" s="54"/>
      <c r="U78" s="54"/>
      <c r="V78" s="54"/>
      <c r="W78" s="54"/>
      <c r="X78" s="54"/>
      <c r="Y78" s="54"/>
      <c r="Z78" s="54"/>
      <c r="AA78" s="54"/>
      <c r="AB78" s="54"/>
      <c r="AC78" s="54"/>
      <c r="AS78" s="299"/>
      <c r="AT78" s="56">
        <f t="shared" si="56"/>
        <v>1000</v>
      </c>
      <c r="AU78" s="30">
        <f t="shared" si="57"/>
        <v>35.636458333333337</v>
      </c>
      <c r="AV78" s="31">
        <f t="shared" si="57"/>
        <v>35.636458333333337</v>
      </c>
      <c r="AW78" s="31">
        <f t="shared" si="57"/>
        <v>51.407291666666673</v>
      </c>
      <c r="AX78" s="31">
        <f t="shared" si="57"/>
        <v>52.636458333333337</v>
      </c>
      <c r="AY78" s="31">
        <f t="shared" si="57"/>
        <v>56.652083333333337</v>
      </c>
      <c r="AZ78" s="31">
        <f t="shared" si="57"/>
        <v>60.667708333333337</v>
      </c>
      <c r="BA78" s="32">
        <f t="shared" si="57"/>
        <v>64.402083333333337</v>
      </c>
      <c r="BB78" s="98">
        <f t="shared" si="42"/>
        <v>7500</v>
      </c>
      <c r="BE78" s="118">
        <f t="shared" si="54"/>
        <v>4500</v>
      </c>
      <c r="BF78" s="118">
        <f t="shared" si="53"/>
        <v>500</v>
      </c>
      <c r="BG78" s="118">
        <f t="shared" si="53"/>
        <v>4</v>
      </c>
      <c r="BH78" s="118">
        <f t="shared" si="58"/>
        <v>50</v>
      </c>
      <c r="BI78" s="118">
        <f t="shared" si="34"/>
        <v>26</v>
      </c>
      <c r="BJ78" s="31">
        <f t="array" aca="1" ref="BJ78" ca="1">INDIRECT(ADDRESS(BI78,BH78))</f>
        <v>77.568601190476187</v>
      </c>
      <c r="BL78" s="119">
        <f t="shared" si="49"/>
        <v>67</v>
      </c>
      <c r="BM78" s="47">
        <f t="array" aca="1" ref="BM78" ca="1">INDIRECT(ADDRESS(BL78,BH78))</f>
        <v>46.036458333333329</v>
      </c>
    </row>
    <row r="79" spans="2:65" x14ac:dyDescent="0.25">
      <c r="B79" s="78"/>
      <c r="C79" s="53"/>
      <c r="D79" s="53"/>
      <c r="E79" s="54"/>
      <c r="F79" s="54"/>
      <c r="G79" s="54"/>
      <c r="H79" s="54"/>
      <c r="I79" s="54"/>
      <c r="J79" s="54"/>
      <c r="K79" s="54"/>
      <c r="L79" s="54"/>
      <c r="M79" s="54"/>
      <c r="N79" s="54"/>
      <c r="O79" s="54"/>
      <c r="P79" s="54"/>
      <c r="Q79" s="54"/>
      <c r="R79" s="54"/>
      <c r="S79" s="54"/>
      <c r="T79" s="54"/>
      <c r="U79" s="54"/>
      <c r="V79" s="54"/>
      <c r="W79" s="54"/>
      <c r="X79" s="54"/>
      <c r="Y79" s="54"/>
      <c r="Z79" s="54"/>
      <c r="AA79" s="54"/>
      <c r="AB79" s="54"/>
      <c r="AC79" s="54"/>
      <c r="AS79" s="299"/>
      <c r="AT79" s="56">
        <f t="shared" si="56"/>
        <v>1500</v>
      </c>
      <c r="AU79" s="30">
        <f t="shared" si="57"/>
        <v>35.636458333333337</v>
      </c>
      <c r="AV79" s="31">
        <f t="shared" si="57"/>
        <v>35.636458333333337</v>
      </c>
      <c r="AW79" s="31">
        <f t="shared" si="57"/>
        <v>46.150347222222223</v>
      </c>
      <c r="AX79" s="31">
        <f t="shared" si="57"/>
        <v>46.969791666666666</v>
      </c>
      <c r="AY79" s="31">
        <f t="shared" si="57"/>
        <v>49.646875000000001</v>
      </c>
      <c r="AZ79" s="31">
        <f t="shared" si="57"/>
        <v>52.323958333333337</v>
      </c>
      <c r="BA79" s="32">
        <f t="shared" si="57"/>
        <v>54.813541666666666</v>
      </c>
      <c r="BB79" s="98">
        <f t="shared" si="42"/>
        <v>7500</v>
      </c>
      <c r="BE79" s="118">
        <f t="shared" si="54"/>
        <v>4500</v>
      </c>
      <c r="BF79" s="118">
        <f t="shared" si="53"/>
        <v>500</v>
      </c>
      <c r="BG79" s="118">
        <f t="shared" si="53"/>
        <v>5</v>
      </c>
      <c r="BH79" s="118">
        <f t="shared" si="58"/>
        <v>51</v>
      </c>
      <c r="BI79" s="118">
        <f t="shared" si="34"/>
        <v>26</v>
      </c>
      <c r="BJ79" s="31">
        <f t="array" aca="1" ref="BJ79" ca="1">INDIRECT(ADDRESS(BI79,BH79))</f>
        <v>82.387351190476181</v>
      </c>
      <c r="BL79" s="119">
        <f t="shared" si="49"/>
        <v>67</v>
      </c>
      <c r="BM79" s="47">
        <f t="array" aca="1" ref="BM79" ca="1">INDIRECT(ADDRESS(BL79,BH79))</f>
        <v>50.85520833333333</v>
      </c>
    </row>
    <row r="80" spans="2:65" x14ac:dyDescent="0.25">
      <c r="B80" s="78"/>
      <c r="C80" s="53"/>
      <c r="D80" s="53"/>
      <c r="E80" s="54"/>
      <c r="F80" s="54"/>
      <c r="G80" s="54"/>
      <c r="H80" s="54"/>
      <c r="I80" s="54"/>
      <c r="J80" s="54"/>
      <c r="K80" s="54"/>
      <c r="L80" s="54"/>
      <c r="M80" s="54"/>
      <c r="N80" s="54"/>
      <c r="O80" s="54"/>
      <c r="P80" s="54"/>
      <c r="Q80" s="54"/>
      <c r="R80" s="54"/>
      <c r="S80" s="54"/>
      <c r="T80" s="54"/>
      <c r="U80" s="54"/>
      <c r="V80" s="54"/>
      <c r="W80" s="54"/>
      <c r="X80" s="54"/>
      <c r="Y80" s="54"/>
      <c r="Z80" s="54"/>
      <c r="AA80" s="54"/>
      <c r="AB80" s="54"/>
      <c r="AC80" s="54"/>
      <c r="AS80" s="299"/>
      <c r="AT80" s="56">
        <f t="shared" si="56"/>
        <v>2000</v>
      </c>
      <c r="AU80" s="30">
        <f t="shared" si="57"/>
        <v>35.636458333333337</v>
      </c>
      <c r="AV80" s="31">
        <f t="shared" si="57"/>
        <v>35.636458333333337</v>
      </c>
      <c r="AW80" s="31">
        <f t="shared" si="57"/>
        <v>43.521875000000001</v>
      </c>
      <c r="AX80" s="31">
        <f t="shared" si="57"/>
        <v>44.136458333333337</v>
      </c>
      <c r="AY80" s="31">
        <f t="shared" si="57"/>
        <v>46.144270833333337</v>
      </c>
      <c r="AZ80" s="31">
        <f t="shared" si="57"/>
        <v>48.152083333333337</v>
      </c>
      <c r="BA80" s="32">
        <f t="shared" si="57"/>
        <v>50.019270833333337</v>
      </c>
      <c r="BB80" s="98">
        <f t="shared" si="42"/>
        <v>7500</v>
      </c>
      <c r="BE80" s="118">
        <f t="shared" si="54"/>
        <v>4500</v>
      </c>
      <c r="BF80" s="118">
        <f t="shared" si="53"/>
        <v>500</v>
      </c>
      <c r="BG80" s="118">
        <f t="shared" si="53"/>
        <v>6</v>
      </c>
      <c r="BH80" s="118">
        <f t="shared" si="58"/>
        <v>52</v>
      </c>
      <c r="BI80" s="118">
        <f t="shared" si="34"/>
        <v>26</v>
      </c>
      <c r="BJ80" s="31">
        <f t="array" aca="1" ref="BJ80" ca="1">INDIRECT(ADDRESS(BI80,BH80))</f>
        <v>87.20610119047619</v>
      </c>
      <c r="BL80" s="119">
        <f t="shared" si="49"/>
        <v>67</v>
      </c>
      <c r="BM80" s="47">
        <f t="array" aca="1" ref="BM80" ca="1">INDIRECT(ADDRESS(BL80,BH80))</f>
        <v>55.673958333333331</v>
      </c>
    </row>
    <row r="81" spans="45:65" ht="15.75" thickBot="1" x14ac:dyDescent="0.3">
      <c r="AS81" s="305"/>
      <c r="AT81" s="57"/>
      <c r="AU81" s="36"/>
      <c r="AV81" s="37"/>
      <c r="AW81" s="37"/>
      <c r="AX81" s="37"/>
      <c r="AY81" s="37"/>
      <c r="AZ81" s="37"/>
      <c r="BA81" s="38"/>
      <c r="BB81" s="98">
        <f t="shared" si="42"/>
        <v>7500</v>
      </c>
      <c r="BE81" s="118">
        <f t="shared" si="54"/>
        <v>4500</v>
      </c>
      <c r="BF81" s="118">
        <f t="shared" si="53"/>
        <v>500</v>
      </c>
      <c r="BG81" s="118">
        <f t="shared" si="53"/>
        <v>7</v>
      </c>
      <c r="BH81" s="118">
        <f t="shared" si="58"/>
        <v>53</v>
      </c>
      <c r="BI81" s="118">
        <f t="shared" si="34"/>
        <v>26</v>
      </c>
      <c r="BJ81" s="31">
        <f t="array" aca="1" ref="BJ81" ca="1">INDIRECT(ADDRESS(BI81,BH81))</f>
        <v>91.687351190476193</v>
      </c>
      <c r="BL81" s="119">
        <f t="shared" si="49"/>
        <v>67</v>
      </c>
      <c r="BM81" s="47">
        <f t="array" aca="1" ref="BM81" ca="1">INDIRECT(ADDRESS(BL81,BH81))</f>
        <v>60.155208333333334</v>
      </c>
    </row>
    <row r="82" spans="45:65" x14ac:dyDescent="0.25">
      <c r="AS82" s="295">
        <f t="shared" ref="AS82" si="59">AS41</f>
        <v>10000</v>
      </c>
      <c r="AT82" s="65">
        <f t="shared" ref="AT82:AT85" si="60">AT77</f>
        <v>500</v>
      </c>
      <c r="AU82" s="27">
        <f t="shared" ref="AU82:BA85" si="61">($C$4+$AT$8+(($AS$41/$AT82)*C$7))</f>
        <v>43.969791666666666</v>
      </c>
      <c r="AV82" s="28">
        <f t="shared" si="61"/>
        <v>43.969791666666666</v>
      </c>
      <c r="AW82" s="28">
        <f t="shared" si="61"/>
        <v>86.025347222222223</v>
      </c>
      <c r="AX82" s="28">
        <f t="shared" si="61"/>
        <v>89.303124999999994</v>
      </c>
      <c r="AY82" s="28">
        <f t="shared" si="61"/>
        <v>100.01145833333332</v>
      </c>
      <c r="AZ82" s="28">
        <f t="shared" si="61"/>
        <v>110.71979166666667</v>
      </c>
      <c r="BA82" s="29">
        <f t="shared" si="61"/>
        <v>120.67812499999999</v>
      </c>
      <c r="BB82" s="98">
        <f t="shared" si="42"/>
        <v>10000</v>
      </c>
      <c r="BE82" s="118">
        <f t="shared" si="54"/>
        <v>4500</v>
      </c>
      <c r="BF82" s="118">
        <f t="shared" si="53"/>
        <v>1000</v>
      </c>
      <c r="BG82" s="118">
        <f t="shared" si="53"/>
        <v>1</v>
      </c>
      <c r="BH82" s="118">
        <f t="shared" si="58"/>
        <v>47</v>
      </c>
      <c r="BI82" s="118">
        <f t="shared" si="34"/>
        <v>27</v>
      </c>
      <c r="BJ82" s="31">
        <f t="array" aca="1" ref="BJ82" ca="1">INDIRECT(ADDRESS(BI82,BH82))</f>
        <v>41.402529761904759</v>
      </c>
      <c r="BL82" s="119">
        <f t="shared" si="49"/>
        <v>68</v>
      </c>
      <c r="BM82" s="47">
        <f t="array" aca="1" ref="BM82" ca="1">INDIRECT(ADDRESS(BL82,BH82))</f>
        <v>25.636458333333334</v>
      </c>
    </row>
    <row r="83" spans="45:65" x14ac:dyDescent="0.25">
      <c r="AS83" s="296"/>
      <c r="AT83" s="56">
        <f t="shared" si="60"/>
        <v>1000</v>
      </c>
      <c r="AU83" s="30">
        <f t="shared" si="61"/>
        <v>43.969791666666666</v>
      </c>
      <c r="AV83" s="31">
        <f t="shared" si="61"/>
        <v>43.969791666666666</v>
      </c>
      <c r="AW83" s="31">
        <f t="shared" si="61"/>
        <v>64.997569444444451</v>
      </c>
      <c r="AX83" s="31">
        <f t="shared" si="61"/>
        <v>66.636458333333337</v>
      </c>
      <c r="AY83" s="31">
        <f t="shared" si="61"/>
        <v>71.990624999999994</v>
      </c>
      <c r="AZ83" s="31">
        <f t="shared" si="61"/>
        <v>77.344791666666666</v>
      </c>
      <c r="BA83" s="32">
        <f t="shared" si="61"/>
        <v>82.323958333333337</v>
      </c>
      <c r="BB83" s="98">
        <f t="shared" si="42"/>
        <v>10000</v>
      </c>
      <c r="BE83" s="118">
        <f t="shared" si="54"/>
        <v>4500</v>
      </c>
      <c r="BF83" s="118">
        <f t="shared" si="53"/>
        <v>1000</v>
      </c>
      <c r="BG83" s="118">
        <f t="shared" si="53"/>
        <v>2</v>
      </c>
      <c r="BH83" s="118">
        <f t="shared" si="58"/>
        <v>48</v>
      </c>
      <c r="BI83" s="118">
        <f t="shared" si="34"/>
        <v>27</v>
      </c>
      <c r="BJ83" s="31">
        <f t="array" aca="1" ref="BJ83" ca="1">INDIRECT(ADDRESS(BI83,BH83))</f>
        <v>41.402529761904759</v>
      </c>
      <c r="BL83" s="119">
        <f t="shared" si="49"/>
        <v>68</v>
      </c>
      <c r="BM83" s="47">
        <f t="array" aca="1" ref="BM83" ca="1">INDIRECT(ADDRESS(BL83,BH83))</f>
        <v>25.636458333333334</v>
      </c>
    </row>
    <row r="84" spans="45:65" x14ac:dyDescent="0.25">
      <c r="AS84" s="296"/>
      <c r="AT84" s="56">
        <f t="shared" si="60"/>
        <v>1500</v>
      </c>
      <c r="AU84" s="30">
        <f t="shared" si="61"/>
        <v>43.969791666666666</v>
      </c>
      <c r="AV84" s="31">
        <f t="shared" si="61"/>
        <v>43.969791666666666</v>
      </c>
      <c r="AW84" s="31">
        <f t="shared" si="61"/>
        <v>57.988310185185185</v>
      </c>
      <c r="AX84" s="31">
        <f t="shared" si="61"/>
        <v>59.08090277777778</v>
      </c>
      <c r="AY84" s="31">
        <f t="shared" si="61"/>
        <v>62.650347222222223</v>
      </c>
      <c r="AZ84" s="31">
        <f t="shared" si="61"/>
        <v>66.219791666666666</v>
      </c>
      <c r="BA84" s="32">
        <f t="shared" si="61"/>
        <v>69.539236111111109</v>
      </c>
      <c r="BB84" s="98">
        <f t="shared" si="42"/>
        <v>10000</v>
      </c>
      <c r="BE84" s="118">
        <f t="shared" si="54"/>
        <v>4500</v>
      </c>
      <c r="BF84" s="118">
        <f t="shared" si="53"/>
        <v>1000</v>
      </c>
      <c r="BG84" s="118">
        <f t="shared" si="53"/>
        <v>3</v>
      </c>
      <c r="BH84" s="118">
        <f t="shared" si="58"/>
        <v>49</v>
      </c>
      <c r="BI84" s="118">
        <f t="shared" si="34"/>
        <v>27</v>
      </c>
      <c r="BJ84" s="31">
        <f t="array" aca="1" ref="BJ84" ca="1">INDIRECT(ADDRESS(BI84,BH84))</f>
        <v>50.865029761904765</v>
      </c>
      <c r="BL84" s="119">
        <f t="shared" si="49"/>
        <v>68</v>
      </c>
      <c r="BM84" s="47">
        <f t="array" aca="1" ref="BM84" ca="1">INDIRECT(ADDRESS(BL84,BH84))</f>
        <v>35.098958333333336</v>
      </c>
    </row>
    <row r="85" spans="45:65" x14ac:dyDescent="0.25">
      <c r="AS85" s="296"/>
      <c r="AT85" s="56">
        <f t="shared" si="60"/>
        <v>2000</v>
      </c>
      <c r="AU85" s="30">
        <f t="shared" si="61"/>
        <v>43.969791666666666</v>
      </c>
      <c r="AV85" s="31">
        <f t="shared" si="61"/>
        <v>43.969791666666666</v>
      </c>
      <c r="AW85" s="31">
        <f t="shared" si="61"/>
        <v>54.483680555555551</v>
      </c>
      <c r="AX85" s="31">
        <f t="shared" si="61"/>
        <v>55.303124999999994</v>
      </c>
      <c r="AY85" s="31">
        <f t="shared" si="61"/>
        <v>57.98020833333333</v>
      </c>
      <c r="AZ85" s="31">
        <f t="shared" si="61"/>
        <v>60.657291666666666</v>
      </c>
      <c r="BA85" s="32">
        <f t="shared" si="61"/>
        <v>63.146874999999994</v>
      </c>
      <c r="BB85" s="98">
        <f t="shared" si="42"/>
        <v>10000</v>
      </c>
      <c r="BE85" s="118">
        <f t="shared" si="54"/>
        <v>4500</v>
      </c>
      <c r="BF85" s="118">
        <f t="shared" si="53"/>
        <v>1000</v>
      </c>
      <c r="BG85" s="118">
        <f t="shared" si="53"/>
        <v>4</v>
      </c>
      <c r="BH85" s="118">
        <f t="shared" si="58"/>
        <v>50</v>
      </c>
      <c r="BI85" s="118">
        <f t="shared" si="34"/>
        <v>27</v>
      </c>
      <c r="BJ85" s="31">
        <f t="array" aca="1" ref="BJ85" ca="1">INDIRECT(ADDRESS(BI85,BH85))</f>
        <v>51.602529761904762</v>
      </c>
      <c r="BL85" s="119">
        <f t="shared" si="49"/>
        <v>68</v>
      </c>
      <c r="BM85" s="47">
        <f t="array" aca="1" ref="BM85" ca="1">INDIRECT(ADDRESS(BL85,BH85))</f>
        <v>35.836458333333333</v>
      </c>
    </row>
    <row r="86" spans="45:65" ht="15.75" thickBot="1" x14ac:dyDescent="0.3">
      <c r="AS86" s="297"/>
      <c r="AT86" s="57"/>
      <c r="AU86" s="36"/>
      <c r="AV86" s="37"/>
      <c r="AW86" s="37"/>
      <c r="AX86" s="37"/>
      <c r="AY86" s="37"/>
      <c r="AZ86" s="37"/>
      <c r="BA86" s="38"/>
      <c r="BB86" s="98">
        <f t="shared" si="42"/>
        <v>10000</v>
      </c>
      <c r="BE86" s="118">
        <f t="shared" si="54"/>
        <v>4500</v>
      </c>
      <c r="BF86" s="118">
        <f t="shared" si="53"/>
        <v>1000</v>
      </c>
      <c r="BG86" s="118">
        <f t="shared" si="53"/>
        <v>5</v>
      </c>
      <c r="BH86" s="118">
        <f t="shared" si="58"/>
        <v>51</v>
      </c>
      <c r="BI86" s="118">
        <f t="shared" si="34"/>
        <v>27</v>
      </c>
      <c r="BJ86" s="31">
        <f t="array" aca="1" ref="BJ86" ca="1">INDIRECT(ADDRESS(BI86,BH86))</f>
        <v>54.011904761904759</v>
      </c>
      <c r="BL86" s="119">
        <f t="shared" si="49"/>
        <v>68</v>
      </c>
      <c r="BM86" s="47">
        <f t="array" aca="1" ref="BM86" ca="1">INDIRECT(ADDRESS(BL86,BH86))</f>
        <v>38.24583333333333</v>
      </c>
    </row>
    <row r="87" spans="45:65" x14ac:dyDescent="0.25">
      <c r="AS87" s="306">
        <f t="shared" ref="AS87" si="62">AS46</f>
        <v>6752</v>
      </c>
      <c r="AT87" s="68">
        <f t="shared" ref="AT87:AT90" si="63">AT82</f>
        <v>500</v>
      </c>
      <c r="AU87" s="71">
        <f t="shared" ref="AU87:BA90" si="64">($C$4+$AT$9+(($AS$46/$AT87)*C$7))</f>
        <v>43.969791666666666</v>
      </c>
      <c r="AV87" s="72">
        <f t="shared" si="64"/>
        <v>43.969791666666666</v>
      </c>
      <c r="AW87" s="72">
        <f t="shared" si="64"/>
        <v>72.365702777777784</v>
      </c>
      <c r="AX87" s="72">
        <f t="shared" si="64"/>
        <v>74.578858333333329</v>
      </c>
      <c r="AY87" s="72">
        <f t="shared" si="64"/>
        <v>81.809124999999995</v>
      </c>
      <c r="AZ87" s="72">
        <f t="shared" si="64"/>
        <v>89.03939166666666</v>
      </c>
      <c r="BA87" s="73">
        <f t="shared" si="64"/>
        <v>95.76325833333334</v>
      </c>
      <c r="BB87" s="98">
        <f t="shared" si="42"/>
        <v>6752</v>
      </c>
      <c r="BE87" s="118">
        <f t="shared" si="54"/>
        <v>4500</v>
      </c>
      <c r="BF87" s="118">
        <f t="shared" si="53"/>
        <v>1000</v>
      </c>
      <c r="BG87" s="118">
        <f t="shared" si="53"/>
        <v>6</v>
      </c>
      <c r="BH87" s="118">
        <f t="shared" si="58"/>
        <v>52</v>
      </c>
      <c r="BI87" s="118">
        <f t="shared" si="34"/>
        <v>27</v>
      </c>
      <c r="BJ87" s="31">
        <f t="array" aca="1" ref="BJ87" ca="1">INDIRECT(ADDRESS(BI87,BH87))</f>
        <v>56.421279761904763</v>
      </c>
      <c r="BL87" s="119">
        <f t="shared" si="49"/>
        <v>68</v>
      </c>
      <c r="BM87" s="47">
        <f t="array" aca="1" ref="BM87" ca="1">INDIRECT(ADDRESS(BL87,BH87))</f>
        <v>40.655208333333334</v>
      </c>
    </row>
    <row r="88" spans="45:65" x14ac:dyDescent="0.25">
      <c r="AS88" s="307"/>
      <c r="AT88" s="69">
        <f t="shared" si="63"/>
        <v>1000</v>
      </c>
      <c r="AU88" s="59">
        <f t="shared" si="64"/>
        <v>43.969791666666666</v>
      </c>
      <c r="AV88" s="60">
        <f t="shared" si="64"/>
        <v>43.969791666666666</v>
      </c>
      <c r="AW88" s="60">
        <f t="shared" si="64"/>
        <v>58.167747222222218</v>
      </c>
      <c r="AX88" s="60">
        <f t="shared" si="64"/>
        <v>59.274324999999997</v>
      </c>
      <c r="AY88" s="60">
        <f t="shared" si="64"/>
        <v>62.88945833333333</v>
      </c>
      <c r="AZ88" s="60">
        <f t="shared" si="64"/>
        <v>66.50459166666667</v>
      </c>
      <c r="BA88" s="61">
        <f t="shared" si="64"/>
        <v>69.866524999999996</v>
      </c>
      <c r="BB88" s="98">
        <f t="shared" si="42"/>
        <v>6752</v>
      </c>
      <c r="BE88" s="118">
        <f t="shared" si="54"/>
        <v>4500</v>
      </c>
      <c r="BF88" s="118">
        <f t="shared" si="53"/>
        <v>1000</v>
      </c>
      <c r="BG88" s="118">
        <f t="shared" si="53"/>
        <v>7</v>
      </c>
      <c r="BH88" s="118">
        <f t="shared" si="58"/>
        <v>53</v>
      </c>
      <c r="BI88" s="118">
        <f t="shared" si="34"/>
        <v>27</v>
      </c>
      <c r="BJ88" s="31">
        <f t="array" aca="1" ref="BJ88" ca="1">INDIRECT(ADDRESS(BI88,BH88))</f>
        <v>58.661904761904758</v>
      </c>
      <c r="BL88" s="119">
        <f t="shared" si="49"/>
        <v>68</v>
      </c>
      <c r="BM88" s="47">
        <f t="array" aca="1" ref="BM88" ca="1">INDIRECT(ADDRESS(BL88,BH88))</f>
        <v>42.895833333333329</v>
      </c>
    </row>
    <row r="89" spans="45:65" x14ac:dyDescent="0.25">
      <c r="AS89" s="307"/>
      <c r="AT89" s="69">
        <f t="shared" si="63"/>
        <v>1500</v>
      </c>
      <c r="AU89" s="59">
        <f t="shared" si="64"/>
        <v>43.969791666666666</v>
      </c>
      <c r="AV89" s="60">
        <f t="shared" si="64"/>
        <v>43.969791666666666</v>
      </c>
      <c r="AW89" s="60">
        <f t="shared" si="64"/>
        <v>53.435095370370369</v>
      </c>
      <c r="AX89" s="60">
        <f t="shared" si="64"/>
        <v>54.172813888888889</v>
      </c>
      <c r="AY89" s="60">
        <f t="shared" si="64"/>
        <v>56.582902777777775</v>
      </c>
      <c r="AZ89" s="60">
        <f t="shared" si="64"/>
        <v>58.992991666666668</v>
      </c>
      <c r="BA89" s="61">
        <f t="shared" si="64"/>
        <v>61.234280555555557</v>
      </c>
      <c r="BB89" s="98">
        <f t="shared" si="42"/>
        <v>6752</v>
      </c>
      <c r="BE89" s="118">
        <f t="shared" si="54"/>
        <v>4500</v>
      </c>
      <c r="BF89" s="118">
        <f t="shared" ref="BF89:BG104" si="65">BF54</f>
        <v>1500</v>
      </c>
      <c r="BG89" s="118">
        <f t="shared" si="65"/>
        <v>1</v>
      </c>
      <c r="BH89" s="118">
        <f t="shared" si="58"/>
        <v>47</v>
      </c>
      <c r="BI89" s="118">
        <f t="shared" si="34"/>
        <v>28</v>
      </c>
      <c r="BJ89" s="31">
        <f t="array" aca="1" ref="BJ89" ca="1">INDIRECT(ADDRESS(BI89,BH89))</f>
        <v>36.147172619047623</v>
      </c>
      <c r="BL89" s="119">
        <f t="shared" si="49"/>
        <v>69</v>
      </c>
      <c r="BM89" s="47">
        <f t="array" aca="1" ref="BM89" ca="1">INDIRECT(ADDRESS(BL89,BH89))</f>
        <v>25.636458333333334</v>
      </c>
    </row>
    <row r="90" spans="45:65" x14ac:dyDescent="0.25">
      <c r="AS90" s="307"/>
      <c r="AT90" s="69">
        <f t="shared" si="63"/>
        <v>2000</v>
      </c>
      <c r="AU90" s="59">
        <f t="shared" si="64"/>
        <v>43.969791666666666</v>
      </c>
      <c r="AV90" s="60">
        <f t="shared" si="64"/>
        <v>43.969791666666666</v>
      </c>
      <c r="AW90" s="60">
        <f t="shared" si="64"/>
        <v>51.068769444444442</v>
      </c>
      <c r="AX90" s="60">
        <f t="shared" si="64"/>
        <v>51.622058333333328</v>
      </c>
      <c r="AY90" s="60">
        <f t="shared" si="64"/>
        <v>53.429625000000001</v>
      </c>
      <c r="AZ90" s="60">
        <f t="shared" si="64"/>
        <v>55.237191666666661</v>
      </c>
      <c r="BA90" s="61">
        <f t="shared" si="64"/>
        <v>56.918158333333331</v>
      </c>
      <c r="BB90" s="98">
        <f t="shared" si="42"/>
        <v>6752</v>
      </c>
      <c r="BE90" s="118">
        <f t="shared" si="54"/>
        <v>4500</v>
      </c>
      <c r="BF90" s="118">
        <f t="shared" si="65"/>
        <v>1500</v>
      </c>
      <c r="BG90" s="118">
        <f t="shared" si="65"/>
        <v>2</v>
      </c>
      <c r="BH90" s="118">
        <f t="shared" si="58"/>
        <v>48</v>
      </c>
      <c r="BI90" s="118">
        <f t="shared" si="34"/>
        <v>28</v>
      </c>
      <c r="BJ90" s="31">
        <f t="array" aca="1" ref="BJ90" ca="1">INDIRECT(ADDRESS(BI90,BH90))</f>
        <v>36.147172619047623</v>
      </c>
      <c r="BL90" s="119">
        <f t="shared" si="49"/>
        <v>69</v>
      </c>
      <c r="BM90" s="47">
        <f t="array" aca="1" ref="BM90" ca="1">INDIRECT(ADDRESS(BL90,BH90))</f>
        <v>25.636458333333334</v>
      </c>
    </row>
    <row r="91" spans="45:65" ht="15.75" thickBot="1" x14ac:dyDescent="0.3">
      <c r="AS91" s="308"/>
      <c r="AT91" s="70"/>
      <c r="AU91" s="62"/>
      <c r="AV91" s="63"/>
      <c r="AW91" s="63"/>
      <c r="AX91" s="63"/>
      <c r="AY91" s="63"/>
      <c r="AZ91" s="63"/>
      <c r="BA91" s="64"/>
      <c r="BB91" s="98">
        <f t="shared" si="42"/>
        <v>6752</v>
      </c>
      <c r="BE91" s="118">
        <f t="shared" si="54"/>
        <v>4500</v>
      </c>
      <c r="BF91" s="118">
        <f t="shared" si="65"/>
        <v>1500</v>
      </c>
      <c r="BG91" s="118">
        <f t="shared" si="65"/>
        <v>3</v>
      </c>
      <c r="BH91" s="118">
        <f t="shared" si="58"/>
        <v>49</v>
      </c>
      <c r="BI91" s="118">
        <f t="shared" si="34"/>
        <v>28</v>
      </c>
      <c r="BJ91" s="31">
        <f t="array" aca="1" ref="BJ91" ca="1">INDIRECT(ADDRESS(BI91,BH91))</f>
        <v>42.455505952380953</v>
      </c>
      <c r="BL91" s="119">
        <f t="shared" si="49"/>
        <v>69</v>
      </c>
      <c r="BM91" s="47">
        <f t="array" aca="1" ref="BM91" ca="1">INDIRECT(ADDRESS(BL91,BH91))</f>
        <v>31.944791666666667</v>
      </c>
    </row>
    <row r="92" spans="45:65" x14ac:dyDescent="0.25">
      <c r="AS92" s="9"/>
      <c r="AT92" s="9"/>
      <c r="AU92" s="9"/>
      <c r="AV92" s="9"/>
      <c r="AW92" s="9"/>
      <c r="AX92" s="9"/>
      <c r="AY92" s="9"/>
      <c r="AZ92" s="9"/>
      <c r="BA92" s="9"/>
      <c r="BE92" s="118">
        <f t="shared" si="54"/>
        <v>4500</v>
      </c>
      <c r="BF92" s="118">
        <f t="shared" si="65"/>
        <v>1500</v>
      </c>
      <c r="BG92" s="118">
        <f t="shared" si="65"/>
        <v>4</v>
      </c>
      <c r="BH92" s="118">
        <f t="shared" si="58"/>
        <v>50</v>
      </c>
      <c r="BI92" s="118">
        <f t="shared" si="34"/>
        <v>28</v>
      </c>
      <c r="BJ92" s="31">
        <f t="array" aca="1" ref="BJ92" ca="1">INDIRECT(ADDRESS(BI92,BH92))</f>
        <v>42.94717261904762</v>
      </c>
      <c r="BL92" s="119">
        <f t="shared" si="49"/>
        <v>69</v>
      </c>
      <c r="BM92" s="47">
        <f t="array" aca="1" ref="BM92" ca="1">INDIRECT(ADDRESS(BL92,BH92))</f>
        <v>32.436458333333334</v>
      </c>
    </row>
    <row r="93" spans="45:65" x14ac:dyDescent="0.25">
      <c r="AS93" s="9"/>
      <c r="AT93" s="9"/>
      <c r="AU93" s="9"/>
      <c r="AV93" s="9"/>
      <c r="AW93" s="9"/>
      <c r="AX93" s="9"/>
      <c r="AY93" s="9"/>
      <c r="AZ93" s="9"/>
      <c r="BA93" s="9"/>
      <c r="BE93" s="118">
        <f t="shared" si="54"/>
        <v>4500</v>
      </c>
      <c r="BF93" s="118">
        <f t="shared" si="65"/>
        <v>1500</v>
      </c>
      <c r="BG93" s="118">
        <f t="shared" si="65"/>
        <v>5</v>
      </c>
      <c r="BH93" s="118">
        <f t="shared" si="58"/>
        <v>51</v>
      </c>
      <c r="BI93" s="118">
        <f t="shared" si="34"/>
        <v>28</v>
      </c>
      <c r="BJ93" s="31">
        <f t="array" aca="1" ref="BJ93" ca="1">INDIRECT(ADDRESS(BI93,BH93))</f>
        <v>44.553422619047623</v>
      </c>
      <c r="BL93" s="119">
        <f t="shared" si="49"/>
        <v>69</v>
      </c>
      <c r="BM93" s="47">
        <f t="array" aca="1" ref="BM93" ca="1">INDIRECT(ADDRESS(BL93,BH93))</f>
        <v>34.042708333333337</v>
      </c>
    </row>
    <row r="94" spans="45:65" x14ac:dyDescent="0.25">
      <c r="BE94" s="118">
        <f t="shared" si="54"/>
        <v>4500</v>
      </c>
      <c r="BF94" s="118">
        <f t="shared" si="65"/>
        <v>1500</v>
      </c>
      <c r="BG94" s="118">
        <f t="shared" si="65"/>
        <v>6</v>
      </c>
      <c r="BH94" s="118">
        <f t="shared" si="58"/>
        <v>52</v>
      </c>
      <c r="BI94" s="118">
        <f t="shared" si="34"/>
        <v>28</v>
      </c>
      <c r="BJ94" s="31">
        <f t="array" aca="1" ref="BJ94" ca="1">INDIRECT(ADDRESS(BI94,BH94))</f>
        <v>46.159672619047619</v>
      </c>
      <c r="BL94" s="119">
        <f t="shared" si="49"/>
        <v>69</v>
      </c>
      <c r="BM94" s="47">
        <f t="array" aca="1" ref="BM94" ca="1">INDIRECT(ADDRESS(BL94,BH94))</f>
        <v>35.648958333333333</v>
      </c>
    </row>
    <row r="95" spans="45:65" x14ac:dyDescent="0.25">
      <c r="BE95" s="118">
        <f t="shared" si="54"/>
        <v>4500</v>
      </c>
      <c r="BF95" s="118">
        <f t="shared" si="65"/>
        <v>1500</v>
      </c>
      <c r="BG95" s="118">
        <f t="shared" si="65"/>
        <v>7</v>
      </c>
      <c r="BH95" s="118">
        <f t="shared" si="58"/>
        <v>53</v>
      </c>
      <c r="BI95" s="118">
        <f t="shared" si="34"/>
        <v>28</v>
      </c>
      <c r="BJ95" s="31">
        <f t="array" aca="1" ref="BJ95" ca="1">INDIRECT(ADDRESS(BI95,BH95))</f>
        <v>47.653422619047618</v>
      </c>
      <c r="BL95" s="119">
        <f t="shared" si="49"/>
        <v>69</v>
      </c>
      <c r="BM95" s="47">
        <f t="array" aca="1" ref="BM95" ca="1">INDIRECT(ADDRESS(BL95,BH95))</f>
        <v>37.142708333333331</v>
      </c>
    </row>
    <row r="96" spans="45:65" x14ac:dyDescent="0.25">
      <c r="BE96" s="118">
        <f t="shared" si="54"/>
        <v>4500</v>
      </c>
      <c r="BF96" s="118">
        <f t="shared" si="65"/>
        <v>2000</v>
      </c>
      <c r="BG96" s="118">
        <f t="shared" si="65"/>
        <v>1</v>
      </c>
      <c r="BH96" s="118">
        <f t="shared" si="58"/>
        <v>47</v>
      </c>
      <c r="BI96" s="118">
        <f t="shared" si="34"/>
        <v>29</v>
      </c>
      <c r="BJ96" s="31">
        <f t="array" aca="1" ref="BJ96" ca="1">INDIRECT(ADDRESS(BI96,BH96))</f>
        <v>33.519494047619048</v>
      </c>
      <c r="BL96" s="119">
        <f t="shared" si="49"/>
        <v>70</v>
      </c>
      <c r="BM96" s="47">
        <f t="array" aca="1" ref="BM96" ca="1">INDIRECT(ADDRESS(BL96,BH96))</f>
        <v>25.636458333333334</v>
      </c>
    </row>
    <row r="97" spans="3:65" x14ac:dyDescent="0.25">
      <c r="BE97" s="118">
        <f t="shared" si="54"/>
        <v>4500</v>
      </c>
      <c r="BF97" s="118">
        <f t="shared" si="65"/>
        <v>2000</v>
      </c>
      <c r="BG97" s="118">
        <f t="shared" si="65"/>
        <v>2</v>
      </c>
      <c r="BH97" s="118">
        <f t="shared" si="58"/>
        <v>48</v>
      </c>
      <c r="BI97" s="118">
        <f t="shared" si="34"/>
        <v>29</v>
      </c>
      <c r="BJ97" s="31">
        <f t="array" aca="1" ref="BJ97" ca="1">INDIRECT(ADDRESS(BI97,BH97))</f>
        <v>33.519494047619048</v>
      </c>
      <c r="BL97" s="119">
        <f t="shared" si="49"/>
        <v>70</v>
      </c>
      <c r="BM97" s="47">
        <f t="array" aca="1" ref="BM97" ca="1">INDIRECT(ADDRESS(BL97,BH97))</f>
        <v>25.636458333333334</v>
      </c>
    </row>
    <row r="98" spans="3:65" x14ac:dyDescent="0.25">
      <c r="BE98" s="118">
        <f t="shared" si="54"/>
        <v>4500</v>
      </c>
      <c r="BF98" s="118">
        <f t="shared" si="65"/>
        <v>2000</v>
      </c>
      <c r="BG98" s="118">
        <f t="shared" si="65"/>
        <v>3</v>
      </c>
      <c r="BH98" s="118">
        <f t="shared" si="58"/>
        <v>49</v>
      </c>
      <c r="BI98" s="118">
        <f t="shared" si="34"/>
        <v>29</v>
      </c>
      <c r="BJ98" s="31">
        <f t="array" aca="1" ref="BJ98" ca="1">INDIRECT(ADDRESS(BI98,BH98))</f>
        <v>38.250744047619051</v>
      </c>
      <c r="BL98" s="119">
        <f t="shared" si="49"/>
        <v>70</v>
      </c>
      <c r="BM98" s="47">
        <f t="array" aca="1" ref="BM98" ca="1">INDIRECT(ADDRESS(BL98,BH98))</f>
        <v>30.367708333333333</v>
      </c>
    </row>
    <row r="99" spans="3:65" x14ac:dyDescent="0.25">
      <c r="BE99" s="118">
        <f t="shared" si="54"/>
        <v>4500</v>
      </c>
      <c r="BF99" s="118">
        <f t="shared" si="65"/>
        <v>2000</v>
      </c>
      <c r="BG99" s="118">
        <f t="shared" si="65"/>
        <v>4</v>
      </c>
      <c r="BH99" s="118">
        <f t="shared" si="58"/>
        <v>50</v>
      </c>
      <c r="BI99" s="118">
        <f t="shared" si="34"/>
        <v>29</v>
      </c>
      <c r="BJ99" s="31">
        <f t="array" aca="1" ref="BJ99" ca="1">INDIRECT(ADDRESS(BI99,BH99))</f>
        <v>38.619494047619042</v>
      </c>
      <c r="BL99" s="119">
        <f t="shared" si="49"/>
        <v>70</v>
      </c>
      <c r="BM99" s="47">
        <f t="array" aca="1" ref="BM99" ca="1">INDIRECT(ADDRESS(BL99,BH99))</f>
        <v>30.736458333333331</v>
      </c>
    </row>
    <row r="100" spans="3:65" x14ac:dyDescent="0.25">
      <c r="BE100" s="118">
        <f t="shared" si="54"/>
        <v>4500</v>
      </c>
      <c r="BF100" s="118">
        <f t="shared" si="65"/>
        <v>2000</v>
      </c>
      <c r="BG100" s="118">
        <f t="shared" si="65"/>
        <v>5</v>
      </c>
      <c r="BH100" s="118">
        <f t="shared" si="58"/>
        <v>51</v>
      </c>
      <c r="BI100" s="118">
        <f t="shared" si="34"/>
        <v>29</v>
      </c>
      <c r="BJ100" s="31">
        <f t="array" aca="1" ref="BJ100" ca="1">INDIRECT(ADDRESS(BI100,BH100))</f>
        <v>39.824181547619048</v>
      </c>
      <c r="BL100" s="119">
        <f t="shared" si="49"/>
        <v>70</v>
      </c>
      <c r="BM100" s="47">
        <f t="array" aca="1" ref="BM100" ca="1">INDIRECT(ADDRESS(BL100,BH100))</f>
        <v>31.941145833333334</v>
      </c>
    </row>
    <row r="101" spans="3:65" x14ac:dyDescent="0.25">
      <c r="BE101" s="118">
        <f t="shared" si="54"/>
        <v>4500</v>
      </c>
      <c r="BF101" s="118">
        <f t="shared" si="65"/>
        <v>2000</v>
      </c>
      <c r="BG101" s="118">
        <f t="shared" si="65"/>
        <v>6</v>
      </c>
      <c r="BH101" s="118">
        <f t="shared" si="58"/>
        <v>52</v>
      </c>
      <c r="BI101" s="118">
        <f t="shared" si="34"/>
        <v>29</v>
      </c>
      <c r="BJ101" s="31">
        <f t="array" aca="1" ref="BJ101" ca="1">INDIRECT(ADDRESS(BI101,BH101))</f>
        <v>41.028869047619054</v>
      </c>
      <c r="BL101" s="119">
        <f t="shared" si="49"/>
        <v>70</v>
      </c>
      <c r="BM101" s="47">
        <f t="array" aca="1" ref="BM101" ca="1">INDIRECT(ADDRESS(BL101,BH101))</f>
        <v>33.145833333333336</v>
      </c>
    </row>
    <row r="102" spans="3:65" x14ac:dyDescent="0.25">
      <c r="BE102" s="118">
        <f t="shared" si="54"/>
        <v>4500</v>
      </c>
      <c r="BF102" s="118">
        <f t="shared" si="65"/>
        <v>2000</v>
      </c>
      <c r="BG102" s="118">
        <f t="shared" si="65"/>
        <v>7</v>
      </c>
      <c r="BH102" s="118">
        <f t="shared" si="58"/>
        <v>53</v>
      </c>
      <c r="BI102" s="118">
        <f t="shared" si="34"/>
        <v>29</v>
      </c>
      <c r="BJ102" s="31">
        <f t="array" aca="1" ref="BJ102" ca="1">INDIRECT(ADDRESS(BI102,BH102))</f>
        <v>42.149181547619051</v>
      </c>
      <c r="BL102" s="119">
        <f t="shared" si="49"/>
        <v>70</v>
      </c>
      <c r="BM102" s="47">
        <f t="array" aca="1" ref="BM102" ca="1">INDIRECT(ADDRESS(BL102,BH102))</f>
        <v>34.266145833333333</v>
      </c>
    </row>
    <row r="103" spans="3:65" x14ac:dyDescent="0.25">
      <c r="BE103" s="118">
        <f t="shared" si="54"/>
        <v>4500</v>
      </c>
      <c r="BF103" s="118">
        <f t="shared" si="65"/>
        <v>8000</v>
      </c>
      <c r="BG103" s="118">
        <f t="shared" si="65"/>
        <v>1</v>
      </c>
      <c r="BH103" s="118">
        <f t="shared" si="58"/>
        <v>47</v>
      </c>
      <c r="BI103" s="118">
        <f t="shared" si="34"/>
        <v>30</v>
      </c>
      <c r="BJ103" s="31">
        <f t="array" aca="1" ref="BJ103" ca="1">INDIRECT(ADDRESS(BI103,BH103))</f>
        <v>0</v>
      </c>
      <c r="BL103" s="119">
        <f t="shared" si="49"/>
        <v>71</v>
      </c>
      <c r="BM103" s="47">
        <f t="array" aca="1" ref="BM103" ca="1">INDIRECT(ADDRESS(BL103,BH103))</f>
        <v>0</v>
      </c>
    </row>
    <row r="104" spans="3:65" x14ac:dyDescent="0.25">
      <c r="BE104" s="118">
        <f t="shared" si="54"/>
        <v>4500</v>
      </c>
      <c r="BF104" s="118">
        <f t="shared" si="65"/>
        <v>8000</v>
      </c>
      <c r="BG104" s="118">
        <f t="shared" si="65"/>
        <v>2</v>
      </c>
      <c r="BH104" s="118">
        <f t="shared" si="58"/>
        <v>48</v>
      </c>
      <c r="BI104" s="118">
        <f t="shared" si="34"/>
        <v>30</v>
      </c>
      <c r="BJ104" s="31">
        <f t="array" aca="1" ref="BJ104" ca="1">INDIRECT(ADDRESS(BI104,BH104))</f>
        <v>0</v>
      </c>
      <c r="BL104" s="119">
        <f t="shared" si="49"/>
        <v>71</v>
      </c>
      <c r="BM104" s="47">
        <f t="array" aca="1" ref="BM104" ca="1">INDIRECT(ADDRESS(BL104,BH104))</f>
        <v>0</v>
      </c>
    </row>
    <row r="105" spans="3:65" x14ac:dyDescent="0.25">
      <c r="BE105" s="118">
        <f t="shared" si="54"/>
        <v>4500</v>
      </c>
      <c r="BF105" s="118">
        <f t="shared" ref="BF105:BG120" si="66">BF70</f>
        <v>8000</v>
      </c>
      <c r="BG105" s="118">
        <f t="shared" si="66"/>
        <v>3</v>
      </c>
      <c r="BH105" s="118">
        <f t="shared" si="58"/>
        <v>49</v>
      </c>
      <c r="BI105" s="118">
        <f t="shared" ref="BI105:BI168" si="67">BI70+5</f>
        <v>30</v>
      </c>
      <c r="BJ105" s="31">
        <f t="array" aca="1" ref="BJ105" ca="1">INDIRECT(ADDRESS(BI105,BH105))</f>
        <v>0</v>
      </c>
      <c r="BL105" s="119">
        <f t="shared" si="49"/>
        <v>71</v>
      </c>
      <c r="BM105" s="47">
        <f t="array" aca="1" ref="BM105" ca="1">INDIRECT(ADDRESS(BL105,BH105))</f>
        <v>0</v>
      </c>
    </row>
    <row r="106" spans="3:65" x14ac:dyDescent="0.25">
      <c r="BE106" s="118">
        <f t="shared" si="54"/>
        <v>4500</v>
      </c>
      <c r="BF106" s="118">
        <f t="shared" si="66"/>
        <v>8000</v>
      </c>
      <c r="BG106" s="118">
        <f t="shared" si="66"/>
        <v>4</v>
      </c>
      <c r="BH106" s="118">
        <f t="shared" si="58"/>
        <v>50</v>
      </c>
      <c r="BI106" s="118">
        <f t="shared" si="67"/>
        <v>30</v>
      </c>
      <c r="BJ106" s="31">
        <f t="array" aca="1" ref="BJ106" ca="1">INDIRECT(ADDRESS(BI106,BH106))</f>
        <v>0</v>
      </c>
      <c r="BL106" s="119">
        <f t="shared" si="49"/>
        <v>71</v>
      </c>
      <c r="BM106" s="47">
        <f t="array" aca="1" ref="BM106" ca="1">INDIRECT(ADDRESS(BL106,BH106))</f>
        <v>0</v>
      </c>
    </row>
    <row r="107" spans="3:65" x14ac:dyDescent="0.25">
      <c r="C107" s="119">
        <v>5</v>
      </c>
      <c r="BE107" s="118">
        <f t="shared" si="54"/>
        <v>4500</v>
      </c>
      <c r="BF107" s="118">
        <f t="shared" si="66"/>
        <v>8000</v>
      </c>
      <c r="BG107" s="118">
        <f t="shared" si="66"/>
        <v>5</v>
      </c>
      <c r="BH107" s="118">
        <f t="shared" si="58"/>
        <v>51</v>
      </c>
      <c r="BI107" s="118">
        <f t="shared" si="67"/>
        <v>30</v>
      </c>
      <c r="BJ107" s="31">
        <f t="array" aca="1" ref="BJ107" ca="1">INDIRECT(ADDRESS(BI107,BH107))</f>
        <v>0</v>
      </c>
      <c r="BL107" s="119">
        <f t="shared" si="49"/>
        <v>71</v>
      </c>
      <c r="BM107" s="47">
        <f t="array" aca="1" ref="BM107" ca="1">INDIRECT(ADDRESS(BL107,BH107))</f>
        <v>0</v>
      </c>
    </row>
    <row r="108" spans="3:65" x14ac:dyDescent="0.25">
      <c r="BE108" s="118">
        <f t="shared" si="54"/>
        <v>4500</v>
      </c>
      <c r="BF108" s="118">
        <f t="shared" si="66"/>
        <v>8000</v>
      </c>
      <c r="BG108" s="118">
        <f t="shared" si="66"/>
        <v>6</v>
      </c>
      <c r="BH108" s="118">
        <f t="shared" si="58"/>
        <v>52</v>
      </c>
      <c r="BI108" s="118">
        <f t="shared" si="67"/>
        <v>30</v>
      </c>
      <c r="BJ108" s="31">
        <f t="array" aca="1" ref="BJ108" ca="1">INDIRECT(ADDRESS(BI108,BH108))</f>
        <v>0</v>
      </c>
      <c r="BL108" s="119">
        <f t="shared" si="49"/>
        <v>71</v>
      </c>
      <c r="BM108" s="47">
        <f t="array" aca="1" ref="BM108" ca="1">INDIRECT(ADDRESS(BL108,BH108))</f>
        <v>0</v>
      </c>
    </row>
    <row r="109" spans="3:65" x14ac:dyDescent="0.25">
      <c r="BE109" s="118">
        <f t="shared" si="54"/>
        <v>4500</v>
      </c>
      <c r="BF109" s="118">
        <f t="shared" si="66"/>
        <v>8000</v>
      </c>
      <c r="BG109" s="118">
        <f t="shared" si="66"/>
        <v>7</v>
      </c>
      <c r="BH109" s="118">
        <f t="shared" si="58"/>
        <v>53</v>
      </c>
      <c r="BI109" s="118">
        <f t="shared" si="67"/>
        <v>30</v>
      </c>
      <c r="BJ109" s="31">
        <f t="array" aca="1" ref="BJ109" ca="1">INDIRECT(ADDRESS(BI109,BH109))</f>
        <v>0</v>
      </c>
      <c r="BL109" s="119">
        <f t="shared" si="49"/>
        <v>71</v>
      </c>
      <c r="BM109" s="47">
        <f t="array" aca="1" ref="BM109" ca="1">INDIRECT(ADDRESS(BL109,BH109))</f>
        <v>0</v>
      </c>
    </row>
    <row r="110" spans="3:65" x14ac:dyDescent="0.25">
      <c r="BE110" s="102">
        <f>AS6</f>
        <v>6000</v>
      </c>
      <c r="BF110" s="118">
        <f t="shared" si="66"/>
        <v>500</v>
      </c>
      <c r="BG110" s="118">
        <f t="shared" si="66"/>
        <v>1</v>
      </c>
      <c r="BH110" s="118">
        <f t="shared" si="58"/>
        <v>47</v>
      </c>
      <c r="BI110" s="118">
        <f t="shared" si="67"/>
        <v>31</v>
      </c>
      <c r="BJ110" s="31">
        <f t="array" aca="1" ref="BJ110" ca="1">INDIRECT(ADDRESS(BI110,BH110))</f>
        <v>72.679315476190482</v>
      </c>
      <c r="BL110" s="119">
        <f t="shared" si="49"/>
        <v>72</v>
      </c>
      <c r="BM110" s="47">
        <f t="array" aca="1" ref="BM110" ca="1">INDIRECT(ADDRESS(BL110,BH110))</f>
        <v>30.636458333333334</v>
      </c>
    </row>
    <row r="111" spans="3:65" x14ac:dyDescent="0.25">
      <c r="BE111" s="118">
        <f t="shared" ref="BE111:BE144" si="68">BE110</f>
        <v>6000</v>
      </c>
      <c r="BF111" s="118">
        <f t="shared" si="66"/>
        <v>500</v>
      </c>
      <c r="BG111" s="118">
        <f t="shared" si="66"/>
        <v>2</v>
      </c>
      <c r="BH111" s="118">
        <f t="shared" si="58"/>
        <v>48</v>
      </c>
      <c r="BI111" s="118">
        <f t="shared" si="67"/>
        <v>31</v>
      </c>
      <c r="BJ111" s="31">
        <f t="array" aca="1" ref="BJ111" ca="1">INDIRECT(ADDRESS(BI111,BH111))</f>
        <v>72.679315476190482</v>
      </c>
      <c r="BL111" s="119">
        <f t="shared" si="49"/>
        <v>72</v>
      </c>
      <c r="BM111" s="47">
        <f t="array" aca="1" ref="BM111" ca="1">INDIRECT(ADDRESS(BL111,BH111))</f>
        <v>30.636458333333334</v>
      </c>
    </row>
    <row r="112" spans="3:65" x14ac:dyDescent="0.25">
      <c r="BE112" s="118">
        <f t="shared" si="68"/>
        <v>6000</v>
      </c>
      <c r="BF112" s="118">
        <f t="shared" si="66"/>
        <v>500</v>
      </c>
      <c r="BG112" s="118">
        <f t="shared" si="66"/>
        <v>3</v>
      </c>
      <c r="BH112" s="118">
        <f t="shared" si="58"/>
        <v>49</v>
      </c>
      <c r="BI112" s="118">
        <f t="shared" si="67"/>
        <v>31</v>
      </c>
      <c r="BJ112" s="31">
        <f t="array" aca="1" ref="BJ112" ca="1">INDIRECT(ADDRESS(BI112,BH112))</f>
        <v>97.912648809523816</v>
      </c>
      <c r="BL112" s="119">
        <f t="shared" si="49"/>
        <v>72</v>
      </c>
      <c r="BM112" s="47">
        <f t="array" aca="1" ref="BM112" ca="1">INDIRECT(ADDRESS(BL112,BH112))</f>
        <v>55.869791666666671</v>
      </c>
    </row>
    <row r="113" spans="57:65" x14ac:dyDescent="0.25">
      <c r="BE113" s="118">
        <f t="shared" si="68"/>
        <v>6000</v>
      </c>
      <c r="BF113" s="118">
        <f t="shared" si="66"/>
        <v>500</v>
      </c>
      <c r="BG113" s="118">
        <f t="shared" si="66"/>
        <v>4</v>
      </c>
      <c r="BH113" s="118">
        <f t="shared" si="58"/>
        <v>50</v>
      </c>
      <c r="BI113" s="118">
        <f t="shared" si="67"/>
        <v>31</v>
      </c>
      <c r="BJ113" s="31">
        <f t="array" aca="1" ref="BJ113" ca="1">INDIRECT(ADDRESS(BI113,BH113))</f>
        <v>99.87931547619047</v>
      </c>
      <c r="BL113" s="119">
        <f t="shared" si="49"/>
        <v>72</v>
      </c>
      <c r="BM113" s="47">
        <f t="array" aca="1" ref="BM113" ca="1">INDIRECT(ADDRESS(BL113,BH113))</f>
        <v>57.836458333333333</v>
      </c>
    </row>
    <row r="114" spans="57:65" x14ac:dyDescent="0.25">
      <c r="BE114" s="118">
        <f t="shared" si="68"/>
        <v>6000</v>
      </c>
      <c r="BF114" s="118">
        <f t="shared" si="66"/>
        <v>500</v>
      </c>
      <c r="BG114" s="118">
        <f t="shared" si="66"/>
        <v>5</v>
      </c>
      <c r="BH114" s="118">
        <f t="shared" si="58"/>
        <v>51</v>
      </c>
      <c r="BI114" s="118">
        <f t="shared" si="67"/>
        <v>31</v>
      </c>
      <c r="BJ114" s="31">
        <f t="array" aca="1" ref="BJ114" ca="1">INDIRECT(ADDRESS(BI114,BH114))</f>
        <v>106.30431547619048</v>
      </c>
      <c r="BL114" s="119">
        <f t="shared" si="49"/>
        <v>72</v>
      </c>
      <c r="BM114" s="47">
        <f t="array" aca="1" ref="BM114" ca="1">INDIRECT(ADDRESS(BL114,BH114))</f>
        <v>64.261458333333337</v>
      </c>
    </row>
    <row r="115" spans="57:65" x14ac:dyDescent="0.25">
      <c r="BE115" s="118">
        <f t="shared" si="68"/>
        <v>6000</v>
      </c>
      <c r="BF115" s="118">
        <f t="shared" si="66"/>
        <v>500</v>
      </c>
      <c r="BG115" s="118">
        <f t="shared" si="66"/>
        <v>6</v>
      </c>
      <c r="BH115" s="118">
        <f t="shared" si="58"/>
        <v>52</v>
      </c>
      <c r="BI115" s="118">
        <f t="shared" si="67"/>
        <v>31</v>
      </c>
      <c r="BJ115" s="31">
        <f t="array" aca="1" ref="BJ115" ca="1">INDIRECT(ADDRESS(BI115,BH115))</f>
        <v>112.72931547619048</v>
      </c>
      <c r="BL115" s="119">
        <f t="shared" si="49"/>
        <v>72</v>
      </c>
      <c r="BM115" s="47">
        <f t="array" aca="1" ref="BM115" ca="1">INDIRECT(ADDRESS(BL115,BH115))</f>
        <v>70.686458333333334</v>
      </c>
    </row>
    <row r="116" spans="57:65" x14ac:dyDescent="0.25">
      <c r="BE116" s="118">
        <f t="shared" si="68"/>
        <v>6000</v>
      </c>
      <c r="BF116" s="118">
        <f t="shared" si="66"/>
        <v>500</v>
      </c>
      <c r="BG116" s="118">
        <f t="shared" si="66"/>
        <v>7</v>
      </c>
      <c r="BH116" s="118">
        <f t="shared" si="58"/>
        <v>53</v>
      </c>
      <c r="BI116" s="118">
        <f t="shared" si="67"/>
        <v>31</v>
      </c>
      <c r="BJ116" s="31">
        <f t="array" aca="1" ref="BJ116" ca="1">INDIRECT(ADDRESS(BI116,BH116))</f>
        <v>118.70431547619047</v>
      </c>
      <c r="BL116" s="119">
        <f t="shared" si="49"/>
        <v>72</v>
      </c>
      <c r="BM116" s="47">
        <f t="array" aca="1" ref="BM116" ca="1">INDIRECT(ADDRESS(BL116,BH116))</f>
        <v>76.661458333333329</v>
      </c>
    </row>
    <row r="117" spans="57:65" x14ac:dyDescent="0.25">
      <c r="BE117" s="118">
        <f t="shared" si="68"/>
        <v>6000</v>
      </c>
      <c r="BF117" s="118">
        <f t="shared" si="66"/>
        <v>1000</v>
      </c>
      <c r="BG117" s="118">
        <f t="shared" si="66"/>
        <v>1</v>
      </c>
      <c r="BH117" s="118">
        <f t="shared" si="58"/>
        <v>47</v>
      </c>
      <c r="BI117" s="118">
        <f t="shared" si="67"/>
        <v>32</v>
      </c>
      <c r="BJ117" s="31">
        <f t="array" aca="1" ref="BJ117" ca="1">INDIRECT(ADDRESS(BI117,BH117))</f>
        <v>51.657886904761909</v>
      </c>
      <c r="BL117" s="119">
        <f t="shared" si="49"/>
        <v>73</v>
      </c>
      <c r="BM117" s="47">
        <f t="array" aca="1" ref="BM117" ca="1">INDIRECT(ADDRESS(BL117,BH117))</f>
        <v>30.636458333333334</v>
      </c>
    </row>
    <row r="118" spans="57:65" x14ac:dyDescent="0.25">
      <c r="BE118" s="118">
        <f t="shared" si="68"/>
        <v>6000</v>
      </c>
      <c r="BF118" s="118">
        <f t="shared" si="66"/>
        <v>1000</v>
      </c>
      <c r="BG118" s="118">
        <f t="shared" si="66"/>
        <v>2</v>
      </c>
      <c r="BH118" s="118">
        <f t="shared" si="58"/>
        <v>48</v>
      </c>
      <c r="BI118" s="118">
        <f t="shared" si="67"/>
        <v>32</v>
      </c>
      <c r="BJ118" s="31">
        <f t="array" aca="1" ref="BJ118" ca="1">INDIRECT(ADDRESS(BI118,BH118))</f>
        <v>51.657886904761909</v>
      </c>
      <c r="BL118" s="119">
        <f t="shared" si="49"/>
        <v>73</v>
      </c>
      <c r="BM118" s="47">
        <f t="array" aca="1" ref="BM118" ca="1">INDIRECT(ADDRESS(BL118,BH118))</f>
        <v>30.636458333333334</v>
      </c>
    </row>
    <row r="119" spans="57:65" x14ac:dyDescent="0.25">
      <c r="BE119" s="118">
        <f t="shared" si="68"/>
        <v>6000</v>
      </c>
      <c r="BF119" s="118">
        <f t="shared" si="66"/>
        <v>1000</v>
      </c>
      <c r="BG119" s="118">
        <f t="shared" si="66"/>
        <v>3</v>
      </c>
      <c r="BH119" s="118">
        <f t="shared" si="58"/>
        <v>49</v>
      </c>
      <c r="BI119" s="118">
        <f t="shared" si="67"/>
        <v>32</v>
      </c>
      <c r="BJ119" s="31">
        <f t="array" aca="1" ref="BJ119" ca="1">INDIRECT(ADDRESS(BI119,BH119))</f>
        <v>64.274553571428569</v>
      </c>
      <c r="BL119" s="119">
        <f t="shared" si="49"/>
        <v>73</v>
      </c>
      <c r="BM119" s="47">
        <f t="array" aca="1" ref="BM119" ca="1">INDIRECT(ADDRESS(BL119,BH119))</f>
        <v>43.253124999999997</v>
      </c>
    </row>
    <row r="120" spans="57:65" x14ac:dyDescent="0.25">
      <c r="BE120" s="118">
        <f t="shared" si="68"/>
        <v>6000</v>
      </c>
      <c r="BF120" s="118">
        <f t="shared" si="66"/>
        <v>1000</v>
      </c>
      <c r="BG120" s="118">
        <f t="shared" si="66"/>
        <v>4</v>
      </c>
      <c r="BH120" s="118">
        <f t="shared" si="58"/>
        <v>50</v>
      </c>
      <c r="BI120" s="118">
        <f t="shared" si="67"/>
        <v>32</v>
      </c>
      <c r="BJ120" s="31">
        <f t="array" aca="1" ref="BJ120" ca="1">INDIRECT(ADDRESS(BI120,BH120))</f>
        <v>65.257886904761904</v>
      </c>
      <c r="BL120" s="119">
        <f t="shared" si="49"/>
        <v>73</v>
      </c>
      <c r="BM120" s="47">
        <f t="array" aca="1" ref="BM120" ca="1">INDIRECT(ADDRESS(BL120,BH120))</f>
        <v>44.236458333333331</v>
      </c>
    </row>
    <row r="121" spans="57:65" x14ac:dyDescent="0.25">
      <c r="BE121" s="118">
        <f t="shared" si="68"/>
        <v>6000</v>
      </c>
      <c r="BF121" s="118">
        <f t="shared" ref="BF121:BG136" si="69">BF86</f>
        <v>1000</v>
      </c>
      <c r="BG121" s="118">
        <f t="shared" si="69"/>
        <v>5</v>
      </c>
      <c r="BH121" s="118">
        <f t="shared" si="58"/>
        <v>51</v>
      </c>
      <c r="BI121" s="118">
        <f t="shared" si="67"/>
        <v>32</v>
      </c>
      <c r="BJ121" s="31">
        <f t="array" aca="1" ref="BJ121" ca="1">INDIRECT(ADDRESS(BI121,BH121))</f>
        <v>68.470386904761909</v>
      </c>
      <c r="BL121" s="119">
        <f t="shared" si="49"/>
        <v>73</v>
      </c>
      <c r="BM121" s="47">
        <f t="array" aca="1" ref="BM121" ca="1">INDIRECT(ADDRESS(BL121,BH121))</f>
        <v>47.448958333333337</v>
      </c>
    </row>
    <row r="122" spans="57:65" x14ac:dyDescent="0.25">
      <c r="BE122" s="118">
        <f t="shared" si="68"/>
        <v>6000</v>
      </c>
      <c r="BF122" s="118">
        <f t="shared" si="69"/>
        <v>1000</v>
      </c>
      <c r="BG122" s="118">
        <f t="shared" si="69"/>
        <v>6</v>
      </c>
      <c r="BH122" s="118">
        <f t="shared" si="58"/>
        <v>52</v>
      </c>
      <c r="BI122" s="118">
        <f t="shared" si="67"/>
        <v>32</v>
      </c>
      <c r="BJ122" s="31">
        <f t="array" aca="1" ref="BJ122" ca="1">INDIRECT(ADDRESS(BI122,BH122))</f>
        <v>71.682886904761901</v>
      </c>
      <c r="BL122" s="119">
        <f t="shared" si="49"/>
        <v>73</v>
      </c>
      <c r="BM122" s="47">
        <f t="array" aca="1" ref="BM122" ca="1">INDIRECT(ADDRESS(BL122,BH122))</f>
        <v>50.661458333333329</v>
      </c>
    </row>
    <row r="123" spans="57:65" x14ac:dyDescent="0.25">
      <c r="BE123" s="118">
        <f t="shared" si="68"/>
        <v>6000</v>
      </c>
      <c r="BF123" s="118">
        <f t="shared" si="69"/>
        <v>1000</v>
      </c>
      <c r="BG123" s="118">
        <f t="shared" si="69"/>
        <v>7</v>
      </c>
      <c r="BH123" s="118">
        <f t="shared" si="58"/>
        <v>53</v>
      </c>
      <c r="BI123" s="118">
        <f t="shared" si="67"/>
        <v>32</v>
      </c>
      <c r="BJ123" s="31">
        <f t="array" aca="1" ref="BJ123" ca="1">INDIRECT(ADDRESS(BI123,BH123))</f>
        <v>74.670386904761898</v>
      </c>
      <c r="BL123" s="119">
        <f t="shared" si="49"/>
        <v>73</v>
      </c>
      <c r="BM123" s="47">
        <f t="array" aca="1" ref="BM123" ca="1">INDIRECT(ADDRESS(BL123,BH123))</f>
        <v>53.648958333333333</v>
      </c>
    </row>
    <row r="124" spans="57:65" x14ac:dyDescent="0.25">
      <c r="BE124" s="118">
        <f t="shared" si="68"/>
        <v>6000</v>
      </c>
      <c r="BF124" s="118">
        <f t="shared" si="69"/>
        <v>1500</v>
      </c>
      <c r="BG124" s="118">
        <f t="shared" si="69"/>
        <v>1</v>
      </c>
      <c r="BH124" s="118">
        <f t="shared" si="58"/>
        <v>47</v>
      </c>
      <c r="BI124" s="118">
        <f t="shared" si="67"/>
        <v>33</v>
      </c>
      <c r="BJ124" s="31">
        <f t="array" aca="1" ref="BJ124" ca="1">INDIRECT(ADDRESS(BI124,BH124))</f>
        <v>44.65074404761905</v>
      </c>
      <c r="BL124" s="119">
        <f t="shared" si="49"/>
        <v>74</v>
      </c>
      <c r="BM124" s="47">
        <f t="array" aca="1" ref="BM124" ca="1">INDIRECT(ADDRESS(BL124,BH124))</f>
        <v>30.636458333333334</v>
      </c>
    </row>
    <row r="125" spans="57:65" x14ac:dyDescent="0.25">
      <c r="BE125" s="118">
        <f t="shared" si="68"/>
        <v>6000</v>
      </c>
      <c r="BF125" s="118">
        <f t="shared" si="69"/>
        <v>1500</v>
      </c>
      <c r="BG125" s="118">
        <f t="shared" si="69"/>
        <v>2</v>
      </c>
      <c r="BH125" s="118">
        <f t="shared" si="58"/>
        <v>48</v>
      </c>
      <c r="BI125" s="118">
        <f t="shared" si="67"/>
        <v>33</v>
      </c>
      <c r="BJ125" s="31">
        <f t="array" aca="1" ref="BJ125" ca="1">INDIRECT(ADDRESS(BI125,BH125))</f>
        <v>44.65074404761905</v>
      </c>
      <c r="BL125" s="119">
        <f t="shared" si="49"/>
        <v>74</v>
      </c>
      <c r="BM125" s="47">
        <f t="array" aca="1" ref="BM125" ca="1">INDIRECT(ADDRESS(BL125,BH125))</f>
        <v>30.636458333333334</v>
      </c>
    </row>
    <row r="126" spans="57:65" x14ac:dyDescent="0.25">
      <c r="BE126" s="118">
        <f t="shared" si="68"/>
        <v>6000</v>
      </c>
      <c r="BF126" s="118">
        <f t="shared" si="69"/>
        <v>1500</v>
      </c>
      <c r="BG126" s="118">
        <f t="shared" si="69"/>
        <v>3</v>
      </c>
      <c r="BH126" s="118">
        <f t="shared" si="58"/>
        <v>49</v>
      </c>
      <c r="BI126" s="118">
        <f t="shared" si="67"/>
        <v>33</v>
      </c>
      <c r="BJ126" s="31">
        <f t="array" aca="1" ref="BJ126" ca="1">INDIRECT(ADDRESS(BI126,BH126))</f>
        <v>53.061855158730161</v>
      </c>
      <c r="BL126" s="119">
        <f t="shared" si="49"/>
        <v>74</v>
      </c>
      <c r="BM126" s="47">
        <f t="array" aca="1" ref="BM126" ca="1">INDIRECT(ADDRESS(BL126,BH126))</f>
        <v>39.047569444444449</v>
      </c>
    </row>
    <row r="127" spans="57:65" x14ac:dyDescent="0.25">
      <c r="BE127" s="118">
        <f t="shared" si="68"/>
        <v>6000</v>
      </c>
      <c r="BF127" s="118">
        <f t="shared" si="69"/>
        <v>1500</v>
      </c>
      <c r="BG127" s="118">
        <f t="shared" si="69"/>
        <v>4</v>
      </c>
      <c r="BH127" s="118">
        <f t="shared" si="58"/>
        <v>50</v>
      </c>
      <c r="BI127" s="118">
        <f t="shared" si="67"/>
        <v>33</v>
      </c>
      <c r="BJ127" s="31">
        <f t="array" aca="1" ref="BJ127" ca="1">INDIRECT(ADDRESS(BI127,BH127))</f>
        <v>53.717410714285712</v>
      </c>
      <c r="BL127" s="119">
        <f t="shared" si="49"/>
        <v>74</v>
      </c>
      <c r="BM127" s="47">
        <f t="array" aca="1" ref="BM127" ca="1">INDIRECT(ADDRESS(BL127,BH127))</f>
        <v>39.703125</v>
      </c>
    </row>
    <row r="128" spans="57:65" x14ac:dyDescent="0.25">
      <c r="BE128" s="118">
        <f t="shared" si="68"/>
        <v>6000</v>
      </c>
      <c r="BF128" s="118">
        <f t="shared" si="69"/>
        <v>1500</v>
      </c>
      <c r="BG128" s="118">
        <f t="shared" si="69"/>
        <v>5</v>
      </c>
      <c r="BH128" s="118">
        <f t="shared" si="58"/>
        <v>51</v>
      </c>
      <c r="BI128" s="118">
        <f t="shared" si="67"/>
        <v>33</v>
      </c>
      <c r="BJ128" s="31">
        <f t="array" aca="1" ref="BJ128" ca="1">INDIRECT(ADDRESS(BI128,BH128))</f>
        <v>55.859077380952378</v>
      </c>
      <c r="BL128" s="119">
        <f t="shared" si="49"/>
        <v>74</v>
      </c>
      <c r="BM128" s="47">
        <f t="array" aca="1" ref="BM128" ca="1">INDIRECT(ADDRESS(BL128,BH128))</f>
        <v>41.844791666666666</v>
      </c>
    </row>
    <row r="129" spans="57:65" x14ac:dyDescent="0.25">
      <c r="BE129" s="118">
        <f t="shared" si="68"/>
        <v>6000</v>
      </c>
      <c r="BF129" s="118">
        <f t="shared" si="69"/>
        <v>1500</v>
      </c>
      <c r="BG129" s="118">
        <f t="shared" si="69"/>
        <v>6</v>
      </c>
      <c r="BH129" s="118">
        <f t="shared" si="58"/>
        <v>52</v>
      </c>
      <c r="BI129" s="118">
        <f t="shared" si="67"/>
        <v>33</v>
      </c>
      <c r="BJ129" s="31">
        <f t="array" aca="1" ref="BJ129" ca="1">INDIRECT(ADDRESS(BI129,BH129))</f>
        <v>58.000744047619044</v>
      </c>
      <c r="BL129" s="119">
        <f t="shared" si="49"/>
        <v>74</v>
      </c>
      <c r="BM129" s="47">
        <f t="array" aca="1" ref="BM129" ca="1">INDIRECT(ADDRESS(BL129,BH129))</f>
        <v>43.986458333333331</v>
      </c>
    </row>
    <row r="130" spans="57:65" x14ac:dyDescent="0.25">
      <c r="BE130" s="118">
        <f t="shared" si="68"/>
        <v>6000</v>
      </c>
      <c r="BF130" s="118">
        <f t="shared" si="69"/>
        <v>1500</v>
      </c>
      <c r="BG130" s="118">
        <f t="shared" si="69"/>
        <v>7</v>
      </c>
      <c r="BH130" s="118">
        <f t="shared" si="58"/>
        <v>53</v>
      </c>
      <c r="BI130" s="118">
        <f t="shared" si="67"/>
        <v>33</v>
      </c>
      <c r="BJ130" s="31">
        <f t="array" aca="1" ref="BJ130" ca="1">INDIRECT(ADDRESS(BI130,BH130))</f>
        <v>59.992410714285711</v>
      </c>
      <c r="BL130" s="119">
        <f t="shared" si="49"/>
        <v>74</v>
      </c>
      <c r="BM130" s="47">
        <f t="array" aca="1" ref="BM130" ca="1">INDIRECT(ADDRESS(BL130,BH130))</f>
        <v>45.978124999999999</v>
      </c>
    </row>
    <row r="131" spans="57:65" x14ac:dyDescent="0.25">
      <c r="BE131" s="118">
        <f t="shared" si="68"/>
        <v>6000</v>
      </c>
      <c r="BF131" s="118">
        <f t="shared" si="69"/>
        <v>2000</v>
      </c>
      <c r="BG131" s="118">
        <f t="shared" si="69"/>
        <v>1</v>
      </c>
      <c r="BH131" s="118">
        <f t="shared" si="58"/>
        <v>47</v>
      </c>
      <c r="BI131" s="118">
        <f t="shared" si="67"/>
        <v>34</v>
      </c>
      <c r="BJ131" s="31">
        <f t="array" aca="1" ref="BJ131" ca="1">INDIRECT(ADDRESS(BI131,BH131))</f>
        <v>41.147172619047623</v>
      </c>
      <c r="BL131" s="119">
        <f t="shared" si="49"/>
        <v>75</v>
      </c>
      <c r="BM131" s="47">
        <f t="array" aca="1" ref="BM131" ca="1">INDIRECT(ADDRESS(BL131,BH131))</f>
        <v>30.636458333333334</v>
      </c>
    </row>
    <row r="132" spans="57:65" x14ac:dyDescent="0.25">
      <c r="BE132" s="118">
        <f t="shared" si="68"/>
        <v>6000</v>
      </c>
      <c r="BF132" s="118">
        <f t="shared" si="69"/>
        <v>2000</v>
      </c>
      <c r="BG132" s="118">
        <f t="shared" si="69"/>
        <v>2</v>
      </c>
      <c r="BH132" s="118">
        <f t="shared" si="58"/>
        <v>48</v>
      </c>
      <c r="BI132" s="118">
        <f t="shared" si="67"/>
        <v>34</v>
      </c>
      <c r="BJ132" s="31">
        <f t="array" aca="1" ref="BJ132" ca="1">INDIRECT(ADDRESS(BI132,BH132))</f>
        <v>41.147172619047623</v>
      </c>
      <c r="BL132" s="119">
        <f t="shared" si="49"/>
        <v>75</v>
      </c>
      <c r="BM132" s="47">
        <f t="array" aca="1" ref="BM132" ca="1">INDIRECT(ADDRESS(BL132,BH132))</f>
        <v>30.636458333333334</v>
      </c>
    </row>
    <row r="133" spans="57:65" x14ac:dyDescent="0.25">
      <c r="BE133" s="118">
        <f t="shared" si="68"/>
        <v>6000</v>
      </c>
      <c r="BF133" s="118">
        <f t="shared" si="69"/>
        <v>2000</v>
      </c>
      <c r="BG133" s="118">
        <f t="shared" si="69"/>
        <v>3</v>
      </c>
      <c r="BH133" s="118">
        <f t="shared" si="58"/>
        <v>49</v>
      </c>
      <c r="BI133" s="118">
        <f t="shared" si="67"/>
        <v>34</v>
      </c>
      <c r="BJ133" s="31">
        <f t="array" aca="1" ref="BJ133" ca="1">INDIRECT(ADDRESS(BI133,BH133))</f>
        <v>47.455505952380953</v>
      </c>
      <c r="BL133" s="119">
        <f t="shared" si="49"/>
        <v>75</v>
      </c>
      <c r="BM133" s="47">
        <f t="array" aca="1" ref="BM133" ca="1">INDIRECT(ADDRESS(BL133,BH133))</f>
        <v>36.944791666666667</v>
      </c>
    </row>
    <row r="134" spans="57:65" x14ac:dyDescent="0.25">
      <c r="BE134" s="118">
        <f t="shared" si="68"/>
        <v>6000</v>
      </c>
      <c r="BF134" s="118">
        <f t="shared" si="69"/>
        <v>2000</v>
      </c>
      <c r="BG134" s="118">
        <f t="shared" si="69"/>
        <v>4</v>
      </c>
      <c r="BH134" s="118">
        <f t="shared" si="58"/>
        <v>50</v>
      </c>
      <c r="BI134" s="118">
        <f t="shared" si="67"/>
        <v>34</v>
      </c>
      <c r="BJ134" s="31">
        <f t="array" aca="1" ref="BJ134" ca="1">INDIRECT(ADDRESS(BI134,BH134))</f>
        <v>47.94717261904762</v>
      </c>
      <c r="BL134" s="119">
        <f t="shared" ref="BL134:BL197" si="70">BI134+41</f>
        <v>75</v>
      </c>
      <c r="BM134" s="47">
        <f t="array" aca="1" ref="BM134" ca="1">INDIRECT(ADDRESS(BL134,BH134))</f>
        <v>37.436458333333334</v>
      </c>
    </row>
    <row r="135" spans="57:65" x14ac:dyDescent="0.25">
      <c r="BE135" s="118">
        <f t="shared" si="68"/>
        <v>6000</v>
      </c>
      <c r="BF135" s="118">
        <f t="shared" si="69"/>
        <v>2000</v>
      </c>
      <c r="BG135" s="118">
        <f t="shared" si="69"/>
        <v>5</v>
      </c>
      <c r="BH135" s="118">
        <f t="shared" si="58"/>
        <v>51</v>
      </c>
      <c r="BI135" s="118">
        <f t="shared" si="67"/>
        <v>34</v>
      </c>
      <c r="BJ135" s="31">
        <f t="array" aca="1" ref="BJ135" ca="1">INDIRECT(ADDRESS(BI135,BH135))</f>
        <v>49.553422619047623</v>
      </c>
      <c r="BL135" s="119">
        <f t="shared" si="70"/>
        <v>75</v>
      </c>
      <c r="BM135" s="47">
        <f t="array" aca="1" ref="BM135" ca="1">INDIRECT(ADDRESS(BL135,BH135))</f>
        <v>39.042708333333337</v>
      </c>
    </row>
    <row r="136" spans="57:65" x14ac:dyDescent="0.25">
      <c r="BE136" s="118">
        <f t="shared" si="68"/>
        <v>6000</v>
      </c>
      <c r="BF136" s="118">
        <f t="shared" si="69"/>
        <v>2000</v>
      </c>
      <c r="BG136" s="118">
        <f t="shared" si="69"/>
        <v>6</v>
      </c>
      <c r="BH136" s="118">
        <f t="shared" si="58"/>
        <v>52</v>
      </c>
      <c r="BI136" s="118">
        <f t="shared" si="67"/>
        <v>34</v>
      </c>
      <c r="BJ136" s="31">
        <f t="array" aca="1" ref="BJ136" ca="1">INDIRECT(ADDRESS(BI136,BH136))</f>
        <v>51.159672619047619</v>
      </c>
      <c r="BL136" s="119">
        <f t="shared" si="70"/>
        <v>75</v>
      </c>
      <c r="BM136" s="47">
        <f t="array" aca="1" ref="BM136" ca="1">INDIRECT(ADDRESS(BL136,BH136))</f>
        <v>40.648958333333333</v>
      </c>
    </row>
    <row r="137" spans="57:65" x14ac:dyDescent="0.25">
      <c r="BE137" s="118">
        <f t="shared" si="68"/>
        <v>6000</v>
      </c>
      <c r="BF137" s="118">
        <f t="shared" ref="BF137:BG152" si="71">BF102</f>
        <v>2000</v>
      </c>
      <c r="BG137" s="118">
        <f t="shared" si="71"/>
        <v>7</v>
      </c>
      <c r="BH137" s="118">
        <f t="shared" si="58"/>
        <v>53</v>
      </c>
      <c r="BI137" s="118">
        <f t="shared" si="67"/>
        <v>34</v>
      </c>
      <c r="BJ137" s="31">
        <f t="array" aca="1" ref="BJ137" ca="1">INDIRECT(ADDRESS(BI137,BH137))</f>
        <v>52.653422619047618</v>
      </c>
      <c r="BL137" s="119">
        <f t="shared" si="70"/>
        <v>75</v>
      </c>
      <c r="BM137" s="47">
        <f t="array" aca="1" ref="BM137" ca="1">INDIRECT(ADDRESS(BL137,BH137))</f>
        <v>42.142708333333331</v>
      </c>
    </row>
    <row r="138" spans="57:65" x14ac:dyDescent="0.25">
      <c r="BE138" s="118">
        <f t="shared" si="68"/>
        <v>6000</v>
      </c>
      <c r="BF138" s="118">
        <f t="shared" si="71"/>
        <v>8000</v>
      </c>
      <c r="BG138" s="118">
        <f t="shared" si="71"/>
        <v>1</v>
      </c>
      <c r="BH138" s="118">
        <f t="shared" si="58"/>
        <v>47</v>
      </c>
      <c r="BI138" s="118">
        <f t="shared" si="67"/>
        <v>35</v>
      </c>
      <c r="BJ138" s="31">
        <f t="array" aca="1" ref="BJ138" ca="1">INDIRECT(ADDRESS(BI138,BH138))</f>
        <v>0</v>
      </c>
      <c r="BL138" s="119">
        <f t="shared" si="70"/>
        <v>76</v>
      </c>
      <c r="BM138" s="47">
        <f t="array" aca="1" ref="BM138" ca="1">INDIRECT(ADDRESS(BL138,BH138))</f>
        <v>0</v>
      </c>
    </row>
    <row r="139" spans="57:65" x14ac:dyDescent="0.25">
      <c r="BE139" s="118">
        <f t="shared" si="68"/>
        <v>6000</v>
      </c>
      <c r="BF139" s="118">
        <f t="shared" si="71"/>
        <v>8000</v>
      </c>
      <c r="BG139" s="118">
        <f t="shared" si="71"/>
        <v>2</v>
      </c>
      <c r="BH139" s="118">
        <f t="shared" si="58"/>
        <v>48</v>
      </c>
      <c r="BI139" s="118">
        <f t="shared" si="67"/>
        <v>35</v>
      </c>
      <c r="BJ139" s="31">
        <f t="array" aca="1" ref="BJ139" ca="1">INDIRECT(ADDRESS(BI139,BH139))</f>
        <v>0</v>
      </c>
      <c r="BL139" s="119">
        <f t="shared" si="70"/>
        <v>76</v>
      </c>
      <c r="BM139" s="47">
        <f t="array" aca="1" ref="BM139" ca="1">INDIRECT(ADDRESS(BL139,BH139))</f>
        <v>0</v>
      </c>
    </row>
    <row r="140" spans="57:65" x14ac:dyDescent="0.25">
      <c r="BE140" s="118">
        <f t="shared" si="68"/>
        <v>6000</v>
      </c>
      <c r="BF140" s="118">
        <f t="shared" si="71"/>
        <v>8000</v>
      </c>
      <c r="BG140" s="118">
        <f t="shared" si="71"/>
        <v>3</v>
      </c>
      <c r="BH140" s="118">
        <f t="shared" si="58"/>
        <v>49</v>
      </c>
      <c r="BI140" s="118">
        <f t="shared" si="67"/>
        <v>35</v>
      </c>
      <c r="BJ140" s="31">
        <f t="array" aca="1" ref="BJ140" ca="1">INDIRECT(ADDRESS(BI140,BH140))</f>
        <v>0</v>
      </c>
      <c r="BL140" s="119">
        <f t="shared" si="70"/>
        <v>76</v>
      </c>
      <c r="BM140" s="47">
        <f t="array" aca="1" ref="BM140" ca="1">INDIRECT(ADDRESS(BL140,BH140))</f>
        <v>0</v>
      </c>
    </row>
    <row r="141" spans="57:65" x14ac:dyDescent="0.25">
      <c r="BE141" s="118">
        <f t="shared" si="68"/>
        <v>6000</v>
      </c>
      <c r="BF141" s="118">
        <f t="shared" si="71"/>
        <v>8000</v>
      </c>
      <c r="BG141" s="118">
        <f t="shared" si="71"/>
        <v>4</v>
      </c>
      <c r="BH141" s="118">
        <f t="shared" ref="BH141:BH204" si="72">BH134</f>
        <v>50</v>
      </c>
      <c r="BI141" s="118">
        <f t="shared" si="67"/>
        <v>35</v>
      </c>
      <c r="BJ141" s="31">
        <f t="array" aca="1" ref="BJ141" ca="1">INDIRECT(ADDRESS(BI141,BH141))</f>
        <v>0</v>
      </c>
      <c r="BL141" s="119">
        <f t="shared" si="70"/>
        <v>76</v>
      </c>
      <c r="BM141" s="47">
        <f t="array" aca="1" ref="BM141" ca="1">INDIRECT(ADDRESS(BL141,BH141))</f>
        <v>0</v>
      </c>
    </row>
    <row r="142" spans="57:65" x14ac:dyDescent="0.25">
      <c r="BE142" s="118">
        <f t="shared" si="68"/>
        <v>6000</v>
      </c>
      <c r="BF142" s="118">
        <f t="shared" si="71"/>
        <v>8000</v>
      </c>
      <c r="BG142" s="118">
        <f t="shared" si="71"/>
        <v>5</v>
      </c>
      <c r="BH142" s="118">
        <f t="shared" si="72"/>
        <v>51</v>
      </c>
      <c r="BI142" s="118">
        <f t="shared" si="67"/>
        <v>35</v>
      </c>
      <c r="BJ142" s="31">
        <f t="array" aca="1" ref="BJ142" ca="1">INDIRECT(ADDRESS(BI142,BH142))</f>
        <v>0</v>
      </c>
      <c r="BL142" s="119">
        <f t="shared" si="70"/>
        <v>76</v>
      </c>
      <c r="BM142" s="47">
        <f t="array" aca="1" ref="BM142" ca="1">INDIRECT(ADDRESS(BL142,BH142))</f>
        <v>0</v>
      </c>
    </row>
    <row r="143" spans="57:65" x14ac:dyDescent="0.25">
      <c r="BE143" s="118">
        <f t="shared" si="68"/>
        <v>6000</v>
      </c>
      <c r="BF143" s="118">
        <f t="shared" si="71"/>
        <v>8000</v>
      </c>
      <c r="BG143" s="118">
        <f t="shared" si="71"/>
        <v>6</v>
      </c>
      <c r="BH143" s="118">
        <f t="shared" si="72"/>
        <v>52</v>
      </c>
      <c r="BI143" s="118">
        <f t="shared" si="67"/>
        <v>35</v>
      </c>
      <c r="BJ143" s="31">
        <f t="array" aca="1" ref="BJ143" ca="1">INDIRECT(ADDRESS(BI143,BH143))</f>
        <v>0</v>
      </c>
      <c r="BL143" s="119">
        <f t="shared" si="70"/>
        <v>76</v>
      </c>
      <c r="BM143" s="47">
        <f t="array" aca="1" ref="BM143" ca="1">INDIRECT(ADDRESS(BL143,BH143))</f>
        <v>0</v>
      </c>
    </row>
    <row r="144" spans="57:65" x14ac:dyDescent="0.25">
      <c r="BE144" s="118">
        <f t="shared" si="68"/>
        <v>6000</v>
      </c>
      <c r="BF144" s="118">
        <f t="shared" si="71"/>
        <v>8000</v>
      </c>
      <c r="BG144" s="118">
        <f t="shared" si="71"/>
        <v>7</v>
      </c>
      <c r="BH144" s="118">
        <f t="shared" si="72"/>
        <v>53</v>
      </c>
      <c r="BI144" s="118">
        <f t="shared" si="67"/>
        <v>35</v>
      </c>
      <c r="BJ144" s="31">
        <f t="array" aca="1" ref="BJ144" ca="1">INDIRECT(ADDRESS(BI144,BH144))</f>
        <v>0</v>
      </c>
      <c r="BL144" s="119">
        <f t="shared" si="70"/>
        <v>76</v>
      </c>
      <c r="BM144" s="47">
        <f t="array" aca="1" ref="BM144" ca="1">INDIRECT(ADDRESS(BL144,BH144))</f>
        <v>0</v>
      </c>
    </row>
    <row r="145" spans="57:65" x14ac:dyDescent="0.25">
      <c r="BE145" s="102">
        <f>AS7</f>
        <v>7500</v>
      </c>
      <c r="BF145" s="118">
        <f t="shared" si="71"/>
        <v>500</v>
      </c>
      <c r="BG145" s="118">
        <f t="shared" si="71"/>
        <v>1</v>
      </c>
      <c r="BH145" s="118">
        <f t="shared" si="72"/>
        <v>47</v>
      </c>
      <c r="BI145" s="118">
        <f t="shared" si="67"/>
        <v>36</v>
      </c>
      <c r="BJ145" s="31">
        <f t="array" aca="1" ref="BJ145" ca="1">INDIRECT(ADDRESS(BI145,BH145))</f>
        <v>88.190029761904768</v>
      </c>
      <c r="BL145" s="119">
        <f t="shared" si="70"/>
        <v>77</v>
      </c>
      <c r="BM145" s="47">
        <f t="array" aca="1" ref="BM145" ca="1">INDIRECT(ADDRESS(BL145,BH145))</f>
        <v>35.636458333333337</v>
      </c>
    </row>
    <row r="146" spans="57:65" x14ac:dyDescent="0.25">
      <c r="BE146" s="118">
        <f t="shared" ref="BE146:BE179" si="73">BE145</f>
        <v>7500</v>
      </c>
      <c r="BF146" s="118">
        <f t="shared" si="71"/>
        <v>500</v>
      </c>
      <c r="BG146" s="118">
        <f t="shared" si="71"/>
        <v>2</v>
      </c>
      <c r="BH146" s="118">
        <f t="shared" si="72"/>
        <v>48</v>
      </c>
      <c r="BI146" s="118">
        <f t="shared" si="67"/>
        <v>36</v>
      </c>
      <c r="BJ146" s="31">
        <f t="array" aca="1" ref="BJ146" ca="1">INDIRECT(ADDRESS(BI146,BH146))</f>
        <v>88.190029761904768</v>
      </c>
      <c r="BL146" s="119">
        <f t="shared" si="70"/>
        <v>77</v>
      </c>
      <c r="BM146" s="47">
        <f t="array" aca="1" ref="BM146" ca="1">INDIRECT(ADDRESS(BL146,BH146))</f>
        <v>35.636458333333337</v>
      </c>
    </row>
    <row r="147" spans="57:65" x14ac:dyDescent="0.25">
      <c r="BE147" s="118">
        <f t="shared" si="73"/>
        <v>7500</v>
      </c>
      <c r="BF147" s="118">
        <f t="shared" si="71"/>
        <v>500</v>
      </c>
      <c r="BG147" s="118">
        <f t="shared" si="71"/>
        <v>3</v>
      </c>
      <c r="BH147" s="118">
        <f t="shared" si="72"/>
        <v>49</v>
      </c>
      <c r="BI147" s="118">
        <f t="shared" si="67"/>
        <v>36</v>
      </c>
      <c r="BJ147" s="31">
        <f t="array" aca="1" ref="BJ147" ca="1">INDIRECT(ADDRESS(BI147,BH147))</f>
        <v>119.73169642857144</v>
      </c>
      <c r="BL147" s="119">
        <f t="shared" si="70"/>
        <v>77</v>
      </c>
      <c r="BM147" s="47">
        <f t="array" aca="1" ref="BM147" ca="1">INDIRECT(ADDRESS(BL147,BH147))</f>
        <v>67.178125000000009</v>
      </c>
    </row>
    <row r="148" spans="57:65" x14ac:dyDescent="0.25">
      <c r="BE148" s="118">
        <f t="shared" si="73"/>
        <v>7500</v>
      </c>
      <c r="BF148" s="118">
        <f t="shared" si="71"/>
        <v>500</v>
      </c>
      <c r="BG148" s="118">
        <f t="shared" si="71"/>
        <v>4</v>
      </c>
      <c r="BH148" s="118">
        <f t="shared" si="72"/>
        <v>50</v>
      </c>
      <c r="BI148" s="118">
        <f t="shared" si="67"/>
        <v>36</v>
      </c>
      <c r="BJ148" s="31">
        <f t="array" aca="1" ref="BJ148" ca="1">INDIRECT(ADDRESS(BI148,BH148))</f>
        <v>122.19002976190477</v>
      </c>
      <c r="BL148" s="119">
        <f t="shared" si="70"/>
        <v>77</v>
      </c>
      <c r="BM148" s="47">
        <f t="array" aca="1" ref="BM148" ca="1">INDIRECT(ADDRESS(BL148,BH148))</f>
        <v>69.636458333333337</v>
      </c>
    </row>
    <row r="149" spans="57:65" x14ac:dyDescent="0.25">
      <c r="BE149" s="118">
        <f t="shared" si="73"/>
        <v>7500</v>
      </c>
      <c r="BF149" s="118">
        <f t="shared" si="71"/>
        <v>500</v>
      </c>
      <c r="BG149" s="118">
        <f t="shared" si="71"/>
        <v>5</v>
      </c>
      <c r="BH149" s="118">
        <f t="shared" si="72"/>
        <v>51</v>
      </c>
      <c r="BI149" s="118">
        <f t="shared" si="67"/>
        <v>36</v>
      </c>
      <c r="BJ149" s="31">
        <f t="array" aca="1" ref="BJ149" ca="1">INDIRECT(ADDRESS(BI149,BH149))</f>
        <v>130.22127976190478</v>
      </c>
      <c r="BL149" s="119">
        <f t="shared" si="70"/>
        <v>77</v>
      </c>
      <c r="BM149" s="47">
        <f t="array" aca="1" ref="BM149" ca="1">INDIRECT(ADDRESS(BL149,BH149))</f>
        <v>77.667708333333337</v>
      </c>
    </row>
    <row r="150" spans="57:65" x14ac:dyDescent="0.25">
      <c r="BE150" s="118">
        <f t="shared" si="73"/>
        <v>7500</v>
      </c>
      <c r="BF150" s="118">
        <f t="shared" si="71"/>
        <v>500</v>
      </c>
      <c r="BG150" s="118">
        <f t="shared" si="71"/>
        <v>6</v>
      </c>
      <c r="BH150" s="118">
        <f t="shared" si="72"/>
        <v>52</v>
      </c>
      <c r="BI150" s="118">
        <f t="shared" si="67"/>
        <v>36</v>
      </c>
      <c r="BJ150" s="31">
        <f t="array" aca="1" ref="BJ150" ca="1">INDIRECT(ADDRESS(BI150,BH150))</f>
        <v>138.25252976190478</v>
      </c>
      <c r="BL150" s="119">
        <f t="shared" si="70"/>
        <v>77</v>
      </c>
      <c r="BM150" s="47">
        <f t="array" aca="1" ref="BM150" ca="1">INDIRECT(ADDRESS(BL150,BH150))</f>
        <v>85.698958333333337</v>
      </c>
    </row>
    <row r="151" spans="57:65" x14ac:dyDescent="0.25">
      <c r="BE151" s="118">
        <f t="shared" si="73"/>
        <v>7500</v>
      </c>
      <c r="BF151" s="118">
        <f t="shared" si="71"/>
        <v>500</v>
      </c>
      <c r="BG151" s="118">
        <f t="shared" si="71"/>
        <v>7</v>
      </c>
      <c r="BH151" s="118">
        <f t="shared" si="72"/>
        <v>53</v>
      </c>
      <c r="BI151" s="118">
        <f t="shared" si="67"/>
        <v>36</v>
      </c>
      <c r="BJ151" s="31">
        <f t="array" aca="1" ref="BJ151" ca="1">INDIRECT(ADDRESS(BI151,BH151))</f>
        <v>145.72127976190478</v>
      </c>
      <c r="BL151" s="119">
        <f t="shared" si="70"/>
        <v>77</v>
      </c>
      <c r="BM151" s="47">
        <f t="array" aca="1" ref="BM151" ca="1">INDIRECT(ADDRESS(BL151,BH151))</f>
        <v>93.167708333333337</v>
      </c>
    </row>
    <row r="152" spans="57:65" x14ac:dyDescent="0.25">
      <c r="BE152" s="118">
        <f t="shared" si="73"/>
        <v>7500</v>
      </c>
      <c r="BF152" s="118">
        <f t="shared" si="71"/>
        <v>1000</v>
      </c>
      <c r="BG152" s="118">
        <f t="shared" si="71"/>
        <v>1</v>
      </c>
      <c r="BH152" s="118">
        <f t="shared" si="72"/>
        <v>47</v>
      </c>
      <c r="BI152" s="118">
        <f t="shared" si="67"/>
        <v>37</v>
      </c>
      <c r="BJ152" s="31">
        <f t="array" aca="1" ref="BJ152" ca="1">INDIRECT(ADDRESS(BI152,BH152))</f>
        <v>61.913244047619052</v>
      </c>
      <c r="BL152" s="119">
        <f t="shared" si="70"/>
        <v>78</v>
      </c>
      <c r="BM152" s="47">
        <f t="array" aca="1" ref="BM152" ca="1">INDIRECT(ADDRESS(BL152,BH152))</f>
        <v>35.636458333333337</v>
      </c>
    </row>
    <row r="153" spans="57:65" x14ac:dyDescent="0.25">
      <c r="BE153" s="118">
        <f t="shared" si="73"/>
        <v>7500</v>
      </c>
      <c r="BF153" s="118">
        <f t="shared" ref="BF153:BG168" si="74">BF118</f>
        <v>1000</v>
      </c>
      <c r="BG153" s="118">
        <f t="shared" si="74"/>
        <v>2</v>
      </c>
      <c r="BH153" s="118">
        <f t="shared" si="72"/>
        <v>48</v>
      </c>
      <c r="BI153" s="118">
        <f t="shared" si="67"/>
        <v>37</v>
      </c>
      <c r="BJ153" s="31">
        <f t="array" aca="1" ref="BJ153" ca="1">INDIRECT(ADDRESS(BI153,BH153))</f>
        <v>61.913244047619052</v>
      </c>
      <c r="BL153" s="119">
        <f t="shared" si="70"/>
        <v>78</v>
      </c>
      <c r="BM153" s="47">
        <f t="array" aca="1" ref="BM153" ca="1">INDIRECT(ADDRESS(BL153,BH153))</f>
        <v>35.636458333333337</v>
      </c>
    </row>
    <row r="154" spans="57:65" x14ac:dyDescent="0.25">
      <c r="BE154" s="118">
        <f t="shared" si="73"/>
        <v>7500</v>
      </c>
      <c r="BF154" s="118">
        <f t="shared" si="74"/>
        <v>1000</v>
      </c>
      <c r="BG154" s="118">
        <f t="shared" si="74"/>
        <v>3</v>
      </c>
      <c r="BH154" s="118">
        <f t="shared" si="72"/>
        <v>49</v>
      </c>
      <c r="BI154" s="118">
        <f t="shared" si="67"/>
        <v>37</v>
      </c>
      <c r="BJ154" s="31">
        <f t="array" aca="1" ref="BJ154" ca="1">INDIRECT(ADDRESS(BI154,BH154))</f>
        <v>77.684077380952388</v>
      </c>
      <c r="BL154" s="119">
        <f t="shared" si="70"/>
        <v>78</v>
      </c>
      <c r="BM154" s="47">
        <f t="array" aca="1" ref="BM154" ca="1">INDIRECT(ADDRESS(BL154,BH154))</f>
        <v>51.407291666666673</v>
      </c>
    </row>
    <row r="155" spans="57:65" x14ac:dyDescent="0.25">
      <c r="BE155" s="118">
        <f t="shared" si="73"/>
        <v>7500</v>
      </c>
      <c r="BF155" s="118">
        <f t="shared" si="74"/>
        <v>1000</v>
      </c>
      <c r="BG155" s="118">
        <f t="shared" si="74"/>
        <v>4</v>
      </c>
      <c r="BH155" s="118">
        <f t="shared" si="72"/>
        <v>50</v>
      </c>
      <c r="BI155" s="118">
        <f t="shared" si="67"/>
        <v>37</v>
      </c>
      <c r="BJ155" s="31">
        <f t="array" aca="1" ref="BJ155" ca="1">INDIRECT(ADDRESS(BI155,BH155))</f>
        <v>78.91324404761906</v>
      </c>
      <c r="BL155" s="119">
        <f t="shared" si="70"/>
        <v>78</v>
      </c>
      <c r="BM155" s="47">
        <f t="array" aca="1" ref="BM155" ca="1">INDIRECT(ADDRESS(BL155,BH155))</f>
        <v>52.636458333333337</v>
      </c>
    </row>
    <row r="156" spans="57:65" x14ac:dyDescent="0.25">
      <c r="BE156" s="118">
        <f t="shared" si="73"/>
        <v>7500</v>
      </c>
      <c r="BF156" s="118">
        <f t="shared" si="74"/>
        <v>1000</v>
      </c>
      <c r="BG156" s="118">
        <f t="shared" si="74"/>
        <v>5</v>
      </c>
      <c r="BH156" s="118">
        <f t="shared" si="72"/>
        <v>51</v>
      </c>
      <c r="BI156" s="118">
        <f t="shared" si="67"/>
        <v>37</v>
      </c>
      <c r="BJ156" s="31">
        <f t="array" aca="1" ref="BJ156" ca="1">INDIRECT(ADDRESS(BI156,BH156))</f>
        <v>82.92886904761906</v>
      </c>
      <c r="BL156" s="119">
        <f t="shared" si="70"/>
        <v>78</v>
      </c>
      <c r="BM156" s="47">
        <f t="array" aca="1" ref="BM156" ca="1">INDIRECT(ADDRESS(BL156,BH156))</f>
        <v>56.652083333333337</v>
      </c>
    </row>
    <row r="157" spans="57:65" x14ac:dyDescent="0.25">
      <c r="BE157" s="118">
        <f t="shared" si="73"/>
        <v>7500</v>
      </c>
      <c r="BF157" s="118">
        <f t="shared" si="74"/>
        <v>1000</v>
      </c>
      <c r="BG157" s="118">
        <f t="shared" si="74"/>
        <v>6</v>
      </c>
      <c r="BH157" s="118">
        <f t="shared" si="72"/>
        <v>52</v>
      </c>
      <c r="BI157" s="118">
        <f t="shared" si="67"/>
        <v>37</v>
      </c>
      <c r="BJ157" s="31">
        <f t="array" aca="1" ref="BJ157" ca="1">INDIRECT(ADDRESS(BI157,BH157))</f>
        <v>86.94449404761906</v>
      </c>
      <c r="BL157" s="119">
        <f t="shared" si="70"/>
        <v>78</v>
      </c>
      <c r="BM157" s="47">
        <f t="array" aca="1" ref="BM157" ca="1">INDIRECT(ADDRESS(BL157,BH157))</f>
        <v>60.667708333333337</v>
      </c>
    </row>
    <row r="158" spans="57:65" x14ac:dyDescent="0.25">
      <c r="BE158" s="118">
        <f t="shared" si="73"/>
        <v>7500</v>
      </c>
      <c r="BF158" s="118">
        <f t="shared" si="74"/>
        <v>1000</v>
      </c>
      <c r="BG158" s="118">
        <f t="shared" si="74"/>
        <v>7</v>
      </c>
      <c r="BH158" s="118">
        <f t="shared" si="72"/>
        <v>53</v>
      </c>
      <c r="BI158" s="118">
        <f t="shared" si="67"/>
        <v>37</v>
      </c>
      <c r="BJ158" s="31">
        <f t="array" aca="1" ref="BJ158" ca="1">INDIRECT(ADDRESS(BI158,BH158))</f>
        <v>90.67886904761906</v>
      </c>
      <c r="BL158" s="119">
        <f t="shared" si="70"/>
        <v>78</v>
      </c>
      <c r="BM158" s="47">
        <f t="array" aca="1" ref="BM158" ca="1">INDIRECT(ADDRESS(BL158,BH158))</f>
        <v>64.402083333333337</v>
      </c>
    </row>
    <row r="159" spans="57:65" x14ac:dyDescent="0.25">
      <c r="BE159" s="118">
        <f t="shared" si="73"/>
        <v>7500</v>
      </c>
      <c r="BF159" s="118">
        <f t="shared" si="74"/>
        <v>1500</v>
      </c>
      <c r="BG159" s="118">
        <f t="shared" si="74"/>
        <v>1</v>
      </c>
      <c r="BH159" s="118">
        <f t="shared" si="72"/>
        <v>47</v>
      </c>
      <c r="BI159" s="118">
        <f t="shared" si="67"/>
        <v>38</v>
      </c>
      <c r="BJ159" s="31">
        <f t="array" aca="1" ref="BJ159" ca="1">INDIRECT(ADDRESS(BI159,BH159))</f>
        <v>53.154315476190476</v>
      </c>
      <c r="BL159" s="119">
        <f t="shared" si="70"/>
        <v>79</v>
      </c>
      <c r="BM159" s="47">
        <f t="array" aca="1" ref="BM159" ca="1">INDIRECT(ADDRESS(BL159,BH159))</f>
        <v>35.636458333333337</v>
      </c>
    </row>
    <row r="160" spans="57:65" x14ac:dyDescent="0.25">
      <c r="BE160" s="118">
        <f t="shared" si="73"/>
        <v>7500</v>
      </c>
      <c r="BF160" s="118">
        <f t="shared" si="74"/>
        <v>1500</v>
      </c>
      <c r="BG160" s="118">
        <f t="shared" si="74"/>
        <v>2</v>
      </c>
      <c r="BH160" s="118">
        <f t="shared" si="72"/>
        <v>48</v>
      </c>
      <c r="BI160" s="118">
        <f t="shared" si="67"/>
        <v>38</v>
      </c>
      <c r="BJ160" s="31">
        <f t="array" aca="1" ref="BJ160" ca="1">INDIRECT(ADDRESS(BI160,BH160))</f>
        <v>53.154315476190476</v>
      </c>
      <c r="BL160" s="119">
        <f t="shared" si="70"/>
        <v>79</v>
      </c>
      <c r="BM160" s="47">
        <f t="array" aca="1" ref="BM160" ca="1">INDIRECT(ADDRESS(BL160,BH160))</f>
        <v>35.636458333333337</v>
      </c>
    </row>
    <row r="161" spans="57:65" x14ac:dyDescent="0.25">
      <c r="BE161" s="118">
        <f t="shared" si="73"/>
        <v>7500</v>
      </c>
      <c r="BF161" s="118">
        <f t="shared" si="74"/>
        <v>1500</v>
      </c>
      <c r="BG161" s="118">
        <f t="shared" si="74"/>
        <v>3</v>
      </c>
      <c r="BH161" s="118">
        <f t="shared" si="72"/>
        <v>49</v>
      </c>
      <c r="BI161" s="118">
        <f t="shared" si="67"/>
        <v>38</v>
      </c>
      <c r="BJ161" s="31">
        <f t="array" aca="1" ref="BJ161" ca="1">INDIRECT(ADDRESS(BI161,BH161))</f>
        <v>63.668204365079362</v>
      </c>
      <c r="BL161" s="119">
        <f t="shared" si="70"/>
        <v>79</v>
      </c>
      <c r="BM161" s="47">
        <f t="array" aca="1" ref="BM161" ca="1">INDIRECT(ADDRESS(BL161,BH161))</f>
        <v>46.150347222222223</v>
      </c>
    </row>
    <row r="162" spans="57:65" x14ac:dyDescent="0.25">
      <c r="BE162" s="118">
        <f t="shared" si="73"/>
        <v>7500</v>
      </c>
      <c r="BF162" s="118">
        <f t="shared" si="74"/>
        <v>1500</v>
      </c>
      <c r="BG162" s="118">
        <f t="shared" si="74"/>
        <v>4</v>
      </c>
      <c r="BH162" s="118">
        <f t="shared" si="72"/>
        <v>50</v>
      </c>
      <c r="BI162" s="118">
        <f t="shared" si="67"/>
        <v>38</v>
      </c>
      <c r="BJ162" s="31">
        <f t="array" aca="1" ref="BJ162" ca="1">INDIRECT(ADDRESS(BI162,BH162))</f>
        <v>64.487648809523805</v>
      </c>
      <c r="BL162" s="119">
        <f t="shared" si="70"/>
        <v>79</v>
      </c>
      <c r="BM162" s="47">
        <f t="array" aca="1" ref="BM162" ca="1">INDIRECT(ADDRESS(BL162,BH162))</f>
        <v>46.969791666666666</v>
      </c>
    </row>
    <row r="163" spans="57:65" x14ac:dyDescent="0.25">
      <c r="BE163" s="118">
        <f t="shared" si="73"/>
        <v>7500</v>
      </c>
      <c r="BF163" s="118">
        <f t="shared" si="74"/>
        <v>1500</v>
      </c>
      <c r="BG163" s="118">
        <f t="shared" si="74"/>
        <v>5</v>
      </c>
      <c r="BH163" s="118">
        <f t="shared" si="72"/>
        <v>51</v>
      </c>
      <c r="BI163" s="118">
        <f t="shared" si="67"/>
        <v>38</v>
      </c>
      <c r="BJ163" s="31">
        <f t="array" aca="1" ref="BJ163" ca="1">INDIRECT(ADDRESS(BI163,BH163))</f>
        <v>67.164732142857147</v>
      </c>
      <c r="BL163" s="119">
        <f t="shared" si="70"/>
        <v>79</v>
      </c>
      <c r="BM163" s="47">
        <f t="array" aca="1" ref="BM163" ca="1">INDIRECT(ADDRESS(BL163,BH163))</f>
        <v>49.646875000000001</v>
      </c>
    </row>
    <row r="164" spans="57:65" x14ac:dyDescent="0.25">
      <c r="BE164" s="118">
        <f t="shared" si="73"/>
        <v>7500</v>
      </c>
      <c r="BF164" s="118">
        <f t="shared" si="74"/>
        <v>1500</v>
      </c>
      <c r="BG164" s="118">
        <f t="shared" si="74"/>
        <v>6</v>
      </c>
      <c r="BH164" s="118">
        <f t="shared" si="72"/>
        <v>52</v>
      </c>
      <c r="BI164" s="118">
        <f t="shared" si="67"/>
        <v>38</v>
      </c>
      <c r="BJ164" s="31">
        <f t="array" aca="1" ref="BJ164" ca="1">INDIRECT(ADDRESS(BI164,BH164))</f>
        <v>69.841815476190476</v>
      </c>
      <c r="BL164" s="119">
        <f t="shared" si="70"/>
        <v>79</v>
      </c>
      <c r="BM164" s="47">
        <f t="array" aca="1" ref="BM164" ca="1">INDIRECT(ADDRESS(BL164,BH164))</f>
        <v>52.323958333333337</v>
      </c>
    </row>
    <row r="165" spans="57:65" x14ac:dyDescent="0.25">
      <c r="BE165" s="118">
        <f t="shared" si="73"/>
        <v>7500</v>
      </c>
      <c r="BF165" s="118">
        <f t="shared" si="74"/>
        <v>1500</v>
      </c>
      <c r="BG165" s="118">
        <f t="shared" si="74"/>
        <v>7</v>
      </c>
      <c r="BH165" s="118">
        <f t="shared" si="72"/>
        <v>53</v>
      </c>
      <c r="BI165" s="118">
        <f t="shared" si="67"/>
        <v>38</v>
      </c>
      <c r="BJ165" s="31">
        <f t="array" aca="1" ref="BJ165" ca="1">INDIRECT(ADDRESS(BI165,BH165))</f>
        <v>72.331398809523805</v>
      </c>
      <c r="BL165" s="119">
        <f t="shared" si="70"/>
        <v>79</v>
      </c>
      <c r="BM165" s="47">
        <f t="array" aca="1" ref="BM165" ca="1">INDIRECT(ADDRESS(BL165,BH165))</f>
        <v>54.813541666666666</v>
      </c>
    </row>
    <row r="166" spans="57:65" x14ac:dyDescent="0.25">
      <c r="BE166" s="118">
        <f t="shared" si="73"/>
        <v>7500</v>
      </c>
      <c r="BF166" s="118">
        <f t="shared" si="74"/>
        <v>2000</v>
      </c>
      <c r="BG166" s="118">
        <f t="shared" si="74"/>
        <v>1</v>
      </c>
      <c r="BH166" s="118">
        <f t="shared" si="72"/>
        <v>47</v>
      </c>
      <c r="BI166" s="118">
        <f t="shared" si="67"/>
        <v>39</v>
      </c>
      <c r="BJ166" s="31">
        <f t="array" aca="1" ref="BJ166" ca="1">INDIRECT(ADDRESS(BI166,BH166))</f>
        <v>48.774851190476198</v>
      </c>
      <c r="BL166" s="119">
        <f t="shared" si="70"/>
        <v>80</v>
      </c>
      <c r="BM166" s="47">
        <f t="array" aca="1" ref="BM166" ca="1">INDIRECT(ADDRESS(BL166,BH166))</f>
        <v>35.636458333333337</v>
      </c>
    </row>
    <row r="167" spans="57:65" x14ac:dyDescent="0.25">
      <c r="BE167" s="118">
        <f t="shared" si="73"/>
        <v>7500</v>
      </c>
      <c r="BF167" s="118">
        <f t="shared" si="74"/>
        <v>2000</v>
      </c>
      <c r="BG167" s="118">
        <f t="shared" si="74"/>
        <v>2</v>
      </c>
      <c r="BH167" s="118">
        <f t="shared" si="72"/>
        <v>48</v>
      </c>
      <c r="BI167" s="118">
        <f t="shared" si="67"/>
        <v>39</v>
      </c>
      <c r="BJ167" s="31">
        <f t="array" aca="1" ref="BJ167" ca="1">INDIRECT(ADDRESS(BI167,BH167))</f>
        <v>48.774851190476198</v>
      </c>
      <c r="BL167" s="119">
        <f t="shared" si="70"/>
        <v>80</v>
      </c>
      <c r="BM167" s="47">
        <f t="array" aca="1" ref="BM167" ca="1">INDIRECT(ADDRESS(BL167,BH167))</f>
        <v>35.636458333333337</v>
      </c>
    </row>
    <row r="168" spans="57:65" x14ac:dyDescent="0.25">
      <c r="BE168" s="118">
        <f t="shared" si="73"/>
        <v>7500</v>
      </c>
      <c r="BF168" s="118">
        <f t="shared" si="74"/>
        <v>2000</v>
      </c>
      <c r="BG168" s="118">
        <f t="shared" si="74"/>
        <v>3</v>
      </c>
      <c r="BH168" s="118">
        <f t="shared" si="72"/>
        <v>49</v>
      </c>
      <c r="BI168" s="118">
        <f t="shared" si="67"/>
        <v>39</v>
      </c>
      <c r="BJ168" s="31">
        <f t="array" aca="1" ref="BJ168" ca="1">INDIRECT(ADDRESS(BI168,BH168))</f>
        <v>56.660267857142856</v>
      </c>
      <c r="BL168" s="119">
        <f t="shared" si="70"/>
        <v>80</v>
      </c>
      <c r="BM168" s="47">
        <f t="array" aca="1" ref="BM168" ca="1">INDIRECT(ADDRESS(BL168,BH168))</f>
        <v>43.521875000000001</v>
      </c>
    </row>
    <row r="169" spans="57:65" x14ac:dyDescent="0.25">
      <c r="BE169" s="118">
        <f t="shared" si="73"/>
        <v>7500</v>
      </c>
      <c r="BF169" s="118">
        <f t="shared" ref="BF169:BG184" si="75">BF134</f>
        <v>2000</v>
      </c>
      <c r="BG169" s="118">
        <f t="shared" si="75"/>
        <v>4</v>
      </c>
      <c r="BH169" s="118">
        <f t="shared" si="72"/>
        <v>50</v>
      </c>
      <c r="BI169" s="118">
        <f t="shared" ref="BI169:BI232" si="76">BI134+5</f>
        <v>39</v>
      </c>
      <c r="BJ169" s="31">
        <f t="array" aca="1" ref="BJ169" ca="1">INDIRECT(ADDRESS(BI169,BH169))</f>
        <v>57.274851190476198</v>
      </c>
      <c r="BL169" s="119">
        <f t="shared" si="70"/>
        <v>80</v>
      </c>
      <c r="BM169" s="47">
        <f t="array" aca="1" ref="BM169" ca="1">INDIRECT(ADDRESS(BL169,BH169))</f>
        <v>44.136458333333337</v>
      </c>
    </row>
    <row r="170" spans="57:65" x14ac:dyDescent="0.25">
      <c r="BE170" s="118">
        <f t="shared" si="73"/>
        <v>7500</v>
      </c>
      <c r="BF170" s="118">
        <f t="shared" si="75"/>
        <v>2000</v>
      </c>
      <c r="BG170" s="118">
        <f t="shared" si="75"/>
        <v>5</v>
      </c>
      <c r="BH170" s="118">
        <f t="shared" si="72"/>
        <v>51</v>
      </c>
      <c r="BI170" s="118">
        <f t="shared" si="76"/>
        <v>39</v>
      </c>
      <c r="BJ170" s="31">
        <f t="array" aca="1" ref="BJ170" ca="1">INDIRECT(ADDRESS(BI170,BH170))</f>
        <v>59.282663690476198</v>
      </c>
      <c r="BL170" s="119">
        <f t="shared" si="70"/>
        <v>80</v>
      </c>
      <c r="BM170" s="47">
        <f t="array" aca="1" ref="BM170" ca="1">INDIRECT(ADDRESS(BL170,BH170))</f>
        <v>46.144270833333337</v>
      </c>
    </row>
    <row r="171" spans="57:65" x14ac:dyDescent="0.25">
      <c r="BE171" s="118">
        <f t="shared" si="73"/>
        <v>7500</v>
      </c>
      <c r="BF171" s="118">
        <f t="shared" si="75"/>
        <v>2000</v>
      </c>
      <c r="BG171" s="118">
        <f t="shared" si="75"/>
        <v>6</v>
      </c>
      <c r="BH171" s="118">
        <f t="shared" si="72"/>
        <v>52</v>
      </c>
      <c r="BI171" s="118">
        <f t="shared" si="76"/>
        <v>39</v>
      </c>
      <c r="BJ171" s="31">
        <f t="array" aca="1" ref="BJ171" ca="1">INDIRECT(ADDRESS(BI171,BH171))</f>
        <v>61.290476190476198</v>
      </c>
      <c r="BL171" s="119">
        <f t="shared" si="70"/>
        <v>80</v>
      </c>
      <c r="BM171" s="47">
        <f t="array" aca="1" ref="BM171" ca="1">INDIRECT(ADDRESS(BL171,BH171))</f>
        <v>48.152083333333337</v>
      </c>
    </row>
    <row r="172" spans="57:65" x14ac:dyDescent="0.25">
      <c r="BE172" s="118">
        <f t="shared" si="73"/>
        <v>7500</v>
      </c>
      <c r="BF172" s="118">
        <f t="shared" si="75"/>
        <v>2000</v>
      </c>
      <c r="BG172" s="118">
        <f t="shared" si="75"/>
        <v>7</v>
      </c>
      <c r="BH172" s="118">
        <f t="shared" si="72"/>
        <v>53</v>
      </c>
      <c r="BI172" s="118">
        <f t="shared" si="76"/>
        <v>39</v>
      </c>
      <c r="BJ172" s="31">
        <f t="array" aca="1" ref="BJ172" ca="1">INDIRECT(ADDRESS(BI172,BH172))</f>
        <v>63.157663690476198</v>
      </c>
      <c r="BL172" s="119">
        <f t="shared" si="70"/>
        <v>80</v>
      </c>
      <c r="BM172" s="47">
        <f t="array" aca="1" ref="BM172" ca="1">INDIRECT(ADDRESS(BL172,BH172))</f>
        <v>50.019270833333337</v>
      </c>
    </row>
    <row r="173" spans="57:65" x14ac:dyDescent="0.25">
      <c r="BE173" s="118">
        <f t="shared" si="73"/>
        <v>7500</v>
      </c>
      <c r="BF173" s="118">
        <f t="shared" si="75"/>
        <v>8000</v>
      </c>
      <c r="BG173" s="118">
        <f t="shared" si="75"/>
        <v>1</v>
      </c>
      <c r="BH173" s="118">
        <f t="shared" si="72"/>
        <v>47</v>
      </c>
      <c r="BI173" s="118">
        <f t="shared" si="76"/>
        <v>40</v>
      </c>
      <c r="BJ173" s="31">
        <f t="array" aca="1" ref="BJ173" ca="1">INDIRECT(ADDRESS(BI173,BH173))</f>
        <v>0</v>
      </c>
      <c r="BL173" s="119">
        <f t="shared" si="70"/>
        <v>81</v>
      </c>
      <c r="BM173" s="47">
        <f t="array" aca="1" ref="BM173" ca="1">INDIRECT(ADDRESS(BL173,BH173))</f>
        <v>0</v>
      </c>
    </row>
    <row r="174" spans="57:65" x14ac:dyDescent="0.25">
      <c r="BE174" s="118">
        <f t="shared" si="73"/>
        <v>7500</v>
      </c>
      <c r="BF174" s="118">
        <f t="shared" si="75"/>
        <v>8000</v>
      </c>
      <c r="BG174" s="118">
        <f t="shared" si="75"/>
        <v>2</v>
      </c>
      <c r="BH174" s="118">
        <f t="shared" si="72"/>
        <v>48</v>
      </c>
      <c r="BI174" s="118">
        <f t="shared" si="76"/>
        <v>40</v>
      </c>
      <c r="BJ174" s="31">
        <f t="array" aca="1" ref="BJ174" ca="1">INDIRECT(ADDRESS(BI174,BH174))</f>
        <v>0</v>
      </c>
      <c r="BL174" s="119">
        <f t="shared" si="70"/>
        <v>81</v>
      </c>
      <c r="BM174" s="47">
        <f t="array" aca="1" ref="BM174" ca="1">INDIRECT(ADDRESS(BL174,BH174))</f>
        <v>0</v>
      </c>
    </row>
    <row r="175" spans="57:65" x14ac:dyDescent="0.25">
      <c r="BE175" s="118">
        <f t="shared" si="73"/>
        <v>7500</v>
      </c>
      <c r="BF175" s="118">
        <f t="shared" si="75"/>
        <v>8000</v>
      </c>
      <c r="BG175" s="118">
        <f t="shared" si="75"/>
        <v>3</v>
      </c>
      <c r="BH175" s="118">
        <f t="shared" si="72"/>
        <v>49</v>
      </c>
      <c r="BI175" s="118">
        <f t="shared" si="76"/>
        <v>40</v>
      </c>
      <c r="BJ175" s="31">
        <f t="array" aca="1" ref="BJ175" ca="1">INDIRECT(ADDRESS(BI175,BH175))</f>
        <v>0</v>
      </c>
      <c r="BL175" s="119">
        <f t="shared" si="70"/>
        <v>81</v>
      </c>
      <c r="BM175" s="47">
        <f t="array" aca="1" ref="BM175" ca="1">INDIRECT(ADDRESS(BL175,BH175))</f>
        <v>0</v>
      </c>
    </row>
    <row r="176" spans="57:65" x14ac:dyDescent="0.25">
      <c r="BE176" s="118">
        <f t="shared" si="73"/>
        <v>7500</v>
      </c>
      <c r="BF176" s="118">
        <f t="shared" si="75"/>
        <v>8000</v>
      </c>
      <c r="BG176" s="118">
        <f t="shared" si="75"/>
        <v>4</v>
      </c>
      <c r="BH176" s="118">
        <f t="shared" si="72"/>
        <v>50</v>
      </c>
      <c r="BI176" s="118">
        <f t="shared" si="76"/>
        <v>40</v>
      </c>
      <c r="BJ176" s="31">
        <f t="array" aca="1" ref="BJ176" ca="1">INDIRECT(ADDRESS(BI176,BH176))</f>
        <v>0</v>
      </c>
      <c r="BL176" s="119">
        <f t="shared" si="70"/>
        <v>81</v>
      </c>
      <c r="BM176" s="47">
        <f t="array" aca="1" ref="BM176" ca="1">INDIRECT(ADDRESS(BL176,BH176))</f>
        <v>0</v>
      </c>
    </row>
    <row r="177" spans="57:65" x14ac:dyDescent="0.25">
      <c r="BE177" s="118">
        <f t="shared" si="73"/>
        <v>7500</v>
      </c>
      <c r="BF177" s="118">
        <f t="shared" si="75"/>
        <v>8000</v>
      </c>
      <c r="BG177" s="118">
        <f t="shared" si="75"/>
        <v>5</v>
      </c>
      <c r="BH177" s="118">
        <f t="shared" si="72"/>
        <v>51</v>
      </c>
      <c r="BI177" s="118">
        <f t="shared" si="76"/>
        <v>40</v>
      </c>
      <c r="BJ177" s="31">
        <f t="array" aca="1" ref="BJ177" ca="1">INDIRECT(ADDRESS(BI177,BH177))</f>
        <v>0</v>
      </c>
      <c r="BL177" s="119">
        <f t="shared" si="70"/>
        <v>81</v>
      </c>
      <c r="BM177" s="47">
        <f t="array" aca="1" ref="BM177" ca="1">INDIRECT(ADDRESS(BL177,BH177))</f>
        <v>0</v>
      </c>
    </row>
    <row r="178" spans="57:65" x14ac:dyDescent="0.25">
      <c r="BE178" s="118">
        <f t="shared" si="73"/>
        <v>7500</v>
      </c>
      <c r="BF178" s="118">
        <f t="shared" si="75"/>
        <v>8000</v>
      </c>
      <c r="BG178" s="118">
        <f t="shared" si="75"/>
        <v>6</v>
      </c>
      <c r="BH178" s="118">
        <f t="shared" si="72"/>
        <v>52</v>
      </c>
      <c r="BI178" s="118">
        <f t="shared" si="76"/>
        <v>40</v>
      </c>
      <c r="BJ178" s="31">
        <f t="array" aca="1" ref="BJ178" ca="1">INDIRECT(ADDRESS(BI178,BH178))</f>
        <v>0</v>
      </c>
      <c r="BL178" s="119">
        <f t="shared" si="70"/>
        <v>81</v>
      </c>
      <c r="BM178" s="47">
        <f t="array" aca="1" ref="BM178" ca="1">INDIRECT(ADDRESS(BL178,BH178))</f>
        <v>0</v>
      </c>
    </row>
    <row r="179" spans="57:65" x14ac:dyDescent="0.25">
      <c r="BE179" s="118">
        <f t="shared" si="73"/>
        <v>7500</v>
      </c>
      <c r="BF179" s="118">
        <f t="shared" si="75"/>
        <v>8000</v>
      </c>
      <c r="BG179" s="118">
        <f t="shared" si="75"/>
        <v>7</v>
      </c>
      <c r="BH179" s="118">
        <f t="shared" si="72"/>
        <v>53</v>
      </c>
      <c r="BI179" s="118">
        <f t="shared" si="76"/>
        <v>40</v>
      </c>
      <c r="BJ179" s="31">
        <f t="array" aca="1" ref="BJ179" ca="1">INDIRECT(ADDRESS(BI179,BH179))</f>
        <v>0</v>
      </c>
      <c r="BL179" s="119">
        <f t="shared" si="70"/>
        <v>81</v>
      </c>
      <c r="BM179" s="47">
        <f t="array" aca="1" ref="BM179" ca="1">INDIRECT(ADDRESS(BL179,BH179))</f>
        <v>0</v>
      </c>
    </row>
    <row r="180" spans="57:65" x14ac:dyDescent="0.25">
      <c r="BE180" s="102">
        <f>AS8</f>
        <v>10000</v>
      </c>
      <c r="BF180" s="118">
        <f t="shared" si="75"/>
        <v>500</v>
      </c>
      <c r="BG180" s="118">
        <f t="shared" si="75"/>
        <v>1</v>
      </c>
      <c r="BH180" s="118">
        <f t="shared" si="72"/>
        <v>47</v>
      </c>
      <c r="BI180" s="118">
        <f t="shared" si="76"/>
        <v>41</v>
      </c>
      <c r="BJ180" s="31">
        <f t="array" aca="1" ref="BJ180" ca="1">INDIRECT(ADDRESS(BI180,BH180))</f>
        <v>114.04122023809524</v>
      </c>
      <c r="BL180" s="119">
        <f t="shared" si="70"/>
        <v>82</v>
      </c>
      <c r="BM180" s="47">
        <f t="array" aca="1" ref="BM180" ca="1">INDIRECT(ADDRESS(BL180,BH180))</f>
        <v>43.969791666666666</v>
      </c>
    </row>
    <row r="181" spans="57:65" x14ac:dyDescent="0.25">
      <c r="BE181" s="118">
        <f t="shared" ref="BE181:BE214" si="77">BE180</f>
        <v>10000</v>
      </c>
      <c r="BF181" s="118">
        <f t="shared" si="75"/>
        <v>500</v>
      </c>
      <c r="BG181" s="118">
        <f t="shared" si="75"/>
        <v>2</v>
      </c>
      <c r="BH181" s="118">
        <f t="shared" si="72"/>
        <v>48</v>
      </c>
      <c r="BI181" s="118">
        <f t="shared" si="76"/>
        <v>41</v>
      </c>
      <c r="BJ181" s="31">
        <f t="array" aca="1" ref="BJ181" ca="1">INDIRECT(ADDRESS(BI181,BH181))</f>
        <v>114.04122023809524</v>
      </c>
      <c r="BL181" s="119">
        <f t="shared" si="70"/>
        <v>82</v>
      </c>
      <c r="BM181" s="47">
        <f t="array" aca="1" ref="BM181" ca="1">INDIRECT(ADDRESS(BL181,BH181))</f>
        <v>43.969791666666666</v>
      </c>
    </row>
    <row r="182" spans="57:65" x14ac:dyDescent="0.25">
      <c r="BE182" s="118">
        <f t="shared" si="77"/>
        <v>10000</v>
      </c>
      <c r="BF182" s="118">
        <f t="shared" si="75"/>
        <v>500</v>
      </c>
      <c r="BG182" s="118">
        <f t="shared" si="75"/>
        <v>3</v>
      </c>
      <c r="BH182" s="118">
        <f t="shared" si="72"/>
        <v>49</v>
      </c>
      <c r="BI182" s="118">
        <f t="shared" si="76"/>
        <v>41</v>
      </c>
      <c r="BJ182" s="31">
        <f t="array" aca="1" ref="BJ182" ca="1">INDIRECT(ADDRESS(BI182,BH182))</f>
        <v>156.09677579365081</v>
      </c>
      <c r="BL182" s="119">
        <f t="shared" si="70"/>
        <v>82</v>
      </c>
      <c r="BM182" s="47">
        <f t="array" aca="1" ref="BM182" ca="1">INDIRECT(ADDRESS(BL182,BH182))</f>
        <v>86.025347222222223</v>
      </c>
    </row>
    <row r="183" spans="57:65" x14ac:dyDescent="0.25">
      <c r="BE183" s="118">
        <f t="shared" si="77"/>
        <v>10000</v>
      </c>
      <c r="BF183" s="118">
        <f t="shared" si="75"/>
        <v>500</v>
      </c>
      <c r="BG183" s="118">
        <f t="shared" si="75"/>
        <v>4</v>
      </c>
      <c r="BH183" s="118">
        <f t="shared" si="72"/>
        <v>50</v>
      </c>
      <c r="BI183" s="118">
        <f t="shared" si="76"/>
        <v>41</v>
      </c>
      <c r="BJ183" s="31">
        <f t="array" aca="1" ref="BJ183" ca="1">INDIRECT(ADDRESS(BI183,BH183))</f>
        <v>159.37455357142858</v>
      </c>
      <c r="BL183" s="119">
        <f t="shared" si="70"/>
        <v>82</v>
      </c>
      <c r="BM183" s="47">
        <f t="array" aca="1" ref="BM183" ca="1">INDIRECT(ADDRESS(BL183,BH183))</f>
        <v>89.303124999999994</v>
      </c>
    </row>
    <row r="184" spans="57:65" x14ac:dyDescent="0.25">
      <c r="BE184" s="118">
        <f t="shared" si="77"/>
        <v>10000</v>
      </c>
      <c r="BF184" s="118">
        <f t="shared" si="75"/>
        <v>500</v>
      </c>
      <c r="BG184" s="118">
        <f t="shared" si="75"/>
        <v>5</v>
      </c>
      <c r="BH184" s="118">
        <f t="shared" si="72"/>
        <v>51</v>
      </c>
      <c r="BI184" s="118">
        <f t="shared" si="76"/>
        <v>41</v>
      </c>
      <c r="BJ184" s="31">
        <f t="array" aca="1" ref="BJ184" ca="1">INDIRECT(ADDRESS(BI184,BH184))</f>
        <v>170.08288690476189</v>
      </c>
      <c r="BL184" s="119">
        <f t="shared" si="70"/>
        <v>82</v>
      </c>
      <c r="BM184" s="47">
        <f t="array" aca="1" ref="BM184" ca="1">INDIRECT(ADDRESS(BL184,BH184))</f>
        <v>100.01145833333332</v>
      </c>
    </row>
    <row r="185" spans="57:65" x14ac:dyDescent="0.25">
      <c r="BE185" s="118">
        <f t="shared" si="77"/>
        <v>10000</v>
      </c>
      <c r="BF185" s="118">
        <f t="shared" ref="BF185:BG200" si="78">BF150</f>
        <v>500</v>
      </c>
      <c r="BG185" s="118">
        <f t="shared" si="78"/>
        <v>6</v>
      </c>
      <c r="BH185" s="118">
        <f t="shared" si="72"/>
        <v>52</v>
      </c>
      <c r="BI185" s="118">
        <f t="shared" si="76"/>
        <v>41</v>
      </c>
      <c r="BJ185" s="31">
        <f t="array" aca="1" ref="BJ185" ca="1">INDIRECT(ADDRESS(BI185,BH185))</f>
        <v>180.79122023809524</v>
      </c>
      <c r="BL185" s="119">
        <f t="shared" si="70"/>
        <v>82</v>
      </c>
      <c r="BM185" s="47">
        <f t="array" aca="1" ref="BM185" ca="1">INDIRECT(ADDRESS(BL185,BH185))</f>
        <v>110.71979166666667</v>
      </c>
    </row>
    <row r="186" spans="57:65" x14ac:dyDescent="0.25">
      <c r="BE186" s="118">
        <f t="shared" si="77"/>
        <v>10000</v>
      </c>
      <c r="BF186" s="118">
        <f t="shared" si="78"/>
        <v>500</v>
      </c>
      <c r="BG186" s="118">
        <f t="shared" si="78"/>
        <v>7</v>
      </c>
      <c r="BH186" s="118">
        <f t="shared" si="72"/>
        <v>53</v>
      </c>
      <c r="BI186" s="118">
        <f t="shared" si="76"/>
        <v>41</v>
      </c>
      <c r="BJ186" s="31">
        <f t="array" aca="1" ref="BJ186" ca="1">INDIRECT(ADDRESS(BI186,BH186))</f>
        <v>190.74955357142858</v>
      </c>
      <c r="BL186" s="119">
        <f t="shared" si="70"/>
        <v>82</v>
      </c>
      <c r="BM186" s="47">
        <f t="array" aca="1" ref="BM186" ca="1">INDIRECT(ADDRESS(BL186,BH186))</f>
        <v>120.67812499999999</v>
      </c>
    </row>
    <row r="187" spans="57:65" x14ac:dyDescent="0.25">
      <c r="BE187" s="118">
        <f t="shared" si="77"/>
        <v>10000</v>
      </c>
      <c r="BF187" s="118">
        <f t="shared" si="78"/>
        <v>1000</v>
      </c>
      <c r="BG187" s="118">
        <f t="shared" si="78"/>
        <v>1</v>
      </c>
      <c r="BH187" s="118">
        <f t="shared" si="72"/>
        <v>47</v>
      </c>
      <c r="BI187" s="118">
        <f t="shared" si="76"/>
        <v>42</v>
      </c>
      <c r="BJ187" s="31">
        <f t="array" aca="1" ref="BJ187" ca="1">INDIRECT(ADDRESS(BI187,BH187))</f>
        <v>79.005505952380958</v>
      </c>
      <c r="BL187" s="119">
        <f t="shared" si="70"/>
        <v>83</v>
      </c>
      <c r="BM187" s="47">
        <f t="array" aca="1" ref="BM187" ca="1">INDIRECT(ADDRESS(BL187,BH187))</f>
        <v>43.969791666666666</v>
      </c>
    </row>
    <row r="188" spans="57:65" x14ac:dyDescent="0.25">
      <c r="BE188" s="118">
        <f t="shared" si="77"/>
        <v>10000</v>
      </c>
      <c r="BF188" s="118">
        <f t="shared" si="78"/>
        <v>1000</v>
      </c>
      <c r="BG188" s="118">
        <f t="shared" si="78"/>
        <v>2</v>
      </c>
      <c r="BH188" s="118">
        <f t="shared" si="72"/>
        <v>48</v>
      </c>
      <c r="BI188" s="118">
        <f t="shared" si="76"/>
        <v>42</v>
      </c>
      <c r="BJ188" s="31">
        <f t="array" aca="1" ref="BJ188" ca="1">INDIRECT(ADDRESS(BI188,BH188))</f>
        <v>79.005505952380958</v>
      </c>
      <c r="BL188" s="119">
        <f t="shared" si="70"/>
        <v>83</v>
      </c>
      <c r="BM188" s="47">
        <f t="array" aca="1" ref="BM188" ca="1">INDIRECT(ADDRESS(BL188,BH188))</f>
        <v>43.969791666666666</v>
      </c>
    </row>
    <row r="189" spans="57:65" x14ac:dyDescent="0.25">
      <c r="BE189" s="118">
        <f t="shared" si="77"/>
        <v>10000</v>
      </c>
      <c r="BF189" s="118">
        <f t="shared" si="78"/>
        <v>1000</v>
      </c>
      <c r="BG189" s="118">
        <f t="shared" si="78"/>
        <v>3</v>
      </c>
      <c r="BH189" s="118">
        <f t="shared" si="72"/>
        <v>49</v>
      </c>
      <c r="BI189" s="118">
        <f t="shared" si="76"/>
        <v>42</v>
      </c>
      <c r="BJ189" s="31">
        <f t="array" aca="1" ref="BJ189" ca="1">INDIRECT(ADDRESS(BI189,BH189))</f>
        <v>100.03328373015873</v>
      </c>
      <c r="BL189" s="119">
        <f t="shared" si="70"/>
        <v>83</v>
      </c>
      <c r="BM189" s="47">
        <f t="array" aca="1" ref="BM189" ca="1">INDIRECT(ADDRESS(BL189,BH189))</f>
        <v>64.997569444444451</v>
      </c>
    </row>
    <row r="190" spans="57:65" x14ac:dyDescent="0.25">
      <c r="BE190" s="118">
        <f t="shared" si="77"/>
        <v>10000</v>
      </c>
      <c r="BF190" s="118">
        <f t="shared" si="78"/>
        <v>1000</v>
      </c>
      <c r="BG190" s="118">
        <f t="shared" si="78"/>
        <v>4</v>
      </c>
      <c r="BH190" s="118">
        <f t="shared" si="72"/>
        <v>50</v>
      </c>
      <c r="BI190" s="118">
        <f t="shared" si="76"/>
        <v>42</v>
      </c>
      <c r="BJ190" s="31">
        <f t="array" aca="1" ref="BJ190" ca="1">INDIRECT(ADDRESS(BI190,BH190))</f>
        <v>101.67217261904761</v>
      </c>
      <c r="BL190" s="119">
        <f t="shared" si="70"/>
        <v>83</v>
      </c>
      <c r="BM190" s="47">
        <f t="array" aca="1" ref="BM190" ca="1">INDIRECT(ADDRESS(BL190,BH190))</f>
        <v>66.636458333333337</v>
      </c>
    </row>
    <row r="191" spans="57:65" x14ac:dyDescent="0.25">
      <c r="BE191" s="118">
        <f t="shared" si="77"/>
        <v>10000</v>
      </c>
      <c r="BF191" s="118">
        <f t="shared" si="78"/>
        <v>1000</v>
      </c>
      <c r="BG191" s="118">
        <f t="shared" si="78"/>
        <v>5</v>
      </c>
      <c r="BH191" s="118">
        <f t="shared" si="72"/>
        <v>51</v>
      </c>
      <c r="BI191" s="118">
        <f t="shared" si="76"/>
        <v>42</v>
      </c>
      <c r="BJ191" s="31">
        <f t="array" aca="1" ref="BJ191" ca="1">INDIRECT(ADDRESS(BI191,BH191))</f>
        <v>107.02633928571427</v>
      </c>
      <c r="BL191" s="119">
        <f t="shared" si="70"/>
        <v>83</v>
      </c>
      <c r="BM191" s="47">
        <f t="array" aca="1" ref="BM191" ca="1">INDIRECT(ADDRESS(BL191,BH191))</f>
        <v>71.990624999999994</v>
      </c>
    </row>
    <row r="192" spans="57:65" x14ac:dyDescent="0.25">
      <c r="BE192" s="118">
        <f t="shared" si="77"/>
        <v>10000</v>
      </c>
      <c r="BF192" s="118">
        <f t="shared" si="78"/>
        <v>1000</v>
      </c>
      <c r="BG192" s="118">
        <f t="shared" si="78"/>
        <v>6</v>
      </c>
      <c r="BH192" s="118">
        <f t="shared" si="72"/>
        <v>52</v>
      </c>
      <c r="BI192" s="118">
        <f t="shared" si="76"/>
        <v>42</v>
      </c>
      <c r="BJ192" s="31">
        <f t="array" aca="1" ref="BJ192" ca="1">INDIRECT(ADDRESS(BI192,BH192))</f>
        <v>112.38050595238096</v>
      </c>
      <c r="BL192" s="119">
        <f t="shared" si="70"/>
        <v>83</v>
      </c>
      <c r="BM192" s="47">
        <f t="array" aca="1" ref="BM192" ca="1">INDIRECT(ADDRESS(BL192,BH192))</f>
        <v>77.344791666666666</v>
      </c>
    </row>
    <row r="193" spans="57:65" x14ac:dyDescent="0.25">
      <c r="BE193" s="118">
        <f t="shared" si="77"/>
        <v>10000</v>
      </c>
      <c r="BF193" s="118">
        <f t="shared" si="78"/>
        <v>1000</v>
      </c>
      <c r="BG193" s="118">
        <f t="shared" si="78"/>
        <v>7</v>
      </c>
      <c r="BH193" s="118">
        <f t="shared" si="72"/>
        <v>53</v>
      </c>
      <c r="BI193" s="118">
        <f t="shared" si="76"/>
        <v>42</v>
      </c>
      <c r="BJ193" s="31">
        <f t="array" aca="1" ref="BJ193" ca="1">INDIRECT(ADDRESS(BI193,BH193))</f>
        <v>117.35967261904761</v>
      </c>
      <c r="BL193" s="119">
        <f t="shared" si="70"/>
        <v>83</v>
      </c>
      <c r="BM193" s="47">
        <f t="array" aca="1" ref="BM193" ca="1">INDIRECT(ADDRESS(BL193,BH193))</f>
        <v>82.323958333333337</v>
      </c>
    </row>
    <row r="194" spans="57:65" x14ac:dyDescent="0.25">
      <c r="BE194" s="118">
        <f t="shared" si="77"/>
        <v>10000</v>
      </c>
      <c r="BF194" s="118">
        <f t="shared" si="78"/>
        <v>1500</v>
      </c>
      <c r="BG194" s="118">
        <f t="shared" si="78"/>
        <v>1</v>
      </c>
      <c r="BH194" s="118">
        <f t="shared" si="72"/>
        <v>47</v>
      </c>
      <c r="BI194" s="118">
        <f t="shared" si="76"/>
        <v>43</v>
      </c>
      <c r="BJ194" s="31">
        <f t="array" aca="1" ref="BJ194" ca="1">INDIRECT(ADDRESS(BI194,BH194))</f>
        <v>67.326934523809527</v>
      </c>
      <c r="BL194" s="119">
        <f t="shared" si="70"/>
        <v>84</v>
      </c>
      <c r="BM194" s="47">
        <f t="array" aca="1" ref="BM194" ca="1">INDIRECT(ADDRESS(BL194,BH194))</f>
        <v>43.969791666666666</v>
      </c>
    </row>
    <row r="195" spans="57:65" x14ac:dyDescent="0.25">
      <c r="BE195" s="118">
        <f t="shared" si="77"/>
        <v>10000</v>
      </c>
      <c r="BF195" s="118">
        <f t="shared" si="78"/>
        <v>1500</v>
      </c>
      <c r="BG195" s="118">
        <f t="shared" si="78"/>
        <v>2</v>
      </c>
      <c r="BH195" s="118">
        <f t="shared" si="72"/>
        <v>48</v>
      </c>
      <c r="BI195" s="118">
        <f t="shared" si="76"/>
        <v>43</v>
      </c>
      <c r="BJ195" s="31">
        <f t="array" aca="1" ref="BJ195" ca="1">INDIRECT(ADDRESS(BI195,BH195))</f>
        <v>67.326934523809527</v>
      </c>
      <c r="BL195" s="119">
        <f t="shared" si="70"/>
        <v>84</v>
      </c>
      <c r="BM195" s="47">
        <f t="array" aca="1" ref="BM195" ca="1">INDIRECT(ADDRESS(BL195,BH195))</f>
        <v>43.969791666666666</v>
      </c>
    </row>
    <row r="196" spans="57:65" x14ac:dyDescent="0.25">
      <c r="BE196" s="118">
        <f t="shared" si="77"/>
        <v>10000</v>
      </c>
      <c r="BF196" s="118">
        <f t="shared" si="78"/>
        <v>1500</v>
      </c>
      <c r="BG196" s="118">
        <f t="shared" si="78"/>
        <v>3</v>
      </c>
      <c r="BH196" s="118">
        <f t="shared" si="72"/>
        <v>49</v>
      </c>
      <c r="BI196" s="118">
        <f t="shared" si="76"/>
        <v>43</v>
      </c>
      <c r="BJ196" s="31">
        <f t="array" aca="1" ref="BJ196" ca="1">INDIRECT(ADDRESS(BI196,BH196))</f>
        <v>81.345453042328046</v>
      </c>
      <c r="BL196" s="119">
        <f t="shared" si="70"/>
        <v>84</v>
      </c>
      <c r="BM196" s="47">
        <f t="array" aca="1" ref="BM196" ca="1">INDIRECT(ADDRESS(BL196,BH196))</f>
        <v>57.988310185185185</v>
      </c>
    </row>
    <row r="197" spans="57:65" x14ac:dyDescent="0.25">
      <c r="BE197" s="118">
        <f t="shared" si="77"/>
        <v>10000</v>
      </c>
      <c r="BF197" s="118">
        <f t="shared" si="78"/>
        <v>1500</v>
      </c>
      <c r="BG197" s="118">
        <f t="shared" si="78"/>
        <v>4</v>
      </c>
      <c r="BH197" s="118">
        <f t="shared" si="72"/>
        <v>50</v>
      </c>
      <c r="BI197" s="118">
        <f t="shared" si="76"/>
        <v>43</v>
      </c>
      <c r="BJ197" s="31">
        <f t="array" aca="1" ref="BJ197" ca="1">INDIRECT(ADDRESS(BI197,BH197))</f>
        <v>82.438045634920641</v>
      </c>
      <c r="BL197" s="119">
        <f t="shared" si="70"/>
        <v>84</v>
      </c>
      <c r="BM197" s="47">
        <f t="array" aca="1" ref="BM197" ca="1">INDIRECT(ADDRESS(BL197,BH197))</f>
        <v>59.08090277777778</v>
      </c>
    </row>
    <row r="198" spans="57:65" x14ac:dyDescent="0.25">
      <c r="BE198" s="118">
        <f t="shared" si="77"/>
        <v>10000</v>
      </c>
      <c r="BF198" s="118">
        <f t="shared" si="78"/>
        <v>1500</v>
      </c>
      <c r="BG198" s="118">
        <f t="shared" si="78"/>
        <v>5</v>
      </c>
      <c r="BH198" s="118">
        <f t="shared" si="72"/>
        <v>51</v>
      </c>
      <c r="BI198" s="118">
        <f t="shared" si="76"/>
        <v>43</v>
      </c>
      <c r="BJ198" s="31">
        <f t="array" aca="1" ref="BJ198" ca="1">INDIRECT(ADDRESS(BI198,BH198))</f>
        <v>86.007490079365084</v>
      </c>
      <c r="BL198" s="119">
        <f t="shared" ref="BL198:BL249" si="79">BI198+41</f>
        <v>84</v>
      </c>
      <c r="BM198" s="47">
        <f t="array" aca="1" ref="BM198" ca="1">INDIRECT(ADDRESS(BL198,BH198))</f>
        <v>62.650347222222223</v>
      </c>
    </row>
    <row r="199" spans="57:65" x14ac:dyDescent="0.25">
      <c r="BE199" s="118">
        <f t="shared" si="77"/>
        <v>10000</v>
      </c>
      <c r="BF199" s="118">
        <f t="shared" si="78"/>
        <v>1500</v>
      </c>
      <c r="BG199" s="118">
        <f t="shared" si="78"/>
        <v>6</v>
      </c>
      <c r="BH199" s="118">
        <f t="shared" si="72"/>
        <v>52</v>
      </c>
      <c r="BI199" s="118">
        <f t="shared" si="76"/>
        <v>43</v>
      </c>
      <c r="BJ199" s="31">
        <f t="array" aca="1" ref="BJ199" ca="1">INDIRECT(ADDRESS(BI199,BH199))</f>
        <v>89.576934523809527</v>
      </c>
      <c r="BL199" s="119">
        <f t="shared" si="79"/>
        <v>84</v>
      </c>
      <c r="BM199" s="47">
        <f t="array" aca="1" ref="BM199" ca="1">INDIRECT(ADDRESS(BL199,BH199))</f>
        <v>66.219791666666666</v>
      </c>
    </row>
    <row r="200" spans="57:65" x14ac:dyDescent="0.25">
      <c r="BE200" s="118">
        <f t="shared" si="77"/>
        <v>10000</v>
      </c>
      <c r="BF200" s="118">
        <f t="shared" si="78"/>
        <v>1500</v>
      </c>
      <c r="BG200" s="118">
        <f t="shared" si="78"/>
        <v>7</v>
      </c>
      <c r="BH200" s="118">
        <f t="shared" si="72"/>
        <v>53</v>
      </c>
      <c r="BI200" s="118">
        <f t="shared" si="76"/>
        <v>43</v>
      </c>
      <c r="BJ200" s="31">
        <f t="array" aca="1" ref="BJ200" ca="1">INDIRECT(ADDRESS(BI200,BH200))</f>
        <v>92.89637896825397</v>
      </c>
      <c r="BL200" s="119">
        <f t="shared" si="79"/>
        <v>84</v>
      </c>
      <c r="BM200" s="47">
        <f t="array" aca="1" ref="BM200" ca="1">INDIRECT(ADDRESS(BL200,BH200))</f>
        <v>69.539236111111109</v>
      </c>
    </row>
    <row r="201" spans="57:65" x14ac:dyDescent="0.25">
      <c r="BE201" s="118">
        <f t="shared" si="77"/>
        <v>10000</v>
      </c>
      <c r="BF201" s="118">
        <f t="shared" ref="BF201:BG216" si="80">BF166</f>
        <v>2000</v>
      </c>
      <c r="BG201" s="118">
        <f t="shared" si="80"/>
        <v>1</v>
      </c>
      <c r="BH201" s="118">
        <f t="shared" si="72"/>
        <v>47</v>
      </c>
      <c r="BI201" s="118">
        <f t="shared" si="76"/>
        <v>44</v>
      </c>
      <c r="BJ201" s="31">
        <f t="array" aca="1" ref="BJ201" ca="1">INDIRECT(ADDRESS(BI201,BH201))</f>
        <v>61.487648809523805</v>
      </c>
      <c r="BL201" s="119">
        <f t="shared" si="79"/>
        <v>85</v>
      </c>
      <c r="BM201" s="47">
        <f t="array" aca="1" ref="BM201" ca="1">INDIRECT(ADDRESS(BL201,BH201))</f>
        <v>43.969791666666666</v>
      </c>
    </row>
    <row r="202" spans="57:65" x14ac:dyDescent="0.25">
      <c r="BE202" s="118">
        <f t="shared" si="77"/>
        <v>10000</v>
      </c>
      <c r="BF202" s="118">
        <f t="shared" si="80"/>
        <v>2000</v>
      </c>
      <c r="BG202" s="118">
        <f t="shared" si="80"/>
        <v>2</v>
      </c>
      <c r="BH202" s="118">
        <f t="shared" si="72"/>
        <v>48</v>
      </c>
      <c r="BI202" s="118">
        <f t="shared" si="76"/>
        <v>44</v>
      </c>
      <c r="BJ202" s="31">
        <f t="array" aca="1" ref="BJ202" ca="1">INDIRECT(ADDRESS(BI202,BH202))</f>
        <v>61.487648809523805</v>
      </c>
      <c r="BL202" s="119">
        <f t="shared" si="79"/>
        <v>85</v>
      </c>
      <c r="BM202" s="47">
        <f t="array" aca="1" ref="BM202" ca="1">INDIRECT(ADDRESS(BL202,BH202))</f>
        <v>43.969791666666666</v>
      </c>
    </row>
    <row r="203" spans="57:65" x14ac:dyDescent="0.25">
      <c r="BE203" s="118">
        <f t="shared" si="77"/>
        <v>10000</v>
      </c>
      <c r="BF203" s="118">
        <f t="shared" si="80"/>
        <v>2000</v>
      </c>
      <c r="BG203" s="118">
        <f t="shared" si="80"/>
        <v>3</v>
      </c>
      <c r="BH203" s="118">
        <f t="shared" si="72"/>
        <v>49</v>
      </c>
      <c r="BI203" s="118">
        <f t="shared" si="76"/>
        <v>44</v>
      </c>
      <c r="BJ203" s="31">
        <f t="array" aca="1" ref="BJ203" ca="1">INDIRECT(ADDRESS(BI203,BH203))</f>
        <v>72.00153769841269</v>
      </c>
      <c r="BL203" s="119">
        <f t="shared" si="79"/>
        <v>85</v>
      </c>
      <c r="BM203" s="47">
        <f t="array" aca="1" ref="BM203" ca="1">INDIRECT(ADDRESS(BL203,BH203))</f>
        <v>54.483680555555551</v>
      </c>
    </row>
    <row r="204" spans="57:65" x14ac:dyDescent="0.25">
      <c r="BE204" s="118">
        <f t="shared" si="77"/>
        <v>10000</v>
      </c>
      <c r="BF204" s="118">
        <f t="shared" si="80"/>
        <v>2000</v>
      </c>
      <c r="BG204" s="118">
        <f t="shared" si="80"/>
        <v>4</v>
      </c>
      <c r="BH204" s="118">
        <f t="shared" si="72"/>
        <v>50</v>
      </c>
      <c r="BI204" s="118">
        <f t="shared" si="76"/>
        <v>44</v>
      </c>
      <c r="BJ204" s="31">
        <f t="array" aca="1" ref="BJ204" ca="1">INDIRECT(ADDRESS(BI204,BH204))</f>
        <v>72.820982142857133</v>
      </c>
      <c r="BL204" s="119">
        <f t="shared" si="79"/>
        <v>85</v>
      </c>
      <c r="BM204" s="47">
        <f t="array" aca="1" ref="BM204" ca="1">INDIRECT(ADDRESS(BL204,BH204))</f>
        <v>55.303124999999994</v>
      </c>
    </row>
    <row r="205" spans="57:65" x14ac:dyDescent="0.25">
      <c r="BE205" s="118">
        <f t="shared" si="77"/>
        <v>10000</v>
      </c>
      <c r="BF205" s="118">
        <f t="shared" si="80"/>
        <v>2000</v>
      </c>
      <c r="BG205" s="118">
        <f t="shared" si="80"/>
        <v>5</v>
      </c>
      <c r="BH205" s="118">
        <f t="shared" ref="BH205:BH249" si="81">BH198</f>
        <v>51</v>
      </c>
      <c r="BI205" s="118">
        <f t="shared" si="76"/>
        <v>44</v>
      </c>
      <c r="BJ205" s="31">
        <f t="array" aca="1" ref="BJ205" ca="1">INDIRECT(ADDRESS(BI205,BH205))</f>
        <v>75.498065476190476</v>
      </c>
      <c r="BL205" s="119">
        <f t="shared" si="79"/>
        <v>85</v>
      </c>
      <c r="BM205" s="47">
        <f t="array" aca="1" ref="BM205" ca="1">INDIRECT(ADDRESS(BL205,BH205))</f>
        <v>57.98020833333333</v>
      </c>
    </row>
    <row r="206" spans="57:65" x14ac:dyDescent="0.25">
      <c r="BE206" s="118">
        <f t="shared" si="77"/>
        <v>10000</v>
      </c>
      <c r="BF206" s="118">
        <f t="shared" si="80"/>
        <v>2000</v>
      </c>
      <c r="BG206" s="118">
        <f t="shared" si="80"/>
        <v>6</v>
      </c>
      <c r="BH206" s="118">
        <f t="shared" si="81"/>
        <v>52</v>
      </c>
      <c r="BI206" s="118">
        <f t="shared" si="76"/>
        <v>44</v>
      </c>
      <c r="BJ206" s="31">
        <f t="array" aca="1" ref="BJ206" ca="1">INDIRECT(ADDRESS(BI206,BH206))</f>
        <v>78.175148809523805</v>
      </c>
      <c r="BL206" s="119">
        <f t="shared" si="79"/>
        <v>85</v>
      </c>
      <c r="BM206" s="47">
        <f t="array" aca="1" ref="BM206" ca="1">INDIRECT(ADDRESS(BL206,BH206))</f>
        <v>60.657291666666666</v>
      </c>
    </row>
    <row r="207" spans="57:65" x14ac:dyDescent="0.25">
      <c r="BE207" s="118">
        <f t="shared" si="77"/>
        <v>10000</v>
      </c>
      <c r="BF207" s="118">
        <f t="shared" si="80"/>
        <v>2000</v>
      </c>
      <c r="BG207" s="118">
        <f t="shared" si="80"/>
        <v>7</v>
      </c>
      <c r="BH207" s="118">
        <f t="shared" si="81"/>
        <v>53</v>
      </c>
      <c r="BI207" s="118">
        <f t="shared" si="76"/>
        <v>44</v>
      </c>
      <c r="BJ207" s="31">
        <f t="array" aca="1" ref="BJ207" ca="1">INDIRECT(ADDRESS(BI207,BH207))</f>
        <v>80.664732142857133</v>
      </c>
      <c r="BL207" s="119">
        <f t="shared" si="79"/>
        <v>85</v>
      </c>
      <c r="BM207" s="47">
        <f t="array" aca="1" ref="BM207" ca="1">INDIRECT(ADDRESS(BL207,BH207))</f>
        <v>63.146874999999994</v>
      </c>
    </row>
    <row r="208" spans="57:65" x14ac:dyDescent="0.25">
      <c r="BE208" s="118">
        <f t="shared" si="77"/>
        <v>10000</v>
      </c>
      <c r="BF208" s="118">
        <f t="shared" si="80"/>
        <v>8000</v>
      </c>
      <c r="BG208" s="118">
        <f t="shared" si="80"/>
        <v>1</v>
      </c>
      <c r="BH208" s="118">
        <f t="shared" si="81"/>
        <v>47</v>
      </c>
      <c r="BI208" s="118">
        <f t="shared" si="76"/>
        <v>45</v>
      </c>
      <c r="BJ208" s="31">
        <f t="array" aca="1" ref="BJ208" ca="1">INDIRECT(ADDRESS(BI208,BH208))</f>
        <v>0</v>
      </c>
      <c r="BL208" s="119">
        <f t="shared" si="79"/>
        <v>86</v>
      </c>
      <c r="BM208" s="47">
        <f t="array" aca="1" ref="BM208" ca="1">INDIRECT(ADDRESS(BL208,BH208))</f>
        <v>0</v>
      </c>
    </row>
    <row r="209" spans="57:65" x14ac:dyDescent="0.25">
      <c r="BE209" s="118">
        <f t="shared" si="77"/>
        <v>10000</v>
      </c>
      <c r="BF209" s="118">
        <f t="shared" si="80"/>
        <v>8000</v>
      </c>
      <c r="BG209" s="118">
        <f t="shared" si="80"/>
        <v>2</v>
      </c>
      <c r="BH209" s="118">
        <f t="shared" si="81"/>
        <v>48</v>
      </c>
      <c r="BI209" s="118">
        <f t="shared" si="76"/>
        <v>45</v>
      </c>
      <c r="BJ209" s="31">
        <f t="array" aca="1" ref="BJ209" ca="1">INDIRECT(ADDRESS(BI209,BH209))</f>
        <v>0</v>
      </c>
      <c r="BL209" s="119">
        <f t="shared" si="79"/>
        <v>86</v>
      </c>
      <c r="BM209" s="47">
        <f t="array" aca="1" ref="BM209" ca="1">INDIRECT(ADDRESS(BL209,BH209))</f>
        <v>0</v>
      </c>
    </row>
    <row r="210" spans="57:65" x14ac:dyDescent="0.25">
      <c r="BE210" s="118">
        <f t="shared" si="77"/>
        <v>10000</v>
      </c>
      <c r="BF210" s="118">
        <f t="shared" si="80"/>
        <v>8000</v>
      </c>
      <c r="BG210" s="118">
        <f t="shared" si="80"/>
        <v>3</v>
      </c>
      <c r="BH210" s="118">
        <f t="shared" si="81"/>
        <v>49</v>
      </c>
      <c r="BI210" s="118">
        <f t="shared" si="76"/>
        <v>45</v>
      </c>
      <c r="BJ210" s="31">
        <f t="array" aca="1" ref="BJ210" ca="1">INDIRECT(ADDRESS(BI210,BH210))</f>
        <v>0</v>
      </c>
      <c r="BL210" s="119">
        <f t="shared" si="79"/>
        <v>86</v>
      </c>
      <c r="BM210" s="47">
        <f t="array" aca="1" ref="BM210" ca="1">INDIRECT(ADDRESS(BL210,BH210))</f>
        <v>0</v>
      </c>
    </row>
    <row r="211" spans="57:65" x14ac:dyDescent="0.25">
      <c r="BE211" s="118">
        <f t="shared" si="77"/>
        <v>10000</v>
      </c>
      <c r="BF211" s="118">
        <f t="shared" si="80"/>
        <v>8000</v>
      </c>
      <c r="BG211" s="118">
        <f t="shared" si="80"/>
        <v>4</v>
      </c>
      <c r="BH211" s="118">
        <f t="shared" si="81"/>
        <v>50</v>
      </c>
      <c r="BI211" s="118">
        <f t="shared" si="76"/>
        <v>45</v>
      </c>
      <c r="BJ211" s="31">
        <f t="array" aca="1" ref="BJ211" ca="1">INDIRECT(ADDRESS(BI211,BH211))</f>
        <v>0</v>
      </c>
      <c r="BL211" s="119">
        <f t="shared" si="79"/>
        <v>86</v>
      </c>
      <c r="BM211" s="47">
        <f t="array" aca="1" ref="BM211" ca="1">INDIRECT(ADDRESS(BL211,BH211))</f>
        <v>0</v>
      </c>
    </row>
    <row r="212" spans="57:65" x14ac:dyDescent="0.25">
      <c r="BE212" s="118">
        <f t="shared" si="77"/>
        <v>10000</v>
      </c>
      <c r="BF212" s="118">
        <f t="shared" si="80"/>
        <v>8000</v>
      </c>
      <c r="BG212" s="118">
        <f t="shared" si="80"/>
        <v>5</v>
      </c>
      <c r="BH212" s="118">
        <f t="shared" si="81"/>
        <v>51</v>
      </c>
      <c r="BI212" s="118">
        <f t="shared" si="76"/>
        <v>45</v>
      </c>
      <c r="BJ212" s="31">
        <f t="array" aca="1" ref="BJ212" ca="1">INDIRECT(ADDRESS(BI212,BH212))</f>
        <v>0</v>
      </c>
      <c r="BL212" s="119">
        <f t="shared" si="79"/>
        <v>86</v>
      </c>
      <c r="BM212" s="47">
        <f t="array" aca="1" ref="BM212" ca="1">INDIRECT(ADDRESS(BL212,BH212))</f>
        <v>0</v>
      </c>
    </row>
    <row r="213" spans="57:65" x14ac:dyDescent="0.25">
      <c r="BE213" s="118">
        <f t="shared" si="77"/>
        <v>10000</v>
      </c>
      <c r="BF213" s="118">
        <f t="shared" si="80"/>
        <v>8000</v>
      </c>
      <c r="BG213" s="118">
        <f t="shared" si="80"/>
        <v>6</v>
      </c>
      <c r="BH213" s="118">
        <f t="shared" si="81"/>
        <v>52</v>
      </c>
      <c r="BI213" s="118">
        <f t="shared" si="76"/>
        <v>45</v>
      </c>
      <c r="BJ213" s="31">
        <f t="array" aca="1" ref="BJ213" ca="1">INDIRECT(ADDRESS(BI213,BH213))</f>
        <v>0</v>
      </c>
      <c r="BL213" s="119">
        <f t="shared" si="79"/>
        <v>86</v>
      </c>
      <c r="BM213" s="47">
        <f t="array" aca="1" ref="BM213" ca="1">INDIRECT(ADDRESS(BL213,BH213))</f>
        <v>0</v>
      </c>
    </row>
    <row r="214" spans="57:65" x14ac:dyDescent="0.25">
      <c r="BE214" s="118">
        <f t="shared" si="77"/>
        <v>10000</v>
      </c>
      <c r="BF214" s="118">
        <f t="shared" si="80"/>
        <v>8000</v>
      </c>
      <c r="BG214" s="118">
        <f t="shared" si="80"/>
        <v>7</v>
      </c>
      <c r="BH214" s="118">
        <f t="shared" si="81"/>
        <v>53</v>
      </c>
      <c r="BI214" s="118">
        <f t="shared" si="76"/>
        <v>45</v>
      </c>
      <c r="BJ214" s="31">
        <f t="array" aca="1" ref="BJ214" ca="1">INDIRECT(ADDRESS(BI214,BH214))</f>
        <v>0</v>
      </c>
      <c r="BL214" s="119">
        <f t="shared" si="79"/>
        <v>86</v>
      </c>
      <c r="BM214" s="47">
        <f t="array" aca="1" ref="BM214" ca="1">INDIRECT(ADDRESS(BL214,BH214))</f>
        <v>0</v>
      </c>
    </row>
    <row r="215" spans="57:65" x14ac:dyDescent="0.25">
      <c r="BE215" s="102">
        <f>AS9</f>
        <v>6752</v>
      </c>
      <c r="BF215" s="118">
        <f t="shared" si="80"/>
        <v>500</v>
      </c>
      <c r="BG215" s="118">
        <f t="shared" si="80"/>
        <v>1</v>
      </c>
      <c r="BH215" s="118">
        <f t="shared" si="81"/>
        <v>47</v>
      </c>
      <c r="BI215" s="118">
        <f t="shared" si="76"/>
        <v>46</v>
      </c>
      <c r="BJ215" s="31">
        <f t="array" aca="1" ref="BJ215" ca="1">INDIRECT(ADDRESS(BI215,BH215))</f>
        <v>91.282020238095242</v>
      </c>
      <c r="BL215" s="119">
        <f t="shared" si="79"/>
        <v>87</v>
      </c>
      <c r="BM215" s="47">
        <f t="array" aca="1" ref="BM215" ca="1">INDIRECT(ADDRESS(BL215,BH215))</f>
        <v>43.969791666666666</v>
      </c>
    </row>
    <row r="216" spans="57:65" x14ac:dyDescent="0.25">
      <c r="BE216" s="118">
        <f t="shared" ref="BE216:BE249" si="82">BE215</f>
        <v>6752</v>
      </c>
      <c r="BF216" s="118">
        <f t="shared" si="80"/>
        <v>500</v>
      </c>
      <c r="BG216" s="118">
        <f t="shared" si="80"/>
        <v>2</v>
      </c>
      <c r="BH216" s="118">
        <f t="shared" si="81"/>
        <v>48</v>
      </c>
      <c r="BI216" s="118">
        <f t="shared" si="76"/>
        <v>46</v>
      </c>
      <c r="BJ216" s="31">
        <f t="array" aca="1" ref="BJ216" ca="1">INDIRECT(ADDRESS(BI216,BH216))</f>
        <v>91.282020238095242</v>
      </c>
      <c r="BL216" s="119">
        <f t="shared" si="79"/>
        <v>87</v>
      </c>
      <c r="BM216" s="47">
        <f t="array" aca="1" ref="BM216" ca="1">INDIRECT(ADDRESS(BL216,BH216))</f>
        <v>43.969791666666666</v>
      </c>
    </row>
    <row r="217" spans="57:65" x14ac:dyDescent="0.25">
      <c r="BE217" s="118">
        <f t="shared" si="82"/>
        <v>6752</v>
      </c>
      <c r="BF217" s="118">
        <f t="shared" ref="BF217:BG232" si="83">BF182</f>
        <v>500</v>
      </c>
      <c r="BG217" s="118">
        <f t="shared" si="83"/>
        <v>3</v>
      </c>
      <c r="BH217" s="118">
        <f t="shared" si="81"/>
        <v>49</v>
      </c>
      <c r="BI217" s="118">
        <f t="shared" si="76"/>
        <v>46</v>
      </c>
      <c r="BJ217" s="31">
        <f t="array" aca="1" ref="BJ217" ca="1">INDIRECT(ADDRESS(BI217,BH217))</f>
        <v>119.67793134920635</v>
      </c>
      <c r="BL217" s="119">
        <f t="shared" si="79"/>
        <v>87</v>
      </c>
      <c r="BM217" s="47">
        <f t="array" aca="1" ref="BM217" ca="1">INDIRECT(ADDRESS(BL217,BH217))</f>
        <v>72.365702777777784</v>
      </c>
    </row>
    <row r="218" spans="57:65" x14ac:dyDescent="0.25">
      <c r="BE218" s="118">
        <f t="shared" si="82"/>
        <v>6752</v>
      </c>
      <c r="BF218" s="118">
        <f t="shared" si="83"/>
        <v>500</v>
      </c>
      <c r="BG218" s="118">
        <f t="shared" si="83"/>
        <v>4</v>
      </c>
      <c r="BH218" s="118">
        <f t="shared" si="81"/>
        <v>50</v>
      </c>
      <c r="BI218" s="118">
        <f t="shared" si="76"/>
        <v>46</v>
      </c>
      <c r="BJ218" s="31">
        <f t="array" aca="1" ref="BJ218" ca="1">INDIRECT(ADDRESS(BI218,BH218))</f>
        <v>121.89108690476189</v>
      </c>
      <c r="BL218" s="119">
        <f t="shared" si="79"/>
        <v>87</v>
      </c>
      <c r="BM218" s="47">
        <f t="array" aca="1" ref="BM218" ca="1">INDIRECT(ADDRESS(BL218,BH218))</f>
        <v>74.578858333333329</v>
      </c>
    </row>
    <row r="219" spans="57:65" x14ac:dyDescent="0.25">
      <c r="BE219" s="118">
        <f t="shared" si="82"/>
        <v>6752</v>
      </c>
      <c r="BF219" s="118">
        <f t="shared" si="83"/>
        <v>500</v>
      </c>
      <c r="BG219" s="118">
        <f t="shared" si="83"/>
        <v>5</v>
      </c>
      <c r="BH219" s="118">
        <f t="shared" si="81"/>
        <v>51</v>
      </c>
      <c r="BI219" s="118">
        <f t="shared" si="76"/>
        <v>46</v>
      </c>
      <c r="BJ219" s="31">
        <f t="array" aca="1" ref="BJ219" ca="1">INDIRECT(ADDRESS(BI219,BH219))</f>
        <v>129.12135357142856</v>
      </c>
      <c r="BL219" s="119">
        <f t="shared" si="79"/>
        <v>87</v>
      </c>
      <c r="BM219" s="47">
        <f t="array" aca="1" ref="BM219" ca="1">INDIRECT(ADDRESS(BL219,BH219))</f>
        <v>81.809124999999995</v>
      </c>
    </row>
    <row r="220" spans="57:65" x14ac:dyDescent="0.25">
      <c r="BE220" s="118">
        <f t="shared" si="82"/>
        <v>6752</v>
      </c>
      <c r="BF220" s="118">
        <f t="shared" si="83"/>
        <v>500</v>
      </c>
      <c r="BG220" s="118">
        <f t="shared" si="83"/>
        <v>6</v>
      </c>
      <c r="BH220" s="118">
        <f t="shared" si="81"/>
        <v>52</v>
      </c>
      <c r="BI220" s="118">
        <f t="shared" si="76"/>
        <v>46</v>
      </c>
      <c r="BJ220" s="31">
        <f t="array" aca="1" ref="BJ220" ca="1">INDIRECT(ADDRESS(BI220,BH220))</f>
        <v>136.35162023809522</v>
      </c>
      <c r="BL220" s="119">
        <f t="shared" si="79"/>
        <v>87</v>
      </c>
      <c r="BM220" s="47">
        <f t="array" aca="1" ref="BM220" ca="1">INDIRECT(ADDRESS(BL220,BH220))</f>
        <v>89.03939166666666</v>
      </c>
    </row>
    <row r="221" spans="57:65" x14ac:dyDescent="0.25">
      <c r="BE221" s="118">
        <f t="shared" si="82"/>
        <v>6752</v>
      </c>
      <c r="BF221" s="118">
        <f t="shared" si="83"/>
        <v>500</v>
      </c>
      <c r="BG221" s="118">
        <f t="shared" si="83"/>
        <v>7</v>
      </c>
      <c r="BH221" s="118">
        <f t="shared" si="81"/>
        <v>53</v>
      </c>
      <c r="BI221" s="118">
        <f t="shared" si="76"/>
        <v>46</v>
      </c>
      <c r="BJ221" s="31">
        <f t="array" aca="1" ref="BJ221" ca="1">INDIRECT(ADDRESS(BI221,BH221))</f>
        <v>143.0754869047619</v>
      </c>
      <c r="BL221" s="119">
        <f t="shared" si="79"/>
        <v>87</v>
      </c>
      <c r="BM221" s="47">
        <f t="array" aca="1" ref="BM221" ca="1">INDIRECT(ADDRESS(BL221,BH221))</f>
        <v>95.76325833333334</v>
      </c>
    </row>
    <row r="222" spans="57:65" x14ac:dyDescent="0.25">
      <c r="BE222" s="118">
        <f t="shared" si="82"/>
        <v>6752</v>
      </c>
      <c r="BF222" s="118">
        <f t="shared" si="83"/>
        <v>1000</v>
      </c>
      <c r="BG222" s="118">
        <f t="shared" si="83"/>
        <v>1</v>
      </c>
      <c r="BH222" s="118">
        <f t="shared" si="81"/>
        <v>47</v>
      </c>
      <c r="BI222" s="118">
        <f t="shared" si="76"/>
        <v>47</v>
      </c>
      <c r="BJ222" s="31">
        <f t="array" aca="1" ref="BJ222" ca="1">INDIRECT(ADDRESS(BI222,BH222))</f>
        <v>67.625905952380947</v>
      </c>
      <c r="BL222" s="119">
        <f t="shared" si="79"/>
        <v>88</v>
      </c>
      <c r="BM222" s="47">
        <f t="array" aca="1" ref="BM222" ca="1">INDIRECT(ADDRESS(BL222,BH222))</f>
        <v>43.969791666666666</v>
      </c>
    </row>
    <row r="223" spans="57:65" x14ac:dyDescent="0.25">
      <c r="BE223" s="118">
        <f t="shared" si="82"/>
        <v>6752</v>
      </c>
      <c r="BF223" s="118">
        <f t="shared" si="83"/>
        <v>1000</v>
      </c>
      <c r="BG223" s="118">
        <f t="shared" si="83"/>
        <v>2</v>
      </c>
      <c r="BH223" s="118">
        <f t="shared" si="81"/>
        <v>48</v>
      </c>
      <c r="BI223" s="118">
        <f t="shared" si="76"/>
        <v>47</v>
      </c>
      <c r="BJ223" s="31">
        <f t="array" aca="1" ref="BJ223" ca="1">INDIRECT(ADDRESS(BI223,BH223))</f>
        <v>67.625905952380947</v>
      </c>
      <c r="BL223" s="119">
        <f t="shared" si="79"/>
        <v>88</v>
      </c>
      <c r="BM223" s="47">
        <f t="array" aca="1" ref="BM223" ca="1">INDIRECT(ADDRESS(BL223,BH223))</f>
        <v>43.969791666666666</v>
      </c>
    </row>
    <row r="224" spans="57:65" x14ac:dyDescent="0.25">
      <c r="BE224" s="118">
        <f t="shared" si="82"/>
        <v>6752</v>
      </c>
      <c r="BF224" s="118">
        <f t="shared" si="83"/>
        <v>1000</v>
      </c>
      <c r="BG224" s="118">
        <f t="shared" si="83"/>
        <v>3</v>
      </c>
      <c r="BH224" s="118">
        <f t="shared" si="81"/>
        <v>49</v>
      </c>
      <c r="BI224" s="118">
        <f t="shared" si="76"/>
        <v>47</v>
      </c>
      <c r="BJ224" s="31">
        <f t="array" aca="1" ref="BJ224" ca="1">INDIRECT(ADDRESS(BI224,BH224))</f>
        <v>81.823861507936499</v>
      </c>
      <c r="BL224" s="119">
        <f t="shared" si="79"/>
        <v>88</v>
      </c>
      <c r="BM224" s="47">
        <f t="array" aca="1" ref="BM224" ca="1">INDIRECT(ADDRESS(BL224,BH224))</f>
        <v>58.167747222222218</v>
      </c>
    </row>
    <row r="225" spans="57:65" x14ac:dyDescent="0.25">
      <c r="BE225" s="118">
        <f t="shared" si="82"/>
        <v>6752</v>
      </c>
      <c r="BF225" s="118">
        <f t="shared" si="83"/>
        <v>1000</v>
      </c>
      <c r="BG225" s="118">
        <f t="shared" si="83"/>
        <v>4</v>
      </c>
      <c r="BH225" s="118">
        <f t="shared" si="81"/>
        <v>50</v>
      </c>
      <c r="BI225" s="118">
        <f t="shared" si="76"/>
        <v>47</v>
      </c>
      <c r="BJ225" s="31">
        <f t="array" aca="1" ref="BJ225" ca="1">INDIRECT(ADDRESS(BI225,BH225))</f>
        <v>82.930439285714286</v>
      </c>
      <c r="BL225" s="119">
        <f t="shared" si="79"/>
        <v>88</v>
      </c>
      <c r="BM225" s="47">
        <f t="array" aca="1" ref="BM225" ca="1">INDIRECT(ADDRESS(BL225,BH225))</f>
        <v>59.274324999999997</v>
      </c>
    </row>
    <row r="226" spans="57:65" x14ac:dyDescent="0.25">
      <c r="BE226" s="118">
        <f t="shared" si="82"/>
        <v>6752</v>
      </c>
      <c r="BF226" s="118">
        <f t="shared" si="83"/>
        <v>1000</v>
      </c>
      <c r="BG226" s="118">
        <f t="shared" si="83"/>
        <v>5</v>
      </c>
      <c r="BH226" s="118">
        <f t="shared" si="81"/>
        <v>51</v>
      </c>
      <c r="BI226" s="118">
        <f t="shared" si="76"/>
        <v>47</v>
      </c>
      <c r="BJ226" s="31">
        <f t="array" aca="1" ref="BJ226" ca="1">INDIRECT(ADDRESS(BI226,BH226))</f>
        <v>86.545572619047618</v>
      </c>
      <c r="BL226" s="119">
        <f t="shared" si="79"/>
        <v>88</v>
      </c>
      <c r="BM226" s="47">
        <f t="array" aca="1" ref="BM226" ca="1">INDIRECT(ADDRESS(BL226,BH226))</f>
        <v>62.88945833333333</v>
      </c>
    </row>
    <row r="227" spans="57:65" x14ac:dyDescent="0.25">
      <c r="BE227" s="118">
        <f t="shared" si="82"/>
        <v>6752</v>
      </c>
      <c r="BF227" s="118">
        <f t="shared" si="83"/>
        <v>1000</v>
      </c>
      <c r="BG227" s="118">
        <f t="shared" si="83"/>
        <v>6</v>
      </c>
      <c r="BH227" s="118">
        <f t="shared" si="81"/>
        <v>52</v>
      </c>
      <c r="BI227" s="118">
        <f t="shared" si="76"/>
        <v>47</v>
      </c>
      <c r="BJ227" s="31">
        <f t="array" aca="1" ref="BJ227" ca="1">INDIRECT(ADDRESS(BI227,BH227))</f>
        <v>90.160705952380951</v>
      </c>
      <c r="BL227" s="119">
        <f t="shared" si="79"/>
        <v>88</v>
      </c>
      <c r="BM227" s="47">
        <f t="array" aca="1" ref="BM227" ca="1">INDIRECT(ADDRESS(BL227,BH227))</f>
        <v>66.50459166666667</v>
      </c>
    </row>
    <row r="228" spans="57:65" x14ac:dyDescent="0.25">
      <c r="BE228" s="118">
        <f t="shared" si="82"/>
        <v>6752</v>
      </c>
      <c r="BF228" s="118">
        <f t="shared" si="83"/>
        <v>1000</v>
      </c>
      <c r="BG228" s="118">
        <f t="shared" si="83"/>
        <v>7</v>
      </c>
      <c r="BH228" s="118">
        <f t="shared" si="81"/>
        <v>53</v>
      </c>
      <c r="BI228" s="118">
        <f t="shared" si="76"/>
        <v>47</v>
      </c>
      <c r="BJ228" s="31">
        <f t="array" aca="1" ref="BJ228" ca="1">INDIRECT(ADDRESS(BI228,BH228))</f>
        <v>93.522639285714277</v>
      </c>
      <c r="BL228" s="119">
        <f t="shared" si="79"/>
        <v>88</v>
      </c>
      <c r="BM228" s="47">
        <f t="array" aca="1" ref="BM228" ca="1">INDIRECT(ADDRESS(BL228,BH228))</f>
        <v>69.866524999999996</v>
      </c>
    </row>
    <row r="229" spans="57:65" x14ac:dyDescent="0.25">
      <c r="BE229" s="118">
        <f t="shared" si="82"/>
        <v>6752</v>
      </c>
      <c r="BF229" s="118">
        <f t="shared" si="83"/>
        <v>1500</v>
      </c>
      <c r="BG229" s="118">
        <f t="shared" si="83"/>
        <v>1</v>
      </c>
      <c r="BH229" s="118">
        <f t="shared" si="81"/>
        <v>47</v>
      </c>
      <c r="BI229" s="118">
        <f t="shared" si="76"/>
        <v>48</v>
      </c>
      <c r="BJ229" s="31">
        <f t="array" aca="1" ref="BJ229" ca="1">INDIRECT(ADDRESS(BI229,BH229))</f>
        <v>59.740534523809522</v>
      </c>
      <c r="BL229" s="119">
        <f t="shared" si="79"/>
        <v>89</v>
      </c>
      <c r="BM229" s="47">
        <f t="array" aca="1" ref="BM229" ca="1">INDIRECT(ADDRESS(BL229,BH229))</f>
        <v>43.969791666666666</v>
      </c>
    </row>
    <row r="230" spans="57:65" x14ac:dyDescent="0.25">
      <c r="BE230" s="118">
        <f t="shared" si="82"/>
        <v>6752</v>
      </c>
      <c r="BF230" s="118">
        <f t="shared" si="83"/>
        <v>1500</v>
      </c>
      <c r="BG230" s="118">
        <f t="shared" si="83"/>
        <v>2</v>
      </c>
      <c r="BH230" s="118">
        <f t="shared" si="81"/>
        <v>48</v>
      </c>
      <c r="BI230" s="118">
        <f t="shared" si="76"/>
        <v>48</v>
      </c>
      <c r="BJ230" s="31">
        <f t="array" aca="1" ref="BJ230" ca="1">INDIRECT(ADDRESS(BI230,BH230))</f>
        <v>59.740534523809522</v>
      </c>
      <c r="BL230" s="119">
        <f t="shared" si="79"/>
        <v>89</v>
      </c>
      <c r="BM230" s="47">
        <f t="array" aca="1" ref="BM230" ca="1">INDIRECT(ADDRESS(BL230,BH230))</f>
        <v>43.969791666666666</v>
      </c>
    </row>
    <row r="231" spans="57:65" x14ac:dyDescent="0.25">
      <c r="BE231" s="118">
        <f t="shared" si="82"/>
        <v>6752</v>
      </c>
      <c r="BF231" s="118">
        <f t="shared" si="83"/>
        <v>1500</v>
      </c>
      <c r="BG231" s="118">
        <f t="shared" si="83"/>
        <v>3</v>
      </c>
      <c r="BH231" s="118">
        <f t="shared" si="81"/>
        <v>49</v>
      </c>
      <c r="BI231" s="118">
        <f t="shared" si="76"/>
        <v>48</v>
      </c>
      <c r="BJ231" s="31">
        <f t="array" aca="1" ref="BJ231" ca="1">INDIRECT(ADDRESS(BI231,BH231))</f>
        <v>69.205838227513226</v>
      </c>
      <c r="BL231" s="119">
        <f t="shared" si="79"/>
        <v>89</v>
      </c>
      <c r="BM231" s="47">
        <f t="array" aca="1" ref="BM231" ca="1">INDIRECT(ADDRESS(BL231,BH231))</f>
        <v>53.435095370370369</v>
      </c>
    </row>
    <row r="232" spans="57:65" x14ac:dyDescent="0.25">
      <c r="BE232" s="118">
        <f t="shared" si="82"/>
        <v>6752</v>
      </c>
      <c r="BF232" s="118">
        <f t="shared" si="83"/>
        <v>1500</v>
      </c>
      <c r="BG232" s="118">
        <f t="shared" si="83"/>
        <v>4</v>
      </c>
      <c r="BH232" s="118">
        <f t="shared" si="81"/>
        <v>50</v>
      </c>
      <c r="BI232" s="118">
        <f t="shared" si="76"/>
        <v>48</v>
      </c>
      <c r="BJ232" s="31">
        <f t="array" aca="1" ref="BJ232" ca="1">INDIRECT(ADDRESS(BI232,BH232))</f>
        <v>69.943556746031746</v>
      </c>
      <c r="BL232" s="119">
        <f t="shared" si="79"/>
        <v>89</v>
      </c>
      <c r="BM232" s="47">
        <f t="array" aca="1" ref="BM232" ca="1">INDIRECT(ADDRESS(BL232,BH232))</f>
        <v>54.172813888888889</v>
      </c>
    </row>
    <row r="233" spans="57:65" x14ac:dyDescent="0.25">
      <c r="BE233" s="118">
        <f t="shared" si="82"/>
        <v>6752</v>
      </c>
      <c r="BF233" s="118">
        <f t="shared" ref="BF233:BG248" si="84">BF198</f>
        <v>1500</v>
      </c>
      <c r="BG233" s="118">
        <f t="shared" si="84"/>
        <v>5</v>
      </c>
      <c r="BH233" s="118">
        <f t="shared" si="81"/>
        <v>51</v>
      </c>
      <c r="BI233" s="118">
        <f t="shared" ref="BI233:BI249" si="85">BI198+5</f>
        <v>48</v>
      </c>
      <c r="BJ233" s="31">
        <f t="array" aca="1" ref="BJ233" ca="1">INDIRECT(ADDRESS(BI233,BH233))</f>
        <v>72.353645634920639</v>
      </c>
      <c r="BL233" s="119">
        <f t="shared" si="79"/>
        <v>89</v>
      </c>
      <c r="BM233" s="47">
        <f t="array" aca="1" ref="BM233" ca="1">INDIRECT(ADDRESS(BL233,BH233))</f>
        <v>56.582902777777775</v>
      </c>
    </row>
    <row r="234" spans="57:65" x14ac:dyDescent="0.25">
      <c r="BE234" s="118">
        <f t="shared" si="82"/>
        <v>6752</v>
      </c>
      <c r="BF234" s="118">
        <f t="shared" si="84"/>
        <v>1500</v>
      </c>
      <c r="BG234" s="118">
        <f t="shared" si="84"/>
        <v>6</v>
      </c>
      <c r="BH234" s="118">
        <f t="shared" si="81"/>
        <v>52</v>
      </c>
      <c r="BI234" s="118">
        <f t="shared" si="85"/>
        <v>48</v>
      </c>
      <c r="BJ234" s="31">
        <f t="array" aca="1" ref="BJ234" ca="1">INDIRECT(ADDRESS(BI234,BH234))</f>
        <v>74.763734523809518</v>
      </c>
      <c r="BL234" s="119">
        <f t="shared" si="79"/>
        <v>89</v>
      </c>
      <c r="BM234" s="47">
        <f t="array" aca="1" ref="BM234" ca="1">INDIRECT(ADDRESS(BL234,BH234))</f>
        <v>58.992991666666668</v>
      </c>
    </row>
    <row r="235" spans="57:65" x14ac:dyDescent="0.25">
      <c r="BE235" s="118">
        <f t="shared" si="82"/>
        <v>6752</v>
      </c>
      <c r="BF235" s="118">
        <f t="shared" si="84"/>
        <v>1500</v>
      </c>
      <c r="BG235" s="118">
        <f t="shared" si="84"/>
        <v>7</v>
      </c>
      <c r="BH235" s="118">
        <f t="shared" si="81"/>
        <v>53</v>
      </c>
      <c r="BI235" s="118">
        <f t="shared" si="85"/>
        <v>48</v>
      </c>
      <c r="BJ235" s="31">
        <f t="array" aca="1" ref="BJ235" ca="1">INDIRECT(ADDRESS(BI235,BH235))</f>
        <v>77.005023412698421</v>
      </c>
      <c r="BL235" s="119">
        <f t="shared" si="79"/>
        <v>89</v>
      </c>
      <c r="BM235" s="47">
        <f t="array" aca="1" ref="BM235" ca="1">INDIRECT(ADDRESS(BL235,BH235))</f>
        <v>61.234280555555557</v>
      </c>
    </row>
    <row r="236" spans="57:65" x14ac:dyDescent="0.25">
      <c r="BE236" s="118">
        <f t="shared" si="82"/>
        <v>6752</v>
      </c>
      <c r="BF236" s="118">
        <f t="shared" si="84"/>
        <v>2000</v>
      </c>
      <c r="BG236" s="118">
        <f t="shared" si="84"/>
        <v>1</v>
      </c>
      <c r="BH236" s="118">
        <f t="shared" si="81"/>
        <v>47</v>
      </c>
      <c r="BI236" s="118">
        <f t="shared" si="85"/>
        <v>49</v>
      </c>
      <c r="BJ236" s="31">
        <f t="array" aca="1" ref="BJ236" ca="1">INDIRECT(ADDRESS(BI236,BH236))</f>
        <v>55.797848809523806</v>
      </c>
      <c r="BL236" s="119">
        <f t="shared" si="79"/>
        <v>90</v>
      </c>
      <c r="BM236" s="47">
        <f t="array" aca="1" ref="BM236" ca="1">INDIRECT(ADDRESS(BL236,BH236))</f>
        <v>43.969791666666666</v>
      </c>
    </row>
    <row r="237" spans="57:65" x14ac:dyDescent="0.25">
      <c r="BE237" s="118">
        <f t="shared" si="82"/>
        <v>6752</v>
      </c>
      <c r="BF237" s="118">
        <f t="shared" si="84"/>
        <v>2000</v>
      </c>
      <c r="BG237" s="118">
        <f t="shared" si="84"/>
        <v>2</v>
      </c>
      <c r="BH237" s="118">
        <f t="shared" si="81"/>
        <v>48</v>
      </c>
      <c r="BI237" s="118">
        <f t="shared" si="85"/>
        <v>49</v>
      </c>
      <c r="BJ237" s="31">
        <f t="array" aca="1" ref="BJ237" ca="1">INDIRECT(ADDRESS(BI237,BH237))</f>
        <v>55.797848809523806</v>
      </c>
      <c r="BL237" s="119">
        <f t="shared" si="79"/>
        <v>90</v>
      </c>
      <c r="BM237" s="47">
        <f t="array" aca="1" ref="BM237" ca="1">INDIRECT(ADDRESS(BL237,BH237))</f>
        <v>43.969791666666666</v>
      </c>
    </row>
    <row r="238" spans="57:65" x14ac:dyDescent="0.25">
      <c r="BE238" s="118">
        <f t="shared" si="82"/>
        <v>6752</v>
      </c>
      <c r="BF238" s="118">
        <f t="shared" si="84"/>
        <v>2000</v>
      </c>
      <c r="BG238" s="118">
        <f t="shared" si="84"/>
        <v>3</v>
      </c>
      <c r="BH238" s="118">
        <f t="shared" si="81"/>
        <v>49</v>
      </c>
      <c r="BI238" s="118">
        <f t="shared" si="85"/>
        <v>49</v>
      </c>
      <c r="BJ238" s="31">
        <f t="array" aca="1" ref="BJ238" ca="1">INDIRECT(ADDRESS(BI238,BH238))</f>
        <v>62.896826587301582</v>
      </c>
      <c r="BL238" s="119">
        <f t="shared" si="79"/>
        <v>90</v>
      </c>
      <c r="BM238" s="47">
        <f t="array" aca="1" ref="BM238" ca="1">INDIRECT(ADDRESS(BL238,BH238))</f>
        <v>51.068769444444442</v>
      </c>
    </row>
    <row r="239" spans="57:65" x14ac:dyDescent="0.25">
      <c r="BE239" s="118">
        <f t="shared" si="82"/>
        <v>6752</v>
      </c>
      <c r="BF239" s="118">
        <f t="shared" si="84"/>
        <v>2000</v>
      </c>
      <c r="BG239" s="118">
        <f t="shared" si="84"/>
        <v>4</v>
      </c>
      <c r="BH239" s="118">
        <f t="shared" si="81"/>
        <v>50</v>
      </c>
      <c r="BI239" s="118">
        <f t="shared" si="85"/>
        <v>49</v>
      </c>
      <c r="BJ239" s="31">
        <f t="array" aca="1" ref="BJ239" ca="1">INDIRECT(ADDRESS(BI239,BH239))</f>
        <v>63.450115476190469</v>
      </c>
      <c r="BL239" s="119">
        <f t="shared" si="79"/>
        <v>90</v>
      </c>
      <c r="BM239" s="47">
        <f t="array" aca="1" ref="BM239" ca="1">INDIRECT(ADDRESS(BL239,BH239))</f>
        <v>51.622058333333328</v>
      </c>
    </row>
    <row r="240" spans="57:65" x14ac:dyDescent="0.25">
      <c r="BE240" s="118">
        <f t="shared" si="82"/>
        <v>6752</v>
      </c>
      <c r="BF240" s="118">
        <f t="shared" si="84"/>
        <v>2000</v>
      </c>
      <c r="BG240" s="118">
        <f t="shared" si="84"/>
        <v>5</v>
      </c>
      <c r="BH240" s="118">
        <f t="shared" si="81"/>
        <v>51</v>
      </c>
      <c r="BI240" s="118">
        <f t="shared" si="85"/>
        <v>49</v>
      </c>
      <c r="BJ240" s="31">
        <f t="array" aca="1" ref="BJ240" ca="1">INDIRECT(ADDRESS(BI240,BH240))</f>
        <v>65.257682142857149</v>
      </c>
      <c r="BL240" s="119">
        <f t="shared" si="79"/>
        <v>90</v>
      </c>
      <c r="BM240" s="47">
        <f t="array" aca="1" ref="BM240" ca="1">INDIRECT(ADDRESS(BL240,BH240))</f>
        <v>53.429625000000001</v>
      </c>
    </row>
    <row r="241" spans="57:65" x14ac:dyDescent="0.25">
      <c r="BE241" s="118">
        <f t="shared" si="82"/>
        <v>6752</v>
      </c>
      <c r="BF241" s="118">
        <f t="shared" si="84"/>
        <v>2000</v>
      </c>
      <c r="BG241" s="118">
        <f t="shared" si="84"/>
        <v>6</v>
      </c>
      <c r="BH241" s="118">
        <f t="shared" si="81"/>
        <v>52</v>
      </c>
      <c r="BI241" s="118">
        <f t="shared" si="85"/>
        <v>49</v>
      </c>
      <c r="BJ241" s="31">
        <f t="array" aca="1" ref="BJ241" ca="1">INDIRECT(ADDRESS(BI241,BH241))</f>
        <v>67.065248809523808</v>
      </c>
      <c r="BL241" s="119">
        <f t="shared" si="79"/>
        <v>90</v>
      </c>
      <c r="BM241" s="47">
        <f t="array" aca="1" ref="BM241" ca="1">INDIRECT(ADDRESS(BL241,BH241))</f>
        <v>55.237191666666661</v>
      </c>
    </row>
    <row r="242" spans="57:65" x14ac:dyDescent="0.25">
      <c r="BE242" s="118">
        <f t="shared" si="82"/>
        <v>6752</v>
      </c>
      <c r="BF242" s="118">
        <f t="shared" si="84"/>
        <v>2000</v>
      </c>
      <c r="BG242" s="118">
        <f t="shared" si="84"/>
        <v>7</v>
      </c>
      <c r="BH242" s="118">
        <f t="shared" si="81"/>
        <v>53</v>
      </c>
      <c r="BI242" s="118">
        <f t="shared" si="85"/>
        <v>49</v>
      </c>
      <c r="BJ242" s="31">
        <f t="array" aca="1" ref="BJ242" ca="1">INDIRECT(ADDRESS(BI242,BH242))</f>
        <v>68.746215476190471</v>
      </c>
      <c r="BL242" s="119">
        <f t="shared" si="79"/>
        <v>90</v>
      </c>
      <c r="BM242" s="47">
        <f t="array" aca="1" ref="BM242" ca="1">INDIRECT(ADDRESS(BL242,BH242))</f>
        <v>56.918158333333331</v>
      </c>
    </row>
    <row r="243" spans="57:65" x14ac:dyDescent="0.25">
      <c r="BE243" s="118">
        <f t="shared" si="82"/>
        <v>6752</v>
      </c>
      <c r="BF243" s="118">
        <f t="shared" si="84"/>
        <v>8000</v>
      </c>
      <c r="BG243" s="118">
        <f t="shared" si="84"/>
        <v>1</v>
      </c>
      <c r="BH243" s="118">
        <f t="shared" si="81"/>
        <v>47</v>
      </c>
      <c r="BI243" s="118">
        <f t="shared" si="85"/>
        <v>50</v>
      </c>
      <c r="BJ243" s="31">
        <f t="array" aca="1" ref="BJ243" ca="1">INDIRECT(ADDRESS(BI243,BH243))</f>
        <v>0</v>
      </c>
      <c r="BL243" s="119">
        <f t="shared" si="79"/>
        <v>91</v>
      </c>
      <c r="BM243" s="47">
        <f t="array" aca="1" ref="BM243" ca="1">INDIRECT(ADDRESS(BL243,BH243))</f>
        <v>0</v>
      </c>
    </row>
    <row r="244" spans="57:65" x14ac:dyDescent="0.25">
      <c r="BE244" s="118">
        <f t="shared" si="82"/>
        <v>6752</v>
      </c>
      <c r="BF244" s="118">
        <f t="shared" si="84"/>
        <v>8000</v>
      </c>
      <c r="BG244" s="118">
        <f t="shared" si="84"/>
        <v>2</v>
      </c>
      <c r="BH244" s="118">
        <f t="shared" si="81"/>
        <v>48</v>
      </c>
      <c r="BI244" s="118">
        <f t="shared" si="85"/>
        <v>50</v>
      </c>
      <c r="BJ244" s="31">
        <f t="array" aca="1" ref="BJ244" ca="1">INDIRECT(ADDRESS(BI244,BH244))</f>
        <v>0</v>
      </c>
      <c r="BL244" s="119">
        <f t="shared" si="79"/>
        <v>91</v>
      </c>
      <c r="BM244" s="47">
        <f t="array" aca="1" ref="BM244" ca="1">INDIRECT(ADDRESS(BL244,BH244))</f>
        <v>0</v>
      </c>
    </row>
    <row r="245" spans="57:65" x14ac:dyDescent="0.25">
      <c r="BE245" s="118">
        <f t="shared" si="82"/>
        <v>6752</v>
      </c>
      <c r="BF245" s="118">
        <f t="shared" si="84"/>
        <v>8000</v>
      </c>
      <c r="BG245" s="118">
        <f t="shared" si="84"/>
        <v>3</v>
      </c>
      <c r="BH245" s="118">
        <f t="shared" si="81"/>
        <v>49</v>
      </c>
      <c r="BI245" s="118">
        <f t="shared" si="85"/>
        <v>50</v>
      </c>
      <c r="BJ245" s="31">
        <f t="array" aca="1" ref="BJ245" ca="1">INDIRECT(ADDRESS(BI245,BH245))</f>
        <v>0</v>
      </c>
      <c r="BL245" s="119">
        <f t="shared" si="79"/>
        <v>91</v>
      </c>
      <c r="BM245" s="47">
        <f t="array" aca="1" ref="BM245" ca="1">INDIRECT(ADDRESS(BL245,BH245))</f>
        <v>0</v>
      </c>
    </row>
    <row r="246" spans="57:65" x14ac:dyDescent="0.25">
      <c r="BE246" s="118">
        <f t="shared" si="82"/>
        <v>6752</v>
      </c>
      <c r="BF246" s="118">
        <f t="shared" si="84"/>
        <v>8000</v>
      </c>
      <c r="BG246" s="118">
        <f t="shared" si="84"/>
        <v>4</v>
      </c>
      <c r="BH246" s="118">
        <f t="shared" si="81"/>
        <v>50</v>
      </c>
      <c r="BI246" s="118">
        <f t="shared" si="85"/>
        <v>50</v>
      </c>
      <c r="BJ246" s="31">
        <f t="array" aca="1" ref="BJ246" ca="1">INDIRECT(ADDRESS(BI246,BH246))</f>
        <v>0</v>
      </c>
      <c r="BL246" s="119">
        <f t="shared" si="79"/>
        <v>91</v>
      </c>
      <c r="BM246" s="47">
        <f t="array" aca="1" ref="BM246" ca="1">INDIRECT(ADDRESS(BL246,BH246))</f>
        <v>0</v>
      </c>
    </row>
    <row r="247" spans="57:65" x14ac:dyDescent="0.25">
      <c r="BE247" s="118">
        <f t="shared" si="82"/>
        <v>6752</v>
      </c>
      <c r="BF247" s="118">
        <f t="shared" si="84"/>
        <v>8000</v>
      </c>
      <c r="BG247" s="118">
        <f t="shared" si="84"/>
        <v>5</v>
      </c>
      <c r="BH247" s="118">
        <f t="shared" si="81"/>
        <v>51</v>
      </c>
      <c r="BI247" s="118">
        <f t="shared" si="85"/>
        <v>50</v>
      </c>
      <c r="BJ247" s="31">
        <f t="array" aca="1" ref="BJ247" ca="1">INDIRECT(ADDRESS(BI247,BH247))</f>
        <v>0</v>
      </c>
      <c r="BL247" s="119">
        <f t="shared" si="79"/>
        <v>91</v>
      </c>
      <c r="BM247" s="47">
        <f t="array" aca="1" ref="BM247" ca="1">INDIRECT(ADDRESS(BL247,BH247))</f>
        <v>0</v>
      </c>
    </row>
    <row r="248" spans="57:65" x14ac:dyDescent="0.25">
      <c r="BE248" s="118">
        <f t="shared" si="82"/>
        <v>6752</v>
      </c>
      <c r="BF248" s="118">
        <f t="shared" si="84"/>
        <v>8000</v>
      </c>
      <c r="BG248" s="118">
        <f t="shared" si="84"/>
        <v>6</v>
      </c>
      <c r="BH248" s="118">
        <f t="shared" si="81"/>
        <v>52</v>
      </c>
      <c r="BI248" s="118">
        <f t="shared" si="85"/>
        <v>50</v>
      </c>
      <c r="BJ248" s="31">
        <f t="array" aca="1" ref="BJ248" ca="1">INDIRECT(ADDRESS(BI248,BH248))</f>
        <v>0</v>
      </c>
      <c r="BL248" s="119">
        <f t="shared" si="79"/>
        <v>91</v>
      </c>
      <c r="BM248" s="47">
        <f t="array" aca="1" ref="BM248" ca="1">INDIRECT(ADDRESS(BL248,BH248))</f>
        <v>0</v>
      </c>
    </row>
    <row r="249" spans="57:65" x14ac:dyDescent="0.25">
      <c r="BE249" s="118">
        <f t="shared" si="82"/>
        <v>6752</v>
      </c>
      <c r="BF249" s="118">
        <f t="shared" ref="BF249:BG249" si="86">BF214</f>
        <v>8000</v>
      </c>
      <c r="BG249" s="118">
        <f t="shared" si="86"/>
        <v>7</v>
      </c>
      <c r="BH249" s="118">
        <f t="shared" si="81"/>
        <v>53</v>
      </c>
      <c r="BI249" s="118">
        <f t="shared" si="85"/>
        <v>50</v>
      </c>
      <c r="BJ249" s="31">
        <f t="array" aca="1" ref="BJ249" ca="1">INDIRECT(ADDRESS(BI249,BH249))</f>
        <v>0</v>
      </c>
      <c r="BL249" s="119">
        <f t="shared" si="79"/>
        <v>91</v>
      </c>
      <c r="BM249" s="47">
        <f t="array" aca="1" ref="BM249" ca="1">INDIRECT(ADDRESS(BL249,BH249))</f>
        <v>0</v>
      </c>
    </row>
    <row r="250" spans="57:65" x14ac:dyDescent="0.25">
      <c r="BJ250" s="47"/>
    </row>
    <row r="251" spans="57:65" x14ac:dyDescent="0.25">
      <c r="BJ251" s="47"/>
    </row>
    <row r="252" spans="57:65" x14ac:dyDescent="0.25">
      <c r="BJ252" s="47"/>
    </row>
    <row r="253" spans="57:65" x14ac:dyDescent="0.25">
      <c r="BJ253" s="47"/>
    </row>
    <row r="254" spans="57:65" x14ac:dyDescent="0.25">
      <c r="BJ254" s="47"/>
    </row>
    <row r="255" spans="57:65" x14ac:dyDescent="0.25">
      <c r="BJ255" s="47"/>
    </row>
    <row r="256" spans="57:65" x14ac:dyDescent="0.25">
      <c r="BJ256" s="47"/>
    </row>
    <row r="257" spans="62:62" x14ac:dyDescent="0.25">
      <c r="BJ257" s="47"/>
    </row>
    <row r="258" spans="62:62" x14ac:dyDescent="0.25">
      <c r="BJ258" s="47"/>
    </row>
    <row r="259" spans="62:62" x14ac:dyDescent="0.25">
      <c r="BJ259" s="47"/>
    </row>
    <row r="260" spans="62:62" x14ac:dyDescent="0.25">
      <c r="BJ260" s="47"/>
    </row>
    <row r="261" spans="62:62" x14ac:dyDescent="0.25">
      <c r="BJ261" s="47"/>
    </row>
    <row r="262" spans="62:62" x14ac:dyDescent="0.25">
      <c r="BJ262" s="47"/>
    </row>
    <row r="263" spans="62:62" x14ac:dyDescent="0.25">
      <c r="BJ263" s="47"/>
    </row>
    <row r="264" spans="62:62" x14ac:dyDescent="0.25">
      <c r="BJ264" s="47"/>
    </row>
    <row r="265" spans="62:62" x14ac:dyDescent="0.25">
      <c r="BJ265" s="47"/>
    </row>
    <row r="266" spans="62:62" x14ac:dyDescent="0.25">
      <c r="BJ266" s="47"/>
    </row>
    <row r="267" spans="62:62" x14ac:dyDescent="0.25">
      <c r="BJ267" s="47"/>
    </row>
    <row r="268" spans="62:62" x14ac:dyDescent="0.25">
      <c r="BJ268" s="47"/>
    </row>
    <row r="269" spans="62:62" x14ac:dyDescent="0.25">
      <c r="BJ269" s="47"/>
    </row>
    <row r="270" spans="62:62" x14ac:dyDescent="0.25">
      <c r="BJ270" s="47"/>
    </row>
    <row r="271" spans="62:62" x14ac:dyDescent="0.25">
      <c r="BJ271" s="47"/>
    </row>
    <row r="272" spans="62:62" x14ac:dyDescent="0.25">
      <c r="BJ272" s="47"/>
    </row>
    <row r="273" spans="62:62" x14ac:dyDescent="0.25">
      <c r="BJ273" s="47"/>
    </row>
    <row r="274" spans="62:62" x14ac:dyDescent="0.25">
      <c r="BJ274" s="47"/>
    </row>
    <row r="275" spans="62:62" x14ac:dyDescent="0.25">
      <c r="BJ275" s="47"/>
    </row>
    <row r="276" spans="62:62" x14ac:dyDescent="0.25">
      <c r="BJ276" s="47"/>
    </row>
    <row r="277" spans="62:62" x14ac:dyDescent="0.25">
      <c r="BJ277" s="47"/>
    </row>
    <row r="278" spans="62:62" x14ac:dyDescent="0.25">
      <c r="BJ278" s="47"/>
    </row>
    <row r="279" spans="62:62" x14ac:dyDescent="0.25">
      <c r="BJ279" s="47"/>
    </row>
    <row r="280" spans="62:62" x14ac:dyDescent="0.25">
      <c r="BJ280" s="47"/>
    </row>
    <row r="281" spans="62:62" x14ac:dyDescent="0.25">
      <c r="BJ281" s="47"/>
    </row>
    <row r="282" spans="62:62" x14ac:dyDescent="0.25">
      <c r="BJ282" s="47"/>
    </row>
    <row r="283" spans="62:62" x14ac:dyDescent="0.25">
      <c r="BJ283" s="47"/>
    </row>
    <row r="284" spans="62:62" x14ac:dyDescent="0.25">
      <c r="BJ284" s="47"/>
    </row>
  </sheetData>
  <mergeCells count="53">
    <mergeCell ref="BH2:BJ2"/>
    <mergeCell ref="BL2:BM2"/>
    <mergeCell ref="AT13:BA13"/>
    <mergeCell ref="Z14:AG14"/>
    <mergeCell ref="AH14:AJ14"/>
    <mergeCell ref="AL14:AL16"/>
    <mergeCell ref="AI15:AI16"/>
    <mergeCell ref="AJ15:AJ16"/>
    <mergeCell ref="AS16:AS20"/>
    <mergeCell ref="AC15:AC16"/>
    <mergeCell ref="AD15:AD16"/>
    <mergeCell ref="AE15:AE16"/>
    <mergeCell ref="AB15:AB16"/>
    <mergeCell ref="AS41:AS45"/>
    <mergeCell ref="V15:V16"/>
    <mergeCell ref="X15:X16"/>
    <mergeCell ref="Y15:Y16"/>
    <mergeCell ref="Z15:Z16"/>
    <mergeCell ref="AA15:AA16"/>
    <mergeCell ref="AS26:AS30"/>
    <mergeCell ref="AS31:AS35"/>
    <mergeCell ref="AS36:AS40"/>
    <mergeCell ref="AS21:AS25"/>
    <mergeCell ref="AF15:AF16"/>
    <mergeCell ref="AG15:AG16"/>
    <mergeCell ref="AH15:AH16"/>
    <mergeCell ref="AS77:AS81"/>
    <mergeCell ref="AS82:AS86"/>
    <mergeCell ref="AS87:AS91"/>
    <mergeCell ref="AS46:AS50"/>
    <mergeCell ref="AT54:BA54"/>
    <mergeCell ref="AS57:AS61"/>
    <mergeCell ref="AS62:AS66"/>
    <mergeCell ref="AS67:AS71"/>
    <mergeCell ref="AS72:AS76"/>
    <mergeCell ref="B5:B6"/>
    <mergeCell ref="D14:Y14"/>
    <mergeCell ref="C5:J5"/>
    <mergeCell ref="W45:X45"/>
    <mergeCell ref="D15:D16"/>
    <mergeCell ref="F15:F16"/>
    <mergeCell ref="T15:T16"/>
    <mergeCell ref="S15:S16"/>
    <mergeCell ref="U15:U16"/>
    <mergeCell ref="E15:E16"/>
    <mergeCell ref="G15:G16"/>
    <mergeCell ref="Q15:Q16"/>
    <mergeCell ref="X38:Z38"/>
    <mergeCell ref="D10:E10"/>
    <mergeCell ref="H15:O15"/>
    <mergeCell ref="P15:P16"/>
    <mergeCell ref="R15:R16"/>
    <mergeCell ref="W15:W16"/>
  </mergeCells>
  <dataValidations count="3">
    <dataValidation type="list" allowBlank="1" showInputMessage="1" showErrorMessage="1" sqref="D17:D27">
      <formula1>"1,2"</formula1>
    </dataValidation>
    <dataValidation type="list" allowBlank="1" showInputMessage="1" showErrorMessage="1" sqref="B17:B19">
      <formula1>"OUI,NON"</formula1>
    </dataValidation>
    <dataValidation type="list" allowBlank="1" showInputMessage="1" showErrorMessage="1" sqref="Q17:Q19">
      <formula1>"77,152"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14"/>
  <sheetViews>
    <sheetView workbookViewId="0">
      <selection activeCell="G19" sqref="G19"/>
    </sheetView>
  </sheetViews>
  <sheetFormatPr baseColWidth="10" defaultColWidth="11.42578125" defaultRowHeight="15" x14ac:dyDescent="0.25"/>
  <cols>
    <col min="1" max="1" width="4.140625" customWidth="1"/>
    <col min="2" max="2" width="29.42578125" bestFit="1" customWidth="1"/>
    <col min="3" max="3" width="16.42578125" customWidth="1"/>
    <col min="4" max="4" width="16.140625" customWidth="1"/>
  </cols>
  <sheetData>
    <row r="2" spans="2:6" x14ac:dyDescent="0.25">
      <c r="B2" s="4" t="s">
        <v>32</v>
      </c>
      <c r="C2" s="119">
        <v>300</v>
      </c>
      <c r="D2" s="4" t="s">
        <v>36</v>
      </c>
    </row>
    <row r="3" spans="2:6" x14ac:dyDescent="0.25">
      <c r="B3" s="4" t="s">
        <v>33</v>
      </c>
      <c r="C3" s="119">
        <v>10</v>
      </c>
      <c r="D3" s="4" t="s">
        <v>37</v>
      </c>
    </row>
    <row r="4" spans="2:6" x14ac:dyDescent="0.25">
      <c r="B4" s="4" t="s">
        <v>34</v>
      </c>
      <c r="C4" s="119">
        <v>10</v>
      </c>
      <c r="D4" s="4" t="s">
        <v>37</v>
      </c>
    </row>
    <row r="5" spans="2:6" x14ac:dyDescent="0.25">
      <c r="B5" s="4" t="s">
        <v>38</v>
      </c>
      <c r="C5" s="11">
        <v>0.8</v>
      </c>
      <c r="D5" s="4"/>
    </row>
    <row r="6" spans="2:6" s="4" customFormat="1" x14ac:dyDescent="0.25">
      <c r="B6" s="4" t="s">
        <v>39</v>
      </c>
      <c r="C6" s="12">
        <v>7.5</v>
      </c>
      <c r="D6" s="4" t="s">
        <v>40</v>
      </c>
    </row>
    <row r="8" spans="2:6" ht="60" x14ac:dyDescent="0.25">
      <c r="B8" s="2" t="s">
        <v>35</v>
      </c>
      <c r="C8" s="3" t="s">
        <v>41</v>
      </c>
      <c r="D8" s="3" t="s">
        <v>42</v>
      </c>
      <c r="E8" s="3" t="str">
        <f>"Production maxi/quart (" &amp;C6&amp;") heures"</f>
        <v>Production maxi/quart (7,5) heures</v>
      </c>
      <c r="F8" s="3" t="str">
        <f>"Production maxi/quart avec OEE à "&amp;(C5*100)&amp;"%"</f>
        <v>Production maxi/quart avec OEE à 80%</v>
      </c>
    </row>
    <row r="9" spans="2:6" x14ac:dyDescent="0.25">
      <c r="B9" s="2">
        <v>6000</v>
      </c>
      <c r="C9" s="47">
        <f>($C$6*60)/($C$3+$C$4+($B9/$C$2))</f>
        <v>11.25</v>
      </c>
      <c r="D9" s="47">
        <f>IF(($C9-ROUNDDOWN($C9,0))*(($C$6*60)/$C9)&lt;0,0,($C9-ROUNDDOWN($C9,0))*(($C$6*60)/$C9))</f>
        <v>10</v>
      </c>
      <c r="E9" s="2">
        <f>(ROUNDDOWN($C$9,0)*$B9)+($C$2*$D9)</f>
        <v>69000</v>
      </c>
      <c r="F9" s="2">
        <f>E9*$C$5</f>
        <v>55200</v>
      </c>
    </row>
    <row r="10" spans="2:6" x14ac:dyDescent="0.25">
      <c r="B10" s="135">
        <v>7832</v>
      </c>
      <c r="C10" s="47">
        <f t="shared" ref="C10:C12" si="0">($C$6*60)/($C$3+$C$4+($B10/$C$2))</f>
        <v>9.7599768652400218</v>
      </c>
      <c r="D10" s="47">
        <f t="shared" ref="D10:D12" si="1">IF(($C10-ROUNDDOWN($C10,0))*(($C$6*60)/$C10)&lt;0,0,($C10-ROUNDDOWN($C10,0))*(($C$6*60)/$C10))</f>
        <v>35.039999999999949</v>
      </c>
      <c r="E10" s="2">
        <f t="shared" ref="E10:E12" si="2">(ROUNDDOWN($C$9,0)*$B10)+($C$2*$D10)</f>
        <v>96663.999999999985</v>
      </c>
      <c r="F10" s="2">
        <f t="shared" ref="F10:F12" si="3">E10*$C$5</f>
        <v>77331.199999999997</v>
      </c>
    </row>
    <row r="11" spans="2:6" x14ac:dyDescent="0.25">
      <c r="B11" s="2">
        <v>10000</v>
      </c>
      <c r="C11" s="47">
        <f t="shared" si="0"/>
        <v>8.4375</v>
      </c>
      <c r="D11" s="47">
        <f t="shared" si="1"/>
        <v>23.333333333333336</v>
      </c>
      <c r="E11" s="2">
        <f t="shared" si="2"/>
        <v>117000</v>
      </c>
      <c r="F11" s="2">
        <f t="shared" si="3"/>
        <v>93600</v>
      </c>
    </row>
    <row r="12" spans="2:6" x14ac:dyDescent="0.25">
      <c r="B12" s="2">
        <v>12000</v>
      </c>
      <c r="C12" s="47">
        <f t="shared" si="0"/>
        <v>7.5</v>
      </c>
      <c r="D12" s="47">
        <f t="shared" si="1"/>
        <v>30</v>
      </c>
      <c r="E12" s="2">
        <f t="shared" si="2"/>
        <v>141000</v>
      </c>
      <c r="F12" s="2">
        <f t="shared" si="3"/>
        <v>112800</v>
      </c>
    </row>
    <row r="14" spans="2:6" x14ac:dyDescent="0.25">
      <c r="C14" s="4"/>
      <c r="D14" s="4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12"/>
  <sheetViews>
    <sheetView workbookViewId="0">
      <selection activeCell="D18" sqref="D18"/>
    </sheetView>
  </sheetViews>
  <sheetFormatPr baseColWidth="10" defaultColWidth="11.42578125" defaultRowHeight="15" x14ac:dyDescent="0.25"/>
  <cols>
    <col min="1" max="1" width="4.140625" style="4" customWidth="1"/>
    <col min="2" max="2" width="29.42578125" style="4" bestFit="1" customWidth="1"/>
    <col min="3" max="3" width="16.42578125" style="4" customWidth="1"/>
    <col min="4" max="16384" width="11.42578125" style="4"/>
  </cols>
  <sheetData>
    <row r="2" spans="2:6" x14ac:dyDescent="0.25">
      <c r="B2" s="4" t="s">
        <v>32</v>
      </c>
      <c r="C2" s="119">
        <v>350</v>
      </c>
      <c r="D2" s="4" t="s">
        <v>36</v>
      </c>
    </row>
    <row r="3" spans="2:6" x14ac:dyDescent="0.25">
      <c r="B3" s="4" t="s">
        <v>33</v>
      </c>
      <c r="C3" s="119">
        <v>10</v>
      </c>
      <c r="D3" s="4" t="s">
        <v>37</v>
      </c>
    </row>
    <row r="4" spans="2:6" x14ac:dyDescent="0.25">
      <c r="B4" s="4" t="s">
        <v>34</v>
      </c>
      <c r="C4" s="119">
        <v>10</v>
      </c>
      <c r="D4" s="4" t="s">
        <v>37</v>
      </c>
    </row>
    <row r="5" spans="2:6" x14ac:dyDescent="0.25">
      <c r="B5" s="4" t="s">
        <v>38</v>
      </c>
      <c r="C5" s="11">
        <v>0.8</v>
      </c>
    </row>
    <row r="6" spans="2:6" x14ac:dyDescent="0.25">
      <c r="B6" s="4" t="s">
        <v>39</v>
      </c>
      <c r="C6" s="12">
        <v>7.5</v>
      </c>
      <c r="D6" s="4" t="s">
        <v>40</v>
      </c>
    </row>
    <row r="8" spans="2:6" ht="90" x14ac:dyDescent="0.25">
      <c r="B8" s="2" t="s">
        <v>35</v>
      </c>
      <c r="C8" s="3" t="s">
        <v>41</v>
      </c>
      <c r="D8" s="3" t="s">
        <v>42</v>
      </c>
      <c r="E8" s="3" t="str">
        <f>"Production maxi/quart (" &amp;C6&amp;") heures"</f>
        <v>Production maxi/quart (7,5) heures</v>
      </c>
      <c r="F8" s="3" t="str">
        <f>"Production maxi/quart avec OEE à "&amp;(C5*100)&amp;"%"</f>
        <v>Production maxi/quart avec OEE à 80%</v>
      </c>
    </row>
    <row r="9" spans="2:6" x14ac:dyDescent="0.25">
      <c r="B9" s="2">
        <v>6000</v>
      </c>
      <c r="C9" s="47">
        <f>($C$6*60)/($C$3+$C$4+($B9/$C$2))</f>
        <v>12.115384615384617</v>
      </c>
      <c r="D9" s="47">
        <f>IF(($C9-ROUNDDOWN($C9,0))*(($C$6*60)/$C9)&lt;0,0,($C9-ROUNDDOWN($C9,0))*(($C$6*60)/$C9))</f>
        <v>4.2857142857143362</v>
      </c>
      <c r="E9" s="2">
        <f>(ROUNDDOWN($C$9,0)*$B9)+($C$2*$D9)</f>
        <v>73500.000000000015</v>
      </c>
      <c r="F9" s="2">
        <f>E9*$C$5</f>
        <v>58800.000000000015</v>
      </c>
    </row>
    <row r="10" spans="2:6" x14ac:dyDescent="0.25">
      <c r="B10" s="2">
        <v>8000</v>
      </c>
      <c r="C10" s="47">
        <f t="shared" ref="C10:C12" si="0">($C$6*60)/($C$3+$C$4+($B10/$C$2))</f>
        <v>10.499999999999998</v>
      </c>
      <c r="D10" s="47">
        <f t="shared" ref="D10:D12" si="1">IF(($C10-ROUNDDOWN($C10,0))*(($C$6*60)/$C10)&lt;0,0,($C10-ROUNDDOWN($C10,0))*(($C$6*60)/$C10))</f>
        <v>21.428571428571356</v>
      </c>
      <c r="E10" s="2">
        <f t="shared" ref="E10:E12" si="2">(ROUNDDOWN($C$9,0)*$B10)+($C$2*$D10)</f>
        <v>103499.99999999997</v>
      </c>
      <c r="F10" s="2">
        <f t="shared" ref="F10:F12" si="3">E10*$C$5</f>
        <v>82799.999999999985</v>
      </c>
    </row>
    <row r="11" spans="2:6" x14ac:dyDescent="0.25">
      <c r="B11" s="135">
        <v>8464</v>
      </c>
      <c r="C11" s="47">
        <f t="shared" si="0"/>
        <v>10.184945680289704</v>
      </c>
      <c r="D11" s="47">
        <f t="shared" si="1"/>
        <v>8.1714285714285442</v>
      </c>
      <c r="E11" s="2">
        <f t="shared" si="2"/>
        <v>104427.99999999999</v>
      </c>
      <c r="F11" s="2">
        <f t="shared" si="3"/>
        <v>83542.399999999994</v>
      </c>
    </row>
    <row r="12" spans="2:6" x14ac:dyDescent="0.25">
      <c r="B12" s="2">
        <v>12000</v>
      </c>
      <c r="C12" s="47">
        <f t="shared" si="0"/>
        <v>8.2894736842105257</v>
      </c>
      <c r="D12" s="47">
        <f t="shared" si="1"/>
        <v>15.71428571428568</v>
      </c>
      <c r="E12" s="2">
        <f t="shared" si="2"/>
        <v>149500</v>
      </c>
      <c r="F12" s="2">
        <f t="shared" si="3"/>
        <v>119600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17"/>
  <sheetViews>
    <sheetView workbookViewId="0">
      <selection activeCell="H14" sqref="H14"/>
    </sheetView>
  </sheetViews>
  <sheetFormatPr baseColWidth="10" defaultColWidth="11.42578125" defaultRowHeight="15" x14ac:dyDescent="0.25"/>
  <cols>
    <col min="1" max="1" width="4.42578125" style="4" customWidth="1"/>
    <col min="2" max="2" width="15.28515625" style="4" customWidth="1"/>
    <col min="3" max="4" width="11.42578125" style="104"/>
    <col min="5" max="5" width="13.5703125" style="104" customWidth="1"/>
    <col min="6" max="10" width="11.42578125" style="104"/>
    <col min="11" max="16384" width="11.42578125" style="4"/>
  </cols>
  <sheetData>
    <row r="1" spans="2:11" x14ac:dyDescent="0.25">
      <c r="C1" s="119"/>
      <c r="D1" s="119"/>
      <c r="E1" s="119"/>
      <c r="F1" s="119"/>
      <c r="G1" s="119"/>
      <c r="H1" s="119"/>
      <c r="I1" s="119"/>
      <c r="J1" s="119"/>
    </row>
    <row r="2" spans="2:11" x14ac:dyDescent="0.25">
      <c r="B2" s="132"/>
      <c r="C2" s="133"/>
      <c r="D2" s="133"/>
      <c r="E2" s="133"/>
      <c r="F2" s="133"/>
      <c r="G2" s="133"/>
      <c r="H2" s="133"/>
      <c r="I2" s="133"/>
      <c r="J2" s="133"/>
    </row>
    <row r="3" spans="2:11" x14ac:dyDescent="0.25">
      <c r="B3" s="132"/>
      <c r="C3" s="133"/>
      <c r="D3" s="133"/>
      <c r="E3" s="133"/>
      <c r="F3" s="133"/>
      <c r="G3" s="133"/>
      <c r="H3" s="133"/>
      <c r="I3" s="133"/>
      <c r="J3" s="133"/>
    </row>
    <row r="4" spans="2:11" x14ac:dyDescent="0.25">
      <c r="B4" s="132"/>
      <c r="C4" s="133"/>
      <c r="D4" s="133"/>
      <c r="E4" s="133"/>
      <c r="F4" s="133"/>
      <c r="G4" s="133"/>
      <c r="H4" s="133"/>
      <c r="I4" s="133"/>
      <c r="J4" s="133"/>
    </row>
    <row r="5" spans="2:11" x14ac:dyDescent="0.25">
      <c r="B5" s="132"/>
      <c r="C5" s="133"/>
      <c r="D5" s="133"/>
      <c r="E5" s="133"/>
      <c r="F5" s="133"/>
      <c r="G5" s="133"/>
      <c r="H5" s="133"/>
      <c r="I5" s="133"/>
      <c r="J5" s="133"/>
    </row>
    <row r="6" spans="2:11" x14ac:dyDescent="0.25">
      <c r="B6" s="132"/>
      <c r="C6" s="133"/>
      <c r="D6" s="133"/>
      <c r="E6" s="133"/>
      <c r="F6" s="133"/>
      <c r="G6" s="133"/>
      <c r="H6" s="134"/>
      <c r="I6" s="133"/>
      <c r="J6" s="133"/>
    </row>
    <row r="7" spans="2:11" ht="15.75" thickBot="1" x14ac:dyDescent="0.3">
      <c r="B7" s="132"/>
      <c r="C7" s="133"/>
      <c r="D7" s="133"/>
      <c r="E7" s="133"/>
      <c r="F7" s="133"/>
      <c r="G7" s="133"/>
      <c r="H7" s="133"/>
      <c r="I7" s="133"/>
      <c r="J7" s="133"/>
    </row>
    <row r="8" spans="2:11" ht="21" thickBot="1" x14ac:dyDescent="0.3">
      <c r="B8" s="119"/>
      <c r="C8" s="373" t="s">
        <v>95</v>
      </c>
      <c r="D8" s="374"/>
      <c r="E8" s="374"/>
      <c r="F8" s="374"/>
      <c r="G8" s="374"/>
      <c r="H8" s="374"/>
      <c r="I8" s="374"/>
      <c r="J8" s="374"/>
      <c r="K8" s="375"/>
    </row>
    <row r="9" spans="2:11" ht="30" customHeight="1" thickBot="1" x14ac:dyDescent="0.3">
      <c r="B9" s="376" t="s">
        <v>94</v>
      </c>
      <c r="C9" s="200"/>
      <c r="D9" s="201">
        <v>1</v>
      </c>
      <c r="E9" s="202">
        <v>2</v>
      </c>
      <c r="F9" s="202">
        <v>3</v>
      </c>
      <c r="G9" s="202">
        <v>4</v>
      </c>
      <c r="H9" s="202">
        <v>5</v>
      </c>
      <c r="I9" s="202">
        <v>6</v>
      </c>
      <c r="J9" s="202">
        <v>7</v>
      </c>
      <c r="K9" s="203">
        <v>8</v>
      </c>
    </row>
    <row r="10" spans="2:11" ht="30" customHeight="1" x14ac:dyDescent="0.25">
      <c r="B10" s="377"/>
      <c r="C10" s="197">
        <v>1</v>
      </c>
      <c r="D10" s="196"/>
      <c r="E10" s="194"/>
      <c r="F10" s="194"/>
      <c r="G10" s="194"/>
      <c r="H10" s="194"/>
      <c r="I10" s="194"/>
      <c r="J10" s="194"/>
      <c r="K10" s="112"/>
    </row>
    <row r="11" spans="2:11" ht="30" customHeight="1" x14ac:dyDescent="0.25">
      <c r="B11" s="377"/>
      <c r="C11" s="198">
        <v>2</v>
      </c>
      <c r="D11" s="195"/>
      <c r="E11" s="193"/>
      <c r="F11" s="193"/>
      <c r="G11" s="193"/>
      <c r="H11" s="193"/>
      <c r="I11" s="193"/>
      <c r="J11" s="193"/>
      <c r="K11" s="108"/>
    </row>
    <row r="12" spans="2:11" ht="30" customHeight="1" x14ac:dyDescent="0.25">
      <c r="B12" s="377"/>
      <c r="C12" s="198">
        <v>3</v>
      </c>
      <c r="D12" s="195"/>
      <c r="E12" s="193"/>
      <c r="F12" s="193"/>
      <c r="G12" s="193"/>
      <c r="H12" s="193"/>
      <c r="I12" s="193"/>
      <c r="J12" s="193"/>
      <c r="K12" s="108"/>
    </row>
    <row r="13" spans="2:11" ht="30" customHeight="1" x14ac:dyDescent="0.25">
      <c r="B13" s="377"/>
      <c r="C13" s="198">
        <v>4</v>
      </c>
      <c r="D13" s="195"/>
      <c r="E13" s="193"/>
      <c r="F13" s="193"/>
      <c r="G13" s="193"/>
      <c r="H13" s="193" t="s">
        <v>111</v>
      </c>
      <c r="I13" s="193"/>
      <c r="J13" s="193"/>
      <c r="K13" s="108"/>
    </row>
    <row r="14" spans="2:11" ht="30" customHeight="1" x14ac:dyDescent="0.25">
      <c r="B14" s="377"/>
      <c r="C14" s="198">
        <v>5</v>
      </c>
      <c r="D14" s="195"/>
      <c r="E14" s="193"/>
      <c r="F14" s="193"/>
      <c r="G14" s="193"/>
      <c r="H14" s="193"/>
      <c r="I14" s="193"/>
      <c r="J14" s="193"/>
      <c r="K14" s="108"/>
    </row>
    <row r="15" spans="2:11" ht="30" customHeight="1" x14ac:dyDescent="0.25">
      <c r="B15" s="377"/>
      <c r="C15" s="198">
        <v>6</v>
      </c>
      <c r="D15" s="195"/>
      <c r="E15" s="193"/>
      <c r="F15" s="193"/>
      <c r="G15" s="193"/>
      <c r="H15" s="193"/>
      <c r="I15" s="193"/>
      <c r="J15" s="193"/>
      <c r="K15" s="108"/>
    </row>
    <row r="16" spans="2:11" ht="30" customHeight="1" x14ac:dyDescent="0.25">
      <c r="B16" s="377"/>
      <c r="C16" s="198">
        <v>7</v>
      </c>
      <c r="D16" s="195"/>
      <c r="E16" s="193"/>
      <c r="F16" s="193"/>
      <c r="G16" s="193"/>
      <c r="H16" s="193"/>
      <c r="I16" s="193"/>
      <c r="J16" s="193"/>
      <c r="K16" s="108"/>
    </row>
    <row r="17" spans="2:11" ht="33.75" customHeight="1" thickBot="1" x14ac:dyDescent="0.3">
      <c r="B17" s="378"/>
      <c r="C17" s="199">
        <v>8</v>
      </c>
      <c r="D17" s="160"/>
      <c r="E17" s="22"/>
      <c r="F17" s="22"/>
      <c r="G17" s="22"/>
      <c r="H17" s="22"/>
      <c r="I17" s="22"/>
      <c r="J17" s="22"/>
      <c r="K17" s="109"/>
    </row>
  </sheetData>
  <mergeCells count="2">
    <mergeCell ref="C8:K8"/>
    <mergeCell ref="B9:B17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R35"/>
  <sheetViews>
    <sheetView topLeftCell="A13" workbookViewId="0">
      <selection activeCell="G25" sqref="G25"/>
    </sheetView>
  </sheetViews>
  <sheetFormatPr baseColWidth="10" defaultColWidth="11.42578125" defaultRowHeight="15" x14ac:dyDescent="0.25"/>
  <cols>
    <col min="2" max="2" width="15.42578125" customWidth="1"/>
    <col min="3" max="3" width="22.85546875" customWidth="1"/>
    <col min="4" max="4" width="24.85546875" customWidth="1"/>
    <col min="5" max="5" width="15.85546875" customWidth="1"/>
    <col min="6" max="6" width="21.42578125" customWidth="1"/>
    <col min="7" max="7" width="19.85546875" customWidth="1"/>
    <col min="11" max="11" width="20.85546875" bestFit="1" customWidth="1"/>
    <col min="12" max="12" width="23.7109375" bestFit="1" customWidth="1"/>
    <col min="13" max="13" width="8.85546875" customWidth="1"/>
    <col min="14" max="14" width="8.140625" customWidth="1"/>
    <col min="15" max="15" width="5" customWidth="1"/>
    <col min="16" max="16" width="6" customWidth="1"/>
    <col min="17" max="17" width="11.140625" customWidth="1"/>
    <col min="18" max="18" width="12.5703125" bestFit="1" customWidth="1"/>
  </cols>
  <sheetData>
    <row r="2" spans="1:18" x14ac:dyDescent="0.25">
      <c r="A2" s="4" t="s">
        <v>11</v>
      </c>
      <c r="B2" s="1" t="s">
        <v>2</v>
      </c>
      <c r="C2" s="1" t="s">
        <v>3</v>
      </c>
      <c r="D2" s="1" t="s">
        <v>4</v>
      </c>
      <c r="E2" s="1" t="s">
        <v>0</v>
      </c>
      <c r="F2" s="1" t="s">
        <v>27</v>
      </c>
      <c r="G2" s="1" t="s">
        <v>12</v>
      </c>
    </row>
    <row r="3" spans="1:18" ht="30" x14ac:dyDescent="0.25">
      <c r="A3" s="2" t="s">
        <v>1</v>
      </c>
      <c r="B3" s="2">
        <v>300</v>
      </c>
      <c r="C3" s="3" t="s">
        <v>26</v>
      </c>
      <c r="D3" s="2"/>
      <c r="E3" s="2"/>
      <c r="F3" s="3" t="s">
        <v>28</v>
      </c>
      <c r="G3" s="2">
        <v>79705</v>
      </c>
    </row>
    <row r="4" spans="1:18" x14ac:dyDescent="0.25">
      <c r="A4" s="2"/>
      <c r="B4" s="2"/>
      <c r="C4" s="1">
        <v>8000</v>
      </c>
      <c r="D4" s="2"/>
      <c r="E4" s="2"/>
      <c r="F4" s="2"/>
      <c r="G4" s="2"/>
    </row>
    <row r="5" spans="1:18" x14ac:dyDescent="0.25">
      <c r="A5" s="2"/>
      <c r="B5" s="2"/>
      <c r="C5" s="1">
        <v>6000</v>
      </c>
      <c r="D5" s="2"/>
      <c r="E5" s="2"/>
      <c r="F5" s="2"/>
      <c r="G5" s="2"/>
    </row>
    <row r="6" spans="1:18" s="4" customFormat="1" x14ac:dyDescent="0.25">
      <c r="A6" s="2"/>
      <c r="B6" s="2"/>
      <c r="C6" s="2">
        <v>12000</v>
      </c>
      <c r="D6" s="2"/>
      <c r="E6" s="2"/>
      <c r="F6" s="2"/>
      <c r="G6" s="2"/>
    </row>
    <row r="7" spans="1:18" ht="45" x14ac:dyDescent="0.25">
      <c r="A7" s="2" t="s">
        <v>5</v>
      </c>
      <c r="B7" s="2">
        <v>350</v>
      </c>
      <c r="C7" s="3" t="s">
        <v>21</v>
      </c>
      <c r="D7" s="2"/>
      <c r="E7" s="2"/>
      <c r="F7" s="3" t="s">
        <v>29</v>
      </c>
      <c r="G7" s="2">
        <v>92267</v>
      </c>
      <c r="L7" s="4"/>
    </row>
    <row r="8" spans="1:18" x14ac:dyDescent="0.25">
      <c r="A8" s="2"/>
      <c r="B8" s="2"/>
      <c r="C8" s="1">
        <v>10000</v>
      </c>
      <c r="D8" s="2"/>
      <c r="E8" s="2"/>
      <c r="F8" s="2"/>
      <c r="G8" s="2"/>
      <c r="L8" s="4"/>
      <c r="M8" s="4"/>
      <c r="N8" s="4"/>
      <c r="Q8" s="4"/>
      <c r="R8" s="4"/>
    </row>
    <row r="9" spans="1:18" x14ac:dyDescent="0.25">
      <c r="A9" s="2"/>
      <c r="B9" s="2"/>
      <c r="C9" s="1">
        <v>8000</v>
      </c>
      <c r="D9" s="2"/>
      <c r="E9" s="2"/>
      <c r="F9" s="2"/>
      <c r="G9" s="2"/>
      <c r="K9" s="4"/>
      <c r="L9" s="4"/>
      <c r="N9" s="4"/>
      <c r="O9" s="4"/>
      <c r="P9" s="4"/>
    </row>
    <row r="10" spans="1:18" s="4" customFormat="1" x14ac:dyDescent="0.25">
      <c r="A10" s="2"/>
      <c r="B10" s="2"/>
      <c r="C10" s="2">
        <v>6000</v>
      </c>
      <c r="D10" s="2"/>
      <c r="E10" s="2"/>
      <c r="F10" s="2"/>
      <c r="G10" s="2"/>
      <c r="K10" s="5"/>
      <c r="L10"/>
      <c r="M10"/>
      <c r="N10"/>
      <c r="O10"/>
      <c r="P10"/>
      <c r="Q10"/>
      <c r="R10"/>
    </row>
    <row r="11" spans="1:18" ht="24.95" customHeight="1" x14ac:dyDescent="0.25">
      <c r="A11" s="2" t="s">
        <v>6</v>
      </c>
      <c r="B11" s="2">
        <v>450</v>
      </c>
      <c r="C11" s="3" t="s">
        <v>22</v>
      </c>
      <c r="D11" s="3" t="s">
        <v>24</v>
      </c>
      <c r="E11" s="3">
        <v>1</v>
      </c>
      <c r="F11" s="2">
        <v>4800</v>
      </c>
      <c r="G11" s="2">
        <v>37539</v>
      </c>
      <c r="K11" s="5"/>
    </row>
    <row r="12" spans="1:18" ht="24.95" customHeight="1" x14ac:dyDescent="0.25">
      <c r="A12" s="2"/>
      <c r="B12" s="2"/>
      <c r="C12" s="2">
        <v>10000</v>
      </c>
      <c r="D12" s="2">
        <v>1000</v>
      </c>
      <c r="E12" s="2">
        <v>2</v>
      </c>
      <c r="F12" s="2">
        <v>5000</v>
      </c>
      <c r="G12" s="2"/>
      <c r="K12" s="5"/>
    </row>
    <row r="13" spans="1:18" ht="24.95" customHeight="1" x14ac:dyDescent="0.25">
      <c r="A13" s="2"/>
      <c r="B13" s="2"/>
      <c r="C13" s="2">
        <v>8000</v>
      </c>
      <c r="D13" s="2">
        <v>2000</v>
      </c>
      <c r="E13" s="2">
        <v>3</v>
      </c>
      <c r="F13" s="2">
        <v>6500</v>
      </c>
      <c r="G13" s="2"/>
    </row>
    <row r="14" spans="1:18" s="4" customFormat="1" ht="24.95" customHeight="1" x14ac:dyDescent="0.25">
      <c r="A14" s="2"/>
      <c r="B14" s="2"/>
      <c r="C14" s="2">
        <v>6000</v>
      </c>
      <c r="D14" s="2">
        <v>1500</v>
      </c>
      <c r="E14" s="2">
        <v>4</v>
      </c>
      <c r="F14" s="2">
        <v>6000</v>
      </c>
      <c r="G14" s="2"/>
      <c r="K14"/>
      <c r="L14"/>
      <c r="M14"/>
      <c r="N14"/>
    </row>
    <row r="15" spans="1:18" s="4" customFormat="1" ht="24.95" customHeight="1" x14ac:dyDescent="0.25">
      <c r="A15" s="2"/>
      <c r="B15" s="2"/>
      <c r="C15" s="2">
        <v>4500</v>
      </c>
      <c r="D15" s="2">
        <v>8000</v>
      </c>
      <c r="E15" s="2">
        <v>5</v>
      </c>
      <c r="F15" s="2">
        <v>7500</v>
      </c>
      <c r="G15" s="2"/>
      <c r="K15"/>
      <c r="L15"/>
      <c r="M15"/>
      <c r="N15"/>
    </row>
    <row r="16" spans="1:18" s="4" customFormat="1" ht="24.95" customHeight="1" x14ac:dyDescent="0.25">
      <c r="A16" s="2"/>
      <c r="B16" s="2"/>
      <c r="C16" s="2"/>
      <c r="E16" s="2">
        <v>6</v>
      </c>
      <c r="F16" s="2"/>
      <c r="G16" s="2"/>
      <c r="K16"/>
      <c r="L16"/>
      <c r="M16"/>
      <c r="N16"/>
    </row>
    <row r="17" spans="1:14" s="4" customFormat="1" ht="24.95" customHeight="1" x14ac:dyDescent="0.25">
      <c r="A17" s="2"/>
      <c r="B17" s="2"/>
      <c r="C17" s="2"/>
      <c r="E17" s="2">
        <v>7</v>
      </c>
      <c r="F17" s="2"/>
      <c r="G17" s="2"/>
      <c r="K17"/>
      <c r="L17"/>
      <c r="M17"/>
      <c r="N17"/>
    </row>
    <row r="18" spans="1:14" ht="15" customHeight="1" x14ac:dyDescent="0.25">
      <c r="A18" s="2" t="s">
        <v>7</v>
      </c>
      <c r="B18" s="2">
        <v>450</v>
      </c>
      <c r="C18" s="3" t="s">
        <v>23</v>
      </c>
      <c r="D18" s="7" t="s">
        <v>24</v>
      </c>
      <c r="E18" s="3">
        <v>1</v>
      </c>
      <c r="F18" s="2">
        <v>4800</v>
      </c>
      <c r="G18" s="2">
        <v>39430</v>
      </c>
    </row>
    <row r="19" spans="1:14" x14ac:dyDescent="0.25">
      <c r="A19" s="2"/>
      <c r="B19" s="2"/>
      <c r="C19" s="2">
        <v>10000</v>
      </c>
      <c r="D19" s="1">
        <v>1000</v>
      </c>
      <c r="E19" s="2">
        <v>2</v>
      </c>
      <c r="F19" s="2">
        <v>5000</v>
      </c>
      <c r="G19" s="2"/>
    </row>
    <row r="20" spans="1:14" x14ac:dyDescent="0.25">
      <c r="A20" s="2"/>
      <c r="B20" s="2"/>
      <c r="C20" s="2">
        <v>8000</v>
      </c>
      <c r="D20" s="1">
        <v>1500</v>
      </c>
      <c r="E20" s="2">
        <v>3</v>
      </c>
      <c r="F20" s="2">
        <v>6000</v>
      </c>
      <c r="G20" s="2"/>
    </row>
    <row r="21" spans="1:14" s="4" customFormat="1" x14ac:dyDescent="0.25">
      <c r="A21" s="2"/>
      <c r="B21" s="2"/>
      <c r="C21" s="2">
        <v>4500</v>
      </c>
      <c r="D21" s="1">
        <v>2000</v>
      </c>
      <c r="E21" s="2">
        <v>4</v>
      </c>
      <c r="F21" s="2">
        <v>6500</v>
      </c>
      <c r="G21" s="2"/>
      <c r="K21"/>
      <c r="L21"/>
      <c r="M21"/>
    </row>
    <row r="22" spans="1:14" s="4" customFormat="1" x14ac:dyDescent="0.25">
      <c r="A22" s="2"/>
      <c r="B22" s="2"/>
      <c r="C22" s="2">
        <v>6000</v>
      </c>
      <c r="D22" s="1">
        <v>8000</v>
      </c>
      <c r="E22" s="2">
        <v>5</v>
      </c>
      <c r="F22" s="2">
        <v>7000</v>
      </c>
      <c r="G22" s="2"/>
      <c r="K22"/>
      <c r="L22"/>
      <c r="M22"/>
    </row>
    <row r="23" spans="1:14" s="4" customFormat="1" x14ac:dyDescent="0.25">
      <c r="A23" s="2"/>
      <c r="B23" s="2"/>
      <c r="C23" s="2"/>
      <c r="D23" s="1"/>
      <c r="E23" s="2">
        <v>6</v>
      </c>
      <c r="F23" s="2"/>
      <c r="G23" s="2"/>
      <c r="K23"/>
      <c r="L23"/>
      <c r="M23"/>
    </row>
    <row r="24" spans="1:14" s="4" customFormat="1" x14ac:dyDescent="0.25">
      <c r="A24" s="2"/>
      <c r="B24" s="2"/>
      <c r="C24" s="2"/>
      <c r="D24" s="1"/>
      <c r="E24" s="2">
        <v>7</v>
      </c>
      <c r="F24" s="2"/>
      <c r="G24" s="2"/>
      <c r="K24"/>
      <c r="L24"/>
      <c r="M24"/>
    </row>
    <row r="25" spans="1:14" ht="45" x14ac:dyDescent="0.25">
      <c r="A25" s="2" t="s">
        <v>8</v>
      </c>
      <c r="B25" s="2">
        <v>500</v>
      </c>
      <c r="C25" s="3" t="s">
        <v>10</v>
      </c>
      <c r="D25" s="3" t="s">
        <v>25</v>
      </c>
      <c r="E25" s="3">
        <v>2</v>
      </c>
      <c r="F25" s="3" t="s">
        <v>30</v>
      </c>
      <c r="G25" s="2">
        <v>64804</v>
      </c>
    </row>
    <row r="26" spans="1:14" x14ac:dyDescent="0.25">
      <c r="A26" s="2"/>
      <c r="B26" s="2"/>
      <c r="C26" s="2">
        <v>6000</v>
      </c>
      <c r="D26" s="2">
        <v>500</v>
      </c>
      <c r="E26" s="2">
        <v>3</v>
      </c>
      <c r="F26" s="2"/>
      <c r="G26" s="2"/>
    </row>
    <row r="27" spans="1:14" x14ac:dyDescent="0.25">
      <c r="A27" s="2"/>
      <c r="B27" s="2"/>
      <c r="C27" s="4"/>
      <c r="D27" s="2">
        <v>2000</v>
      </c>
      <c r="E27" s="2">
        <v>4</v>
      </c>
      <c r="F27" s="2"/>
      <c r="G27" s="2"/>
    </row>
    <row r="28" spans="1:14" s="4" customFormat="1" x14ac:dyDescent="0.25">
      <c r="A28" s="2"/>
      <c r="B28" s="2"/>
      <c r="C28" s="2"/>
      <c r="D28" s="2"/>
      <c r="E28" s="2">
        <v>5</v>
      </c>
      <c r="F28" s="2"/>
      <c r="G28" s="2"/>
    </row>
    <row r="29" spans="1:14" x14ac:dyDescent="0.25">
      <c r="A29" s="2" t="s">
        <v>9</v>
      </c>
      <c r="B29" s="2">
        <v>500</v>
      </c>
      <c r="C29" s="2">
        <v>10000</v>
      </c>
      <c r="D29" s="7">
        <v>500</v>
      </c>
      <c r="E29" s="3">
        <v>1</v>
      </c>
      <c r="F29" s="2"/>
      <c r="G29" s="2">
        <v>14059</v>
      </c>
    </row>
    <row r="30" spans="1:14" x14ac:dyDescent="0.25">
      <c r="A30" s="2"/>
      <c r="B30" s="2"/>
      <c r="C30" s="2">
        <v>7500</v>
      </c>
      <c r="D30" s="2">
        <v>1000</v>
      </c>
      <c r="E30" s="2">
        <v>2</v>
      </c>
      <c r="F30" s="2">
        <v>4000</v>
      </c>
      <c r="G30" s="2"/>
    </row>
    <row r="31" spans="1:14" x14ac:dyDescent="0.25">
      <c r="A31" s="2"/>
      <c r="B31" s="2"/>
      <c r="C31" s="2">
        <v>6000</v>
      </c>
      <c r="D31" s="2">
        <v>1500</v>
      </c>
      <c r="E31" s="2">
        <v>3</v>
      </c>
      <c r="F31" s="2" t="s">
        <v>31</v>
      </c>
      <c r="G31" s="2"/>
    </row>
    <row r="32" spans="1:14" x14ac:dyDescent="0.25">
      <c r="A32" s="8"/>
      <c r="B32" s="8"/>
      <c r="C32" s="8">
        <v>4500</v>
      </c>
      <c r="D32" s="8">
        <v>2000</v>
      </c>
      <c r="E32" s="8">
        <v>4</v>
      </c>
      <c r="F32" s="8">
        <v>5000</v>
      </c>
      <c r="G32" s="8"/>
    </row>
    <row r="33" spans="1:7" x14ac:dyDescent="0.25">
      <c r="A33" s="8"/>
      <c r="B33" s="8"/>
      <c r="C33" s="8">
        <v>1000</v>
      </c>
      <c r="D33" s="10"/>
      <c r="E33" s="8">
        <v>5</v>
      </c>
      <c r="F33" s="8"/>
      <c r="G33" s="8"/>
    </row>
    <row r="34" spans="1:7" x14ac:dyDescent="0.25">
      <c r="A34" s="8"/>
      <c r="B34" s="8"/>
      <c r="C34" s="8">
        <v>1500</v>
      </c>
      <c r="D34" s="9"/>
      <c r="E34" s="8">
        <v>6</v>
      </c>
      <c r="F34" s="8"/>
      <c r="G34" s="8"/>
    </row>
    <row r="35" spans="1:7" x14ac:dyDescent="0.25">
      <c r="A35" s="8"/>
      <c r="B35" s="8"/>
      <c r="C35" s="8"/>
      <c r="D35" s="9"/>
      <c r="E35" s="8"/>
      <c r="F35" s="8"/>
      <c r="G35" s="8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11"/>
  <sheetViews>
    <sheetView workbookViewId="0">
      <selection activeCell="I25" sqref="I25"/>
    </sheetView>
  </sheetViews>
  <sheetFormatPr baseColWidth="10" defaultColWidth="11.42578125" defaultRowHeight="15" x14ac:dyDescent="0.25"/>
  <cols>
    <col min="2" max="3" width="0" hidden="1" customWidth="1"/>
  </cols>
  <sheetData>
    <row r="2" spans="1:4" x14ac:dyDescent="0.25">
      <c r="B2" s="4" t="s">
        <v>18</v>
      </c>
      <c r="C2" s="4" t="s">
        <v>19</v>
      </c>
      <c r="D2" s="4" t="s">
        <v>20</v>
      </c>
    </row>
    <row r="3" spans="1:4" x14ac:dyDescent="0.25">
      <c r="A3" s="4" t="s">
        <v>1</v>
      </c>
      <c r="B3">
        <v>550</v>
      </c>
      <c r="C3">
        <v>43838005</v>
      </c>
      <c r="D3" s="6">
        <f>C3/B3</f>
        <v>79705.463636363638</v>
      </c>
    </row>
    <row r="4" spans="1:4" x14ac:dyDescent="0.25">
      <c r="A4" s="4" t="s">
        <v>13</v>
      </c>
      <c r="B4">
        <v>706</v>
      </c>
      <c r="C4">
        <v>65140673</v>
      </c>
      <c r="D4" s="6">
        <f t="shared" ref="D4:D11" si="0">C4/B4</f>
        <v>92267.242209631731</v>
      </c>
    </row>
    <row r="5" spans="1:4" x14ac:dyDescent="0.25">
      <c r="A5" s="4" t="s">
        <v>14</v>
      </c>
      <c r="B5">
        <v>97</v>
      </c>
      <c r="C5">
        <v>2507516</v>
      </c>
      <c r="D5" s="6">
        <f t="shared" si="0"/>
        <v>25850.680412371134</v>
      </c>
    </row>
    <row r="6" spans="1:4" x14ac:dyDescent="0.25">
      <c r="A6" s="4" t="s">
        <v>15</v>
      </c>
      <c r="B6">
        <v>918</v>
      </c>
      <c r="C6">
        <v>22185717</v>
      </c>
      <c r="D6" s="6">
        <f t="shared" si="0"/>
        <v>24167.447712418299</v>
      </c>
    </row>
    <row r="7" spans="1:4" x14ac:dyDescent="0.25">
      <c r="A7" s="4" t="s">
        <v>6</v>
      </c>
      <c r="B7">
        <v>775</v>
      </c>
      <c r="C7">
        <v>29092518</v>
      </c>
      <c r="D7" s="6">
        <f t="shared" si="0"/>
        <v>37538.732903225806</v>
      </c>
    </row>
    <row r="8" spans="1:4" x14ac:dyDescent="0.25">
      <c r="A8" s="4" t="s">
        <v>7</v>
      </c>
      <c r="B8">
        <v>837</v>
      </c>
      <c r="C8">
        <v>33003074</v>
      </c>
      <c r="D8" s="6">
        <f t="shared" si="0"/>
        <v>39430.195937873359</v>
      </c>
    </row>
    <row r="9" spans="1:4" x14ac:dyDescent="0.25">
      <c r="A9" s="4" t="s">
        <v>8</v>
      </c>
      <c r="B9">
        <v>850</v>
      </c>
      <c r="C9">
        <v>55083396</v>
      </c>
      <c r="D9" s="6">
        <f t="shared" si="0"/>
        <v>64803.995294117645</v>
      </c>
    </row>
    <row r="10" spans="1:4" x14ac:dyDescent="0.25">
      <c r="A10" s="4" t="s">
        <v>16</v>
      </c>
      <c r="B10">
        <v>539</v>
      </c>
      <c r="C10">
        <v>7577634</v>
      </c>
      <c r="D10" s="6">
        <f t="shared" si="0"/>
        <v>14058.690166975881</v>
      </c>
    </row>
    <row r="11" spans="1:4" x14ac:dyDescent="0.25">
      <c r="A11" s="4" t="s">
        <v>17</v>
      </c>
      <c r="B11">
        <v>339</v>
      </c>
      <c r="C11">
        <v>167990</v>
      </c>
      <c r="D11" s="6">
        <f t="shared" si="0"/>
        <v>495.54572271386428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CP 25</vt:lpstr>
      <vt:lpstr>CP 9</vt:lpstr>
      <vt:lpstr>CP 7 &amp; 8</vt:lpstr>
      <vt:lpstr>LAM B</vt:lpstr>
      <vt:lpstr>LAM C</vt:lpstr>
      <vt:lpstr>Chgt Prod</vt:lpstr>
      <vt:lpstr>Feuil1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Yves Le Dorse PC20031</dc:creator>
  <cp:lastModifiedBy>Tristan BLEUZEN</cp:lastModifiedBy>
  <cp:lastPrinted>2015-02-16T13:13:25Z</cp:lastPrinted>
  <dcterms:created xsi:type="dcterms:W3CDTF">2015-02-13T15:46:50Z</dcterms:created>
  <dcterms:modified xsi:type="dcterms:W3CDTF">2016-02-18T10:22:55Z</dcterms:modified>
</cp:coreProperties>
</file>