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euronaf elisa\reponse forum\"/>
    </mc:Choice>
  </mc:AlternateContent>
  <bookViews>
    <workbookView xWindow="0" yWindow="0" windowWidth="20160" windowHeight="7476"/>
  </bookViews>
  <sheets>
    <sheet name="RECAP" sheetId="2" r:id="rId1"/>
    <sheet name="synthése" sheetId="1" r:id="rId2"/>
    <sheet name="MARSEILLE" sheetId="3" r:id="rId3"/>
    <sheet name="BARCELONE" sheetId="4" r:id="rId4"/>
    <sheet name="VALENCE" sheetId="5" r:id="rId5"/>
    <sheet name="GENES" sheetId="6" r:id="rId6"/>
    <sheet name="LA SPEZIA" sheetId="7" r:id="rId7"/>
    <sheet name="GANDIA" sheetId="8" r:id="rId8"/>
  </sheets>
  <externalReferences>
    <externalReference r:id="rId9"/>
  </externalReferences>
  <definedNames>
    <definedName name="ALGER">RECAP!$C:$C</definedName>
    <definedName name="ALGER_C">RECAP!$J:$J</definedName>
    <definedName name="ANNABA">RECAP!$I:$I</definedName>
    <definedName name="BEJAIA">RECAP!$F:$F</definedName>
    <definedName name="DJEN_DJEN">RECAP!$G:$G</definedName>
    <definedName name="GHAZAOUET">RECAP!$E:$E</definedName>
    <definedName name="Mosta">RECAP!$L:$L</definedName>
    <definedName name="ORAN">RECAP!$D:$D</definedName>
    <definedName name="ORAN_Sec">RECAP!$K:$K</definedName>
    <definedName name="pol">RECAP!$B:$B</definedName>
    <definedName name="SKIKDA">RECAP!$H:$H</definedName>
    <definedName name="week">RECAP!$A:$A</definedName>
    <definedName name="_xlnm.Print_Area" localSheetId="3">BARCELONE!$A$214:$S$268</definedName>
    <definedName name="_xlnm.Print_Area" localSheetId="7">GANDIA!$A$107:$H$223</definedName>
    <definedName name="_xlnm.Print_Area" localSheetId="5">GENES!$A$214:$S$267</definedName>
    <definedName name="_xlnm.Print_Area" localSheetId="6">'LA SPEZIA'!$A$214:$P$267</definedName>
    <definedName name="_xlnm.Print_Area" localSheetId="2">MARSEILLE!$A$214:$P$268</definedName>
    <definedName name="_xlnm.Print_Area" localSheetId="4">VALENCE!$A$214:$S$268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7" i="3" l="1"/>
  <c r="F237" i="3"/>
  <c r="G237" i="3"/>
  <c r="H237" i="3"/>
  <c r="I237" i="3"/>
  <c r="J237" i="3"/>
  <c r="K237" i="3"/>
  <c r="L237" i="3"/>
  <c r="M237" i="3"/>
  <c r="D237" i="3"/>
  <c r="E236" i="3"/>
  <c r="F236" i="3"/>
  <c r="G236" i="3"/>
  <c r="H236" i="3"/>
  <c r="I236" i="3"/>
  <c r="J236" i="3"/>
  <c r="K236" i="3"/>
  <c r="L236" i="3"/>
  <c r="M236" i="3"/>
  <c r="D236" i="3"/>
  <c r="C7" i="1" l="1"/>
  <c r="C6" i="1"/>
  <c r="C5" i="1"/>
  <c r="C4" i="1"/>
  <c r="C3" i="1"/>
  <c r="C2" i="1"/>
  <c r="E223" i="8" l="1"/>
  <c r="D223" i="8"/>
  <c r="F223" i="8" s="1"/>
  <c r="E222" i="8"/>
  <c r="D222" i="8"/>
  <c r="F222" i="8" s="1"/>
  <c r="H222" i="8" s="1"/>
  <c r="E221" i="8"/>
  <c r="D221" i="8"/>
  <c r="F221" i="8" s="1"/>
  <c r="H221" i="8" s="1"/>
  <c r="E217" i="8"/>
  <c r="D217" i="8"/>
  <c r="E216" i="8"/>
  <c r="D216" i="8"/>
  <c r="H212" i="8"/>
  <c r="H204" i="8"/>
  <c r="F171" i="8"/>
  <c r="F170" i="8"/>
  <c r="F169" i="8"/>
  <c r="F168" i="8"/>
  <c r="F167" i="8"/>
  <c r="F166" i="8"/>
  <c r="F165" i="8"/>
  <c r="F164" i="8"/>
  <c r="F163" i="8"/>
  <c r="F162" i="8"/>
  <c r="F160" i="8"/>
  <c r="H213" i="8" s="1"/>
  <c r="F159" i="8"/>
  <c r="F158" i="8"/>
  <c r="H211" i="8" s="1"/>
  <c r="F157" i="8"/>
  <c r="H210" i="8" s="1"/>
  <c r="F156" i="8"/>
  <c r="F155" i="8"/>
  <c r="H208" i="8" s="1"/>
  <c r="F154" i="8"/>
  <c r="H207" i="8" s="1"/>
  <c r="F153" i="8"/>
  <c r="F152" i="8"/>
  <c r="H205" i="8" s="1"/>
  <c r="F151" i="8"/>
  <c r="F150" i="8"/>
  <c r="H203" i="8" s="1"/>
  <c r="F149" i="8"/>
  <c r="H202" i="8" s="1"/>
  <c r="F148" i="8"/>
  <c r="H201" i="8" s="1"/>
  <c r="F147" i="8"/>
  <c r="H200" i="8" s="1"/>
  <c r="F146" i="8"/>
  <c r="H199" i="8" s="1"/>
  <c r="F145" i="8"/>
  <c r="H198" i="8" s="1"/>
  <c r="F144" i="8"/>
  <c r="F143" i="8"/>
  <c r="F142" i="8"/>
  <c r="H195" i="8" s="1"/>
  <c r="F141" i="8"/>
  <c r="H194" i="8" s="1"/>
  <c r="F140" i="8"/>
  <c r="H193" i="8" s="1"/>
  <c r="F139" i="8"/>
  <c r="H192" i="8" s="1"/>
  <c r="F138" i="8"/>
  <c r="H191" i="8" s="1"/>
  <c r="F137" i="8"/>
  <c r="F136" i="8"/>
  <c r="H189" i="8" s="1"/>
  <c r="F135" i="8"/>
  <c r="F134" i="8"/>
  <c r="H187" i="8" s="1"/>
  <c r="F133" i="8"/>
  <c r="H186" i="8" s="1"/>
  <c r="F132" i="8"/>
  <c r="H185" i="8" s="1"/>
  <c r="F131" i="8"/>
  <c r="H184" i="8" s="1"/>
  <c r="F130" i="8"/>
  <c r="H183" i="8" s="1"/>
  <c r="F129" i="8"/>
  <c r="H182" i="8" s="1"/>
  <c r="F128" i="8"/>
  <c r="H181" i="8" s="1"/>
  <c r="F127" i="8"/>
  <c r="H180" i="8" s="1"/>
  <c r="F126" i="8"/>
  <c r="H179" i="8" s="1"/>
  <c r="F125" i="8"/>
  <c r="H178" i="8" s="1"/>
  <c r="F124" i="8"/>
  <c r="H177" i="8" s="1"/>
  <c r="F123" i="8"/>
  <c r="H176" i="8" s="1"/>
  <c r="F122" i="8"/>
  <c r="H175" i="8" s="1"/>
  <c r="F121" i="8"/>
  <c r="H174" i="8" s="1"/>
  <c r="F120" i="8"/>
  <c r="H173" i="8" s="1"/>
  <c r="F119" i="8"/>
  <c r="H172" i="8" s="1"/>
  <c r="F118" i="8"/>
  <c r="F117" i="8"/>
  <c r="H170" i="8" s="1"/>
  <c r="F116" i="8"/>
  <c r="H116" i="8" s="1"/>
  <c r="F115" i="8"/>
  <c r="F114" i="8"/>
  <c r="F113" i="8"/>
  <c r="F112" i="8"/>
  <c r="F111" i="8"/>
  <c r="F110" i="8"/>
  <c r="F109" i="8"/>
  <c r="F108" i="8"/>
  <c r="F106" i="8"/>
  <c r="F105" i="8"/>
  <c r="H158" i="8" s="1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H86" i="8" s="1"/>
  <c r="F85" i="8"/>
  <c r="F84" i="8"/>
  <c r="F83" i="8"/>
  <c r="F82" i="8"/>
  <c r="F81" i="8"/>
  <c r="F80" i="8"/>
  <c r="F79" i="8"/>
  <c r="F78" i="8"/>
  <c r="F77" i="8"/>
  <c r="F76" i="8"/>
  <c r="F75" i="8"/>
  <c r="F74" i="8"/>
  <c r="H127" i="8" s="1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H109" i="8" s="1"/>
  <c r="F55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H90" i="8" s="1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N224" i="7"/>
  <c r="N223" i="7"/>
  <c r="P223" i="7" s="1"/>
  <c r="N222" i="7"/>
  <c r="N221" i="7"/>
  <c r="N220" i="7"/>
  <c r="N219" i="7"/>
  <c r="N218" i="7"/>
  <c r="N217" i="7"/>
  <c r="N216" i="7"/>
  <c r="N215" i="7"/>
  <c r="P215" i="7" s="1"/>
  <c r="N213" i="7"/>
  <c r="P266" i="7" s="1"/>
  <c r="N212" i="7"/>
  <c r="N211" i="7"/>
  <c r="P264" i="7" s="1"/>
  <c r="N210" i="7"/>
  <c r="N209" i="7"/>
  <c r="P262" i="7" s="1"/>
  <c r="N208" i="7"/>
  <c r="N207" i="7"/>
  <c r="N206" i="7"/>
  <c r="N205" i="7"/>
  <c r="N204" i="7"/>
  <c r="N203" i="7"/>
  <c r="P256" i="7" s="1"/>
  <c r="N202" i="7"/>
  <c r="N201" i="7"/>
  <c r="P254" i="7" s="1"/>
  <c r="N200" i="7"/>
  <c r="N199" i="7"/>
  <c r="N198" i="7"/>
  <c r="N197" i="7"/>
  <c r="N196" i="7"/>
  <c r="N195" i="7"/>
  <c r="N194" i="7"/>
  <c r="N193" i="7"/>
  <c r="P246" i="7" s="1"/>
  <c r="N192" i="7"/>
  <c r="N191" i="7"/>
  <c r="N190" i="7"/>
  <c r="N189" i="7"/>
  <c r="N188" i="7"/>
  <c r="N187" i="7"/>
  <c r="N186" i="7"/>
  <c r="N185" i="7"/>
  <c r="P238" i="7" s="1"/>
  <c r="N184" i="7"/>
  <c r="N183" i="7"/>
  <c r="N182" i="7"/>
  <c r="N181" i="7"/>
  <c r="N180" i="7"/>
  <c r="N179" i="7"/>
  <c r="N178" i="7"/>
  <c r="N177" i="7"/>
  <c r="P230" i="7" s="1"/>
  <c r="N176" i="7"/>
  <c r="N175" i="7"/>
  <c r="N174" i="7"/>
  <c r="N173" i="7"/>
  <c r="N172" i="7"/>
  <c r="N171" i="7"/>
  <c r="N170" i="7"/>
  <c r="N169" i="7"/>
  <c r="N168" i="7"/>
  <c r="P221" i="7" s="1"/>
  <c r="N167" i="7"/>
  <c r="N166" i="7"/>
  <c r="P219" i="7" s="1"/>
  <c r="N165" i="7"/>
  <c r="N164" i="7"/>
  <c r="P217" i="7" s="1"/>
  <c r="N163" i="7"/>
  <c r="N162" i="7"/>
  <c r="N161" i="7"/>
  <c r="N159" i="7"/>
  <c r="N158" i="7"/>
  <c r="N157" i="7"/>
  <c r="N156" i="7"/>
  <c r="N155" i="7"/>
  <c r="N154" i="7"/>
  <c r="N153" i="7"/>
  <c r="N152" i="7"/>
  <c r="N151" i="7"/>
  <c r="N150" i="7"/>
  <c r="N149" i="7"/>
  <c r="N148" i="7"/>
  <c r="N147" i="7"/>
  <c r="N146" i="7"/>
  <c r="N145" i="7"/>
  <c r="N144" i="7"/>
  <c r="N143" i="7"/>
  <c r="N142" i="7"/>
  <c r="N141" i="7"/>
  <c r="N140" i="7"/>
  <c r="N139" i="7"/>
  <c r="N138" i="7"/>
  <c r="N137" i="7"/>
  <c r="N136" i="7"/>
  <c r="N135" i="7"/>
  <c r="N134" i="7"/>
  <c r="N133" i="7"/>
  <c r="N132" i="7"/>
  <c r="N131" i="7"/>
  <c r="N130" i="7"/>
  <c r="N129" i="7"/>
  <c r="N128" i="7"/>
  <c r="N127" i="7"/>
  <c r="N126" i="7"/>
  <c r="N125" i="7"/>
  <c r="N124" i="7"/>
  <c r="N123" i="7"/>
  <c r="N122" i="7"/>
  <c r="N121" i="7"/>
  <c r="N120" i="7"/>
  <c r="N119" i="7"/>
  <c r="N118" i="7"/>
  <c r="N117" i="7"/>
  <c r="N116" i="7"/>
  <c r="N115" i="7"/>
  <c r="N114" i="7"/>
  <c r="N113" i="7"/>
  <c r="N112" i="7"/>
  <c r="N111" i="7"/>
  <c r="N110" i="7"/>
  <c r="N109" i="7"/>
  <c r="N108" i="7"/>
  <c r="N106" i="7"/>
  <c r="N105" i="7"/>
  <c r="N104" i="7"/>
  <c r="N103" i="7"/>
  <c r="N102" i="7"/>
  <c r="N101" i="7"/>
  <c r="N100" i="7"/>
  <c r="N99" i="7"/>
  <c r="N98" i="7"/>
  <c r="N97" i="7"/>
  <c r="N96" i="7"/>
  <c r="N95" i="7"/>
  <c r="N94" i="7"/>
  <c r="N93" i="7"/>
  <c r="N92" i="7"/>
  <c r="N91" i="7"/>
  <c r="N90" i="7"/>
  <c r="N89" i="7"/>
  <c r="N88" i="7"/>
  <c r="N87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N55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P92" i="7" s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P259" i="6"/>
  <c r="P247" i="6"/>
  <c r="N224" i="6"/>
  <c r="S224" i="6" s="1"/>
  <c r="S223" i="6"/>
  <c r="N223" i="6"/>
  <c r="P223" i="6" s="1"/>
  <c r="F223" i="6"/>
  <c r="F222" i="6"/>
  <c r="N222" i="6" s="1"/>
  <c r="S222" i="6" s="1"/>
  <c r="N221" i="6"/>
  <c r="S221" i="6" s="1"/>
  <c r="F221" i="6"/>
  <c r="F220" i="6"/>
  <c r="N220" i="6" s="1"/>
  <c r="S220" i="6" s="1"/>
  <c r="N219" i="6"/>
  <c r="S219" i="6" s="1"/>
  <c r="N218" i="6"/>
  <c r="S218" i="6" s="1"/>
  <c r="F217" i="6"/>
  <c r="N216" i="6"/>
  <c r="N215" i="6"/>
  <c r="S215" i="6" s="1"/>
  <c r="N213" i="6"/>
  <c r="P267" i="6" s="1"/>
  <c r="N212" i="6"/>
  <c r="N211" i="6"/>
  <c r="N210" i="6"/>
  <c r="N209" i="6"/>
  <c r="N208" i="6"/>
  <c r="S208" i="6" s="1"/>
  <c r="N207" i="6"/>
  <c r="S206" i="6"/>
  <c r="N206" i="6"/>
  <c r="N205" i="6"/>
  <c r="N204" i="6"/>
  <c r="N203" i="6"/>
  <c r="P256" i="6" s="1"/>
  <c r="N202" i="6"/>
  <c r="P255" i="6" s="1"/>
  <c r="N201" i="6"/>
  <c r="N200" i="6"/>
  <c r="S200" i="6" s="1"/>
  <c r="N199" i="6"/>
  <c r="N198" i="6"/>
  <c r="S198" i="6" s="1"/>
  <c r="S197" i="6"/>
  <c r="N197" i="6"/>
  <c r="P250" i="6" s="1"/>
  <c r="N196" i="6"/>
  <c r="N195" i="6"/>
  <c r="S194" i="6"/>
  <c r="N194" i="6"/>
  <c r="N193" i="6"/>
  <c r="N192" i="6"/>
  <c r="S192" i="6" s="1"/>
  <c r="N191" i="6"/>
  <c r="N190" i="6"/>
  <c r="N189" i="6"/>
  <c r="P242" i="6" s="1"/>
  <c r="N188" i="6"/>
  <c r="N187" i="6"/>
  <c r="P240" i="6" s="1"/>
  <c r="N186" i="6"/>
  <c r="S186" i="6" s="1"/>
  <c r="N185" i="6"/>
  <c r="N184" i="6"/>
  <c r="S184" i="6" s="1"/>
  <c r="N183" i="6"/>
  <c r="N182" i="6"/>
  <c r="P235" i="6" s="1"/>
  <c r="N181" i="6"/>
  <c r="P234" i="6" s="1"/>
  <c r="N180" i="6"/>
  <c r="N179" i="6"/>
  <c r="N178" i="6"/>
  <c r="N177" i="6"/>
  <c r="N176" i="6"/>
  <c r="S176" i="6" s="1"/>
  <c r="N175" i="6"/>
  <c r="N174" i="6"/>
  <c r="P227" i="6" s="1"/>
  <c r="N173" i="6"/>
  <c r="N172" i="6"/>
  <c r="N171" i="6"/>
  <c r="S170" i="6"/>
  <c r="N170" i="6"/>
  <c r="P170" i="6" s="1"/>
  <c r="N169" i="6"/>
  <c r="N168" i="6"/>
  <c r="S168" i="6" s="1"/>
  <c r="N167" i="6"/>
  <c r="N166" i="6"/>
  <c r="S166" i="6" s="1"/>
  <c r="N165" i="6"/>
  <c r="S165" i="6" s="1"/>
  <c r="N164" i="6"/>
  <c r="N163" i="6"/>
  <c r="N162" i="6"/>
  <c r="P162" i="6" s="1"/>
  <c r="N161" i="6"/>
  <c r="N159" i="6"/>
  <c r="S159" i="6" s="1"/>
  <c r="N158" i="6"/>
  <c r="N157" i="6"/>
  <c r="S157" i="6" s="1"/>
  <c r="N156" i="6"/>
  <c r="S156" i="6" s="1"/>
  <c r="N155" i="6"/>
  <c r="N154" i="6"/>
  <c r="N153" i="6"/>
  <c r="S153" i="6" s="1"/>
  <c r="N152" i="6"/>
  <c r="N151" i="6"/>
  <c r="S151" i="6" s="1"/>
  <c r="N150" i="6"/>
  <c r="N149" i="6"/>
  <c r="S149" i="6" s="1"/>
  <c r="N148" i="6"/>
  <c r="N147" i="6"/>
  <c r="N146" i="6"/>
  <c r="N145" i="6"/>
  <c r="S145" i="6" s="1"/>
  <c r="N144" i="6"/>
  <c r="N143" i="6"/>
  <c r="S143" i="6" s="1"/>
  <c r="N142" i="6"/>
  <c r="N141" i="6"/>
  <c r="S141" i="6" s="1"/>
  <c r="N140" i="6"/>
  <c r="S140" i="6" s="1"/>
  <c r="N139" i="6"/>
  <c r="N138" i="6"/>
  <c r="N137" i="6"/>
  <c r="N136" i="6"/>
  <c r="N135" i="6"/>
  <c r="S135" i="6" s="1"/>
  <c r="N134" i="6"/>
  <c r="N133" i="6"/>
  <c r="N132" i="6"/>
  <c r="S132" i="6" s="1"/>
  <c r="N131" i="6"/>
  <c r="N130" i="6"/>
  <c r="N129" i="6"/>
  <c r="S129" i="6" s="1"/>
  <c r="N128" i="6"/>
  <c r="N127" i="6"/>
  <c r="S127" i="6" s="1"/>
  <c r="N126" i="6"/>
  <c r="S125" i="6"/>
  <c r="N125" i="6"/>
  <c r="N124" i="6"/>
  <c r="P124" i="6" s="1"/>
  <c r="N123" i="6"/>
  <c r="N122" i="6"/>
  <c r="N121" i="6"/>
  <c r="N120" i="6"/>
  <c r="N119" i="6"/>
  <c r="S119" i="6" s="1"/>
  <c r="N118" i="6"/>
  <c r="N117" i="6"/>
  <c r="P117" i="6" s="1"/>
  <c r="N116" i="6"/>
  <c r="N115" i="6"/>
  <c r="S115" i="6" s="1"/>
  <c r="N114" i="6"/>
  <c r="S113" i="6"/>
  <c r="N113" i="6"/>
  <c r="N112" i="6"/>
  <c r="S112" i="6" s="1"/>
  <c r="N111" i="6"/>
  <c r="S111" i="6" s="1"/>
  <c r="N110" i="6"/>
  <c r="N109" i="6"/>
  <c r="S109" i="6" s="1"/>
  <c r="S108" i="6"/>
  <c r="N108" i="6"/>
  <c r="N106" i="6"/>
  <c r="N105" i="6"/>
  <c r="N104" i="6"/>
  <c r="N103" i="6"/>
  <c r="N102" i="6"/>
  <c r="N101" i="6"/>
  <c r="N100" i="6"/>
  <c r="N99" i="6"/>
  <c r="N98" i="6"/>
  <c r="N97" i="6"/>
  <c r="P97" i="6" s="1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P84" i="6" s="1"/>
  <c r="N83" i="6"/>
  <c r="N82" i="6"/>
  <c r="N81" i="6"/>
  <c r="N80" i="6"/>
  <c r="P80" i="6" s="1"/>
  <c r="N79" i="6"/>
  <c r="N78" i="6"/>
  <c r="N77" i="6"/>
  <c r="N76" i="6"/>
  <c r="P76" i="6" s="1"/>
  <c r="N75" i="6"/>
  <c r="N74" i="6"/>
  <c r="N73" i="6"/>
  <c r="N72" i="6"/>
  <c r="P125" i="6" s="1"/>
  <c r="N71" i="6"/>
  <c r="N70" i="6"/>
  <c r="N69" i="6"/>
  <c r="P68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P90" i="6" s="1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R268" i="5"/>
  <c r="P239" i="5"/>
  <c r="N224" i="5"/>
  <c r="S224" i="5" s="1"/>
  <c r="N223" i="5"/>
  <c r="N222" i="5"/>
  <c r="S222" i="5" s="1"/>
  <c r="S221" i="5"/>
  <c r="N221" i="5"/>
  <c r="N220" i="5"/>
  <c r="N219" i="5"/>
  <c r="S219" i="5" s="1"/>
  <c r="N218" i="5"/>
  <c r="S218" i="5" s="1"/>
  <c r="N217" i="5"/>
  <c r="N216" i="5"/>
  <c r="S216" i="5" s="1"/>
  <c r="N215" i="5"/>
  <c r="N213" i="5"/>
  <c r="P267" i="5" s="1"/>
  <c r="N212" i="5"/>
  <c r="P265" i="5" s="1"/>
  <c r="N211" i="5"/>
  <c r="N210" i="5"/>
  <c r="S210" i="5" s="1"/>
  <c r="S209" i="5"/>
  <c r="N209" i="5"/>
  <c r="P262" i="5" s="1"/>
  <c r="N208" i="5"/>
  <c r="P261" i="5" s="1"/>
  <c r="N207" i="5"/>
  <c r="N206" i="5"/>
  <c r="N205" i="5"/>
  <c r="S205" i="5" s="1"/>
  <c r="N204" i="5"/>
  <c r="S204" i="5" s="1"/>
  <c r="N203" i="5"/>
  <c r="N202" i="5"/>
  <c r="N201" i="5"/>
  <c r="S201" i="5" s="1"/>
  <c r="N200" i="5"/>
  <c r="N199" i="5"/>
  <c r="N198" i="5"/>
  <c r="N197" i="5"/>
  <c r="P197" i="5" s="1"/>
  <c r="N196" i="5"/>
  <c r="P249" i="5" s="1"/>
  <c r="N195" i="5"/>
  <c r="N194" i="5"/>
  <c r="S194" i="5" s="1"/>
  <c r="N193" i="5"/>
  <c r="P246" i="5" s="1"/>
  <c r="N192" i="5"/>
  <c r="N191" i="5"/>
  <c r="N190" i="5"/>
  <c r="N189" i="5"/>
  <c r="S189" i="5" s="1"/>
  <c r="N188" i="5"/>
  <c r="S188" i="5" s="1"/>
  <c r="N187" i="5"/>
  <c r="N186" i="5"/>
  <c r="S186" i="5" s="1"/>
  <c r="N185" i="5"/>
  <c r="P238" i="5" s="1"/>
  <c r="N184" i="5"/>
  <c r="N183" i="5"/>
  <c r="N182" i="5"/>
  <c r="N181" i="5"/>
  <c r="N180" i="5"/>
  <c r="P233" i="5" s="1"/>
  <c r="N179" i="5"/>
  <c r="N178" i="5"/>
  <c r="S178" i="5" s="1"/>
  <c r="S177" i="5"/>
  <c r="N177" i="5"/>
  <c r="P177" i="5" s="1"/>
  <c r="N176" i="5"/>
  <c r="N175" i="5"/>
  <c r="N174" i="5"/>
  <c r="N173" i="5"/>
  <c r="P226" i="5" s="1"/>
  <c r="N172" i="5"/>
  <c r="P225" i="5" s="1"/>
  <c r="N171" i="5"/>
  <c r="N170" i="5"/>
  <c r="S170" i="5" s="1"/>
  <c r="N169" i="5"/>
  <c r="S169" i="5" s="1"/>
  <c r="N168" i="5"/>
  <c r="P221" i="5" s="1"/>
  <c r="N167" i="5"/>
  <c r="S167" i="5" s="1"/>
  <c r="N166" i="5"/>
  <c r="N165" i="5"/>
  <c r="P165" i="5" s="1"/>
  <c r="N164" i="5"/>
  <c r="S164" i="5" s="1"/>
  <c r="N163" i="5"/>
  <c r="N162" i="5"/>
  <c r="S162" i="5" s="1"/>
  <c r="N161" i="5"/>
  <c r="S161" i="5" s="1"/>
  <c r="N159" i="5"/>
  <c r="N158" i="5"/>
  <c r="S158" i="5" s="1"/>
  <c r="N157" i="5"/>
  <c r="N156" i="5"/>
  <c r="N155" i="5"/>
  <c r="S155" i="5" s="1"/>
  <c r="N154" i="5"/>
  <c r="S154" i="5" s="1"/>
  <c r="N153" i="5"/>
  <c r="S153" i="5" s="1"/>
  <c r="N152" i="5"/>
  <c r="N151" i="5"/>
  <c r="S151" i="5" s="1"/>
  <c r="N150" i="5"/>
  <c r="S150" i="5" s="1"/>
  <c r="N149" i="5"/>
  <c r="N148" i="5"/>
  <c r="S148" i="5" s="1"/>
  <c r="N147" i="5"/>
  <c r="N146" i="5"/>
  <c r="S146" i="5" s="1"/>
  <c r="N145" i="5"/>
  <c r="S145" i="5" s="1"/>
  <c r="S144" i="5"/>
  <c r="P144" i="5"/>
  <c r="N144" i="5"/>
  <c r="N143" i="5"/>
  <c r="N142" i="5"/>
  <c r="S142" i="5" s="1"/>
  <c r="N141" i="5"/>
  <c r="S141" i="5" s="1"/>
  <c r="N140" i="5"/>
  <c r="S140" i="5" s="1"/>
  <c r="N139" i="5"/>
  <c r="S139" i="5" s="1"/>
  <c r="N138" i="5"/>
  <c r="S138" i="5" s="1"/>
  <c r="N137" i="5"/>
  <c r="S137" i="5" s="1"/>
  <c r="N136" i="5"/>
  <c r="P136" i="5" s="1"/>
  <c r="N135" i="5"/>
  <c r="S135" i="5" s="1"/>
  <c r="N134" i="5"/>
  <c r="S134" i="5" s="1"/>
  <c r="N133" i="5"/>
  <c r="P133" i="5" s="1"/>
  <c r="N132" i="5"/>
  <c r="N131" i="5"/>
  <c r="N130" i="5"/>
  <c r="S130" i="5" s="1"/>
  <c r="N129" i="5"/>
  <c r="S129" i="5" s="1"/>
  <c r="N128" i="5"/>
  <c r="S128" i="5" s="1"/>
  <c r="N127" i="5"/>
  <c r="N126" i="5"/>
  <c r="S126" i="5" s="1"/>
  <c r="N125" i="5"/>
  <c r="S125" i="5" s="1"/>
  <c r="S124" i="5"/>
  <c r="N124" i="5"/>
  <c r="N123" i="5"/>
  <c r="S123" i="5" s="1"/>
  <c r="N122" i="5"/>
  <c r="S122" i="5" s="1"/>
  <c r="N121" i="5"/>
  <c r="S121" i="5" s="1"/>
  <c r="N120" i="5"/>
  <c r="N119" i="5"/>
  <c r="S119" i="5" s="1"/>
  <c r="P118" i="5"/>
  <c r="N118" i="5"/>
  <c r="S118" i="5" s="1"/>
  <c r="N117" i="5"/>
  <c r="N116" i="5"/>
  <c r="S116" i="5" s="1"/>
  <c r="N115" i="5"/>
  <c r="N114" i="5"/>
  <c r="S114" i="5" s="1"/>
  <c r="N113" i="5"/>
  <c r="S113" i="5" s="1"/>
  <c r="S112" i="5"/>
  <c r="P112" i="5"/>
  <c r="N112" i="5"/>
  <c r="N111" i="5"/>
  <c r="N110" i="5"/>
  <c r="S110" i="5" s="1"/>
  <c r="N109" i="5"/>
  <c r="S109" i="5" s="1"/>
  <c r="N108" i="5"/>
  <c r="S108" i="5" s="1"/>
  <c r="N106" i="5"/>
  <c r="N105" i="5"/>
  <c r="N104" i="5"/>
  <c r="N103" i="5"/>
  <c r="N102" i="5"/>
  <c r="N101" i="5"/>
  <c r="N100" i="5"/>
  <c r="N99" i="5"/>
  <c r="N98" i="5"/>
  <c r="N97" i="5"/>
  <c r="P150" i="5" s="1"/>
  <c r="N96" i="5"/>
  <c r="N95" i="5"/>
  <c r="N94" i="5"/>
  <c r="N93" i="5"/>
  <c r="N92" i="5"/>
  <c r="N91" i="5"/>
  <c r="N90" i="5"/>
  <c r="N89" i="5"/>
  <c r="N88" i="5"/>
  <c r="N87" i="5"/>
  <c r="P140" i="5" s="1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P124" i="5" s="1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P108" i="5" s="1"/>
  <c r="N53" i="5"/>
  <c r="N52" i="5"/>
  <c r="P105" i="5" s="1"/>
  <c r="N51" i="5"/>
  <c r="N50" i="5"/>
  <c r="P103" i="5" s="1"/>
  <c r="N49" i="5"/>
  <c r="N48" i="5"/>
  <c r="P101" i="5" s="1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P263" i="4"/>
  <c r="P249" i="4"/>
  <c r="R224" i="4"/>
  <c r="G224" i="4"/>
  <c r="D224" i="4"/>
  <c r="R223" i="4"/>
  <c r="E223" i="4"/>
  <c r="D223" i="4"/>
  <c r="N223" i="4" s="1"/>
  <c r="S223" i="4" s="1"/>
  <c r="E222" i="4"/>
  <c r="D222" i="4"/>
  <c r="R221" i="4"/>
  <c r="E221" i="4"/>
  <c r="N221" i="4" s="1"/>
  <c r="S221" i="4" s="1"/>
  <c r="D221" i="4"/>
  <c r="R220" i="4"/>
  <c r="K220" i="4"/>
  <c r="N220" i="4" s="1"/>
  <c r="S220" i="4" s="1"/>
  <c r="R219" i="4"/>
  <c r="N219" i="4"/>
  <c r="S219" i="4" s="1"/>
  <c r="S218" i="4"/>
  <c r="E218" i="4"/>
  <c r="N218" i="4" s="1"/>
  <c r="R217" i="4"/>
  <c r="N217" i="4"/>
  <c r="R216" i="4"/>
  <c r="R268" i="4" s="1"/>
  <c r="N216" i="4"/>
  <c r="D215" i="4"/>
  <c r="N215" i="4" s="1"/>
  <c r="S215" i="4" s="1"/>
  <c r="R213" i="4"/>
  <c r="H213" i="4"/>
  <c r="E213" i="4"/>
  <c r="N212" i="4"/>
  <c r="R211" i="4"/>
  <c r="G211" i="4"/>
  <c r="E211" i="4"/>
  <c r="D211" i="4"/>
  <c r="R210" i="4"/>
  <c r="S210" i="4" s="1"/>
  <c r="N210" i="4"/>
  <c r="E209" i="4"/>
  <c r="N209" i="4" s="1"/>
  <c r="R208" i="4"/>
  <c r="D208" i="4"/>
  <c r="N208" i="4" s="1"/>
  <c r="E207" i="4"/>
  <c r="N207" i="4" s="1"/>
  <c r="P260" i="4" s="1"/>
  <c r="G206" i="4"/>
  <c r="E206" i="4"/>
  <c r="R205" i="4"/>
  <c r="S205" i="4" s="1"/>
  <c r="N205" i="4"/>
  <c r="P258" i="4" s="1"/>
  <c r="E204" i="4"/>
  <c r="N204" i="4" s="1"/>
  <c r="R203" i="4"/>
  <c r="E203" i="4"/>
  <c r="D203" i="4"/>
  <c r="N203" i="4" s="1"/>
  <c r="S203" i="4" s="1"/>
  <c r="R202" i="4"/>
  <c r="E202" i="4"/>
  <c r="D202" i="4"/>
  <c r="N202" i="4" s="1"/>
  <c r="R201" i="4"/>
  <c r="E201" i="4"/>
  <c r="N201" i="4" s="1"/>
  <c r="D201" i="4"/>
  <c r="R200" i="4"/>
  <c r="G200" i="4"/>
  <c r="E200" i="4"/>
  <c r="N200" i="4" s="1"/>
  <c r="P253" i="4" s="1"/>
  <c r="R199" i="4"/>
  <c r="D199" i="4"/>
  <c r="N198" i="4"/>
  <c r="S198" i="4" s="1"/>
  <c r="N197" i="4"/>
  <c r="N196" i="4"/>
  <c r="S196" i="4" s="1"/>
  <c r="N195" i="4"/>
  <c r="P248" i="4" s="1"/>
  <c r="E195" i="4"/>
  <c r="R194" i="4"/>
  <c r="E194" i="4"/>
  <c r="N194" i="4" s="1"/>
  <c r="P247" i="4" s="1"/>
  <c r="E193" i="4"/>
  <c r="N193" i="4" s="1"/>
  <c r="P246" i="4" s="1"/>
  <c r="E192" i="4"/>
  <c r="N192" i="4" s="1"/>
  <c r="S192" i="4" s="1"/>
  <c r="E191" i="4"/>
  <c r="N191" i="4" s="1"/>
  <c r="E190" i="4"/>
  <c r="N190" i="4" s="1"/>
  <c r="S190" i="4" s="1"/>
  <c r="S189" i="4"/>
  <c r="E189" i="4"/>
  <c r="N189" i="4" s="1"/>
  <c r="P242" i="4" s="1"/>
  <c r="E188" i="4"/>
  <c r="N188" i="4" s="1"/>
  <c r="E187" i="4"/>
  <c r="N187" i="4" s="1"/>
  <c r="S186" i="4"/>
  <c r="E186" i="4"/>
  <c r="N186" i="4" s="1"/>
  <c r="P239" i="4" s="1"/>
  <c r="E185" i="4"/>
  <c r="N185" i="4" s="1"/>
  <c r="P238" i="4" s="1"/>
  <c r="E184" i="4"/>
  <c r="N184" i="4" s="1"/>
  <c r="S183" i="4"/>
  <c r="N183" i="4"/>
  <c r="E182" i="4"/>
  <c r="N182" i="4" s="1"/>
  <c r="P235" i="4" s="1"/>
  <c r="E181" i="4"/>
  <c r="N181" i="4" s="1"/>
  <c r="N180" i="4"/>
  <c r="P233" i="4" s="1"/>
  <c r="E180" i="4"/>
  <c r="E179" i="4"/>
  <c r="N179" i="4" s="1"/>
  <c r="S179" i="4" s="1"/>
  <c r="N178" i="4"/>
  <c r="E178" i="4"/>
  <c r="N177" i="4"/>
  <c r="P230" i="4" s="1"/>
  <c r="E177" i="4"/>
  <c r="E176" i="4"/>
  <c r="N176" i="4" s="1"/>
  <c r="P229" i="4" s="1"/>
  <c r="S175" i="4"/>
  <c r="N175" i="4"/>
  <c r="P228" i="4" s="1"/>
  <c r="E175" i="4"/>
  <c r="N174" i="4"/>
  <c r="N173" i="4"/>
  <c r="P173" i="4" s="1"/>
  <c r="E173" i="4"/>
  <c r="E172" i="4"/>
  <c r="N172" i="4" s="1"/>
  <c r="E171" i="4"/>
  <c r="N171" i="4" s="1"/>
  <c r="N170" i="4"/>
  <c r="S170" i="4" s="1"/>
  <c r="N169" i="4"/>
  <c r="N168" i="4"/>
  <c r="S168" i="4" s="1"/>
  <c r="N167" i="4"/>
  <c r="S167" i="4" s="1"/>
  <c r="N166" i="4"/>
  <c r="E165" i="4"/>
  <c r="N165" i="4" s="1"/>
  <c r="E164" i="4"/>
  <c r="N164" i="4" s="1"/>
  <c r="N163" i="4"/>
  <c r="E163" i="4"/>
  <c r="N162" i="4"/>
  <c r="E161" i="4"/>
  <c r="N159" i="4"/>
  <c r="S159" i="4" s="1"/>
  <c r="N158" i="4"/>
  <c r="N157" i="4"/>
  <c r="S157" i="4" s="1"/>
  <c r="N156" i="4"/>
  <c r="S155" i="4"/>
  <c r="N155" i="4"/>
  <c r="N154" i="4"/>
  <c r="N153" i="4"/>
  <c r="S152" i="4"/>
  <c r="N152" i="4"/>
  <c r="P205" i="4" s="1"/>
  <c r="N151" i="4"/>
  <c r="P151" i="4" s="1"/>
  <c r="N150" i="4"/>
  <c r="N149" i="4"/>
  <c r="S149" i="4" s="1"/>
  <c r="N148" i="4"/>
  <c r="S147" i="4"/>
  <c r="N147" i="4"/>
  <c r="N146" i="4"/>
  <c r="S146" i="4" s="1"/>
  <c r="N145" i="4"/>
  <c r="S144" i="4"/>
  <c r="N144" i="4"/>
  <c r="N143" i="4"/>
  <c r="S143" i="4" s="1"/>
  <c r="N142" i="4"/>
  <c r="N141" i="4"/>
  <c r="S141" i="4" s="1"/>
  <c r="N140" i="4"/>
  <c r="N139" i="4"/>
  <c r="S139" i="4" s="1"/>
  <c r="N138" i="4"/>
  <c r="S138" i="4" s="1"/>
  <c r="N137" i="4"/>
  <c r="N136" i="4"/>
  <c r="S136" i="4" s="1"/>
  <c r="N135" i="4"/>
  <c r="S135" i="4" s="1"/>
  <c r="N134" i="4"/>
  <c r="N133" i="4"/>
  <c r="S133" i="4" s="1"/>
  <c r="N132" i="4"/>
  <c r="N131" i="4"/>
  <c r="S131" i="4" s="1"/>
  <c r="N130" i="4"/>
  <c r="S130" i="4" s="1"/>
  <c r="N129" i="4"/>
  <c r="N128" i="4"/>
  <c r="S128" i="4" s="1"/>
  <c r="N127" i="4"/>
  <c r="S127" i="4" s="1"/>
  <c r="N126" i="4"/>
  <c r="N125" i="4"/>
  <c r="S125" i="4" s="1"/>
  <c r="N124" i="4"/>
  <c r="N123" i="4"/>
  <c r="S123" i="4" s="1"/>
  <c r="N122" i="4"/>
  <c r="S122" i="4" s="1"/>
  <c r="N121" i="4"/>
  <c r="N120" i="4"/>
  <c r="S120" i="4" s="1"/>
  <c r="N119" i="4"/>
  <c r="S119" i="4" s="1"/>
  <c r="N118" i="4"/>
  <c r="N117" i="4"/>
  <c r="S117" i="4" s="1"/>
  <c r="S116" i="4"/>
  <c r="P116" i="4"/>
  <c r="N116" i="4"/>
  <c r="N115" i="4"/>
  <c r="N114" i="4"/>
  <c r="S113" i="4"/>
  <c r="N113" i="4"/>
  <c r="N112" i="4"/>
  <c r="S112" i="4" s="1"/>
  <c r="N111" i="4"/>
  <c r="S111" i="4" s="1"/>
  <c r="N110" i="4"/>
  <c r="N109" i="4"/>
  <c r="S109" i="4" s="1"/>
  <c r="N108" i="4"/>
  <c r="S108" i="4" s="1"/>
  <c r="N106" i="4"/>
  <c r="P106" i="4" s="1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P93" i="4" s="1"/>
  <c r="N92" i="4"/>
  <c r="N91" i="4"/>
  <c r="N90" i="4"/>
  <c r="N89" i="4"/>
  <c r="N88" i="4"/>
  <c r="N87" i="4"/>
  <c r="N86" i="4"/>
  <c r="P85" i="4"/>
  <c r="N85" i="4"/>
  <c r="P138" i="4" s="1"/>
  <c r="N84" i="4"/>
  <c r="N83" i="4"/>
  <c r="N82" i="4"/>
  <c r="P135" i="4" s="1"/>
  <c r="N81" i="4"/>
  <c r="N80" i="4"/>
  <c r="N79" i="4"/>
  <c r="P79" i="4" s="1"/>
  <c r="N78" i="4"/>
  <c r="N77" i="4"/>
  <c r="N76" i="4"/>
  <c r="N75" i="4"/>
  <c r="N74" i="4"/>
  <c r="N73" i="4"/>
  <c r="N72" i="4"/>
  <c r="N71" i="4"/>
  <c r="N70" i="4"/>
  <c r="N69" i="4"/>
  <c r="P69" i="4" s="1"/>
  <c r="N68" i="4"/>
  <c r="N67" i="4"/>
  <c r="N66" i="4"/>
  <c r="N65" i="4"/>
  <c r="N64" i="4"/>
  <c r="N63" i="4"/>
  <c r="P63" i="4" s="1"/>
  <c r="N62" i="4"/>
  <c r="P62" i="4" s="1"/>
  <c r="N61" i="4"/>
  <c r="N60" i="4"/>
  <c r="N59" i="4"/>
  <c r="P59" i="4" s="1"/>
  <c r="N58" i="4"/>
  <c r="N57" i="4"/>
  <c r="N56" i="4"/>
  <c r="N55" i="4"/>
  <c r="N53" i="4"/>
  <c r="N52" i="4"/>
  <c r="P105" i="4" s="1"/>
  <c r="N51" i="4"/>
  <c r="N50" i="4"/>
  <c r="N49" i="4"/>
  <c r="N48" i="4"/>
  <c r="P101" i="4" s="1"/>
  <c r="N47" i="4"/>
  <c r="N46" i="4"/>
  <c r="N45" i="4"/>
  <c r="N44" i="4"/>
  <c r="N43" i="4"/>
  <c r="N42" i="4"/>
  <c r="P95" i="4" s="1"/>
  <c r="N41" i="4"/>
  <c r="N40" i="4"/>
  <c r="N39" i="4"/>
  <c r="N38" i="4"/>
  <c r="P91" i="4" s="1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P75" i="4" s="1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P265" i="3"/>
  <c r="N224" i="3"/>
  <c r="N223" i="3"/>
  <c r="N222" i="3"/>
  <c r="N221" i="3"/>
  <c r="N220" i="3"/>
  <c r="N219" i="3"/>
  <c r="N218" i="3"/>
  <c r="P218" i="3" s="1"/>
  <c r="N217" i="3"/>
  <c r="N216" i="3"/>
  <c r="N215" i="3"/>
  <c r="N213" i="3"/>
  <c r="P266" i="3" s="1"/>
  <c r="N212" i="3"/>
  <c r="N211" i="3"/>
  <c r="P264" i="3" s="1"/>
  <c r="N210" i="3"/>
  <c r="P263" i="3" s="1"/>
  <c r="N209" i="3"/>
  <c r="P262" i="3" s="1"/>
  <c r="N208" i="3"/>
  <c r="P261" i="3" s="1"/>
  <c r="N207" i="3"/>
  <c r="N206" i="3"/>
  <c r="P259" i="3" s="1"/>
  <c r="N205" i="3"/>
  <c r="P258" i="3" s="1"/>
  <c r="N204" i="3"/>
  <c r="P257" i="3" s="1"/>
  <c r="N203" i="3"/>
  <c r="P256" i="3" s="1"/>
  <c r="N202" i="3"/>
  <c r="P255" i="3" s="1"/>
  <c r="N201" i="3"/>
  <c r="P254" i="3" s="1"/>
  <c r="N200" i="3"/>
  <c r="P253" i="3" s="1"/>
  <c r="N199" i="3"/>
  <c r="N198" i="3"/>
  <c r="P251" i="3" s="1"/>
  <c r="N197" i="3"/>
  <c r="P250" i="3" s="1"/>
  <c r="N196" i="3"/>
  <c r="P249" i="3" s="1"/>
  <c r="N195" i="3"/>
  <c r="P248" i="3" s="1"/>
  <c r="N194" i="3"/>
  <c r="P247" i="3" s="1"/>
  <c r="N193" i="3"/>
  <c r="P246" i="3" s="1"/>
  <c r="N192" i="3"/>
  <c r="P245" i="3" s="1"/>
  <c r="N191" i="3"/>
  <c r="N190" i="3"/>
  <c r="P243" i="3" s="1"/>
  <c r="N189" i="3"/>
  <c r="P242" i="3" s="1"/>
  <c r="N188" i="3"/>
  <c r="P241" i="3" s="1"/>
  <c r="N187" i="3"/>
  <c r="P240" i="3" s="1"/>
  <c r="N186" i="3"/>
  <c r="P239" i="3" s="1"/>
  <c r="N185" i="3"/>
  <c r="P238" i="3" s="1"/>
  <c r="N184" i="3"/>
  <c r="P237" i="3" s="1"/>
  <c r="N183" i="3"/>
  <c r="P236" i="3" s="1"/>
  <c r="N182" i="3"/>
  <c r="P235" i="3" s="1"/>
  <c r="N181" i="3"/>
  <c r="P234" i="3" s="1"/>
  <c r="N180" i="3"/>
  <c r="P233" i="3" s="1"/>
  <c r="N179" i="3"/>
  <c r="P232" i="3" s="1"/>
  <c r="N178" i="3"/>
  <c r="P231" i="3" s="1"/>
  <c r="N177" i="3"/>
  <c r="P230" i="3" s="1"/>
  <c r="N176" i="3"/>
  <c r="N175" i="3"/>
  <c r="N174" i="3"/>
  <c r="P227" i="3" s="1"/>
  <c r="N173" i="3"/>
  <c r="P226" i="3" s="1"/>
  <c r="N172" i="3"/>
  <c r="P225" i="3" s="1"/>
  <c r="N171" i="3"/>
  <c r="P224" i="3" s="1"/>
  <c r="N170" i="3"/>
  <c r="N169" i="3"/>
  <c r="N168" i="3"/>
  <c r="N167" i="3"/>
  <c r="P167" i="3" s="1"/>
  <c r="N166" i="3"/>
  <c r="N165" i="3"/>
  <c r="P165" i="3" s="1"/>
  <c r="N164" i="3"/>
  <c r="N163" i="3"/>
  <c r="P216" i="3" s="1"/>
  <c r="N162" i="3"/>
  <c r="N161" i="3"/>
  <c r="N159" i="3"/>
  <c r="P212" i="3" s="1"/>
  <c r="N158" i="3"/>
  <c r="N157" i="3"/>
  <c r="N156" i="3"/>
  <c r="N155" i="3"/>
  <c r="P208" i="3" s="1"/>
  <c r="N154" i="3"/>
  <c r="N153" i="3"/>
  <c r="N152" i="3"/>
  <c r="P205" i="3" s="1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P190" i="3" s="1"/>
  <c r="N136" i="3"/>
  <c r="N135" i="3"/>
  <c r="N134" i="3"/>
  <c r="N133" i="3"/>
  <c r="P186" i="3" s="1"/>
  <c r="N132" i="3"/>
  <c r="N131" i="3"/>
  <c r="N130" i="3"/>
  <c r="N129" i="3"/>
  <c r="N128" i="3"/>
  <c r="N127" i="3"/>
  <c r="P127" i="3" s="1"/>
  <c r="N126" i="3"/>
  <c r="N125" i="3"/>
  <c r="N124" i="3"/>
  <c r="N123" i="3"/>
  <c r="P123" i="3" s="1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P108" i="3" s="1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P78" i="3" s="1"/>
  <c r="N24" i="3"/>
  <c r="N23" i="3"/>
  <c r="N22" i="3"/>
  <c r="N21" i="3"/>
  <c r="P74" i="3" s="1"/>
  <c r="N20" i="3"/>
  <c r="N19" i="3"/>
  <c r="P72" i="3" s="1"/>
  <c r="N18" i="3"/>
  <c r="N17" i="3"/>
  <c r="N16" i="3"/>
  <c r="N15" i="3"/>
  <c r="N14" i="3"/>
  <c r="N13" i="3"/>
  <c r="N12" i="3"/>
  <c r="N11" i="3"/>
  <c r="N10" i="3"/>
  <c r="N9" i="3"/>
  <c r="P62" i="3" s="1"/>
  <c r="N8" i="3"/>
  <c r="N7" i="3"/>
  <c r="N6" i="3"/>
  <c r="H87" i="8" l="1"/>
  <c r="H112" i="8"/>
  <c r="H111" i="8"/>
  <c r="H214" i="8"/>
  <c r="E218" i="8"/>
  <c r="H84" i="8"/>
  <c r="H144" i="8"/>
  <c r="H156" i="8"/>
  <c r="H88" i="8"/>
  <c r="P80" i="7"/>
  <c r="P84" i="7"/>
  <c r="P88" i="7"/>
  <c r="P96" i="7"/>
  <c r="P100" i="7"/>
  <c r="P104" i="7"/>
  <c r="P134" i="7"/>
  <c r="P138" i="7"/>
  <c r="P146" i="7"/>
  <c r="P150" i="7"/>
  <c r="P154" i="7"/>
  <c r="P86" i="7"/>
  <c r="P90" i="7"/>
  <c r="P102" i="7"/>
  <c r="P106" i="7"/>
  <c r="P65" i="6"/>
  <c r="P74" i="6"/>
  <c r="P69" i="6"/>
  <c r="P81" i="6"/>
  <c r="P88" i="6"/>
  <c r="S117" i="6"/>
  <c r="P145" i="6"/>
  <c r="S162" i="6"/>
  <c r="S174" i="6"/>
  <c r="P215" i="6"/>
  <c r="P85" i="6"/>
  <c r="P137" i="6"/>
  <c r="P182" i="6"/>
  <c r="P202" i="6"/>
  <c r="P101" i="6"/>
  <c r="P105" i="6"/>
  <c r="P113" i="6"/>
  <c r="S137" i="6"/>
  <c r="P220" i="6"/>
  <c r="S182" i="6"/>
  <c r="P194" i="6"/>
  <c r="S202" i="6"/>
  <c r="P206" i="6"/>
  <c r="P257" i="5"/>
  <c r="P110" i="5"/>
  <c r="S136" i="5"/>
  <c r="P142" i="5"/>
  <c r="P152" i="5"/>
  <c r="S165" i="5"/>
  <c r="S172" i="5"/>
  <c r="S185" i="5"/>
  <c r="S197" i="5"/>
  <c r="S213" i="5"/>
  <c r="P242" i="5"/>
  <c r="P263" i="5"/>
  <c r="P117" i="5"/>
  <c r="P120" i="5"/>
  <c r="P128" i="5"/>
  <c r="P134" i="5"/>
  <c r="P149" i="5"/>
  <c r="S152" i="5"/>
  <c r="P156" i="5"/>
  <c r="P189" i="5"/>
  <c r="P218" i="5"/>
  <c r="P230" i="5"/>
  <c r="P247" i="5"/>
  <c r="P266" i="5"/>
  <c r="S120" i="5"/>
  <c r="P126" i="5"/>
  <c r="P185" i="5"/>
  <c r="S156" i="5"/>
  <c r="S196" i="5"/>
  <c r="P209" i="5"/>
  <c r="P231" i="5"/>
  <c r="P250" i="5"/>
  <c r="P262" i="4"/>
  <c r="S209" i="4"/>
  <c r="P234" i="4"/>
  <c r="S181" i="4"/>
  <c r="P99" i="4"/>
  <c r="P122" i="4"/>
  <c r="P103" i="4"/>
  <c r="S151" i="4"/>
  <c r="P167" i="4"/>
  <c r="S177" i="4"/>
  <c r="S195" i="4"/>
  <c r="S207" i="4"/>
  <c r="P73" i="4"/>
  <c r="P89" i="4"/>
  <c r="P67" i="4"/>
  <c r="P74" i="4"/>
  <c r="P77" i="4"/>
  <c r="P87" i="4"/>
  <c r="P108" i="4"/>
  <c r="P183" i="4"/>
  <c r="S185" i="4"/>
  <c r="P208" i="4"/>
  <c r="N213" i="4"/>
  <c r="S213" i="4" s="1"/>
  <c r="P220" i="4"/>
  <c r="P83" i="4"/>
  <c r="P146" i="4"/>
  <c r="P207" i="4"/>
  <c r="P61" i="4"/>
  <c r="P71" i="4"/>
  <c r="P178" i="4"/>
  <c r="P196" i="4"/>
  <c r="N211" i="4"/>
  <c r="P264" i="4" s="1"/>
  <c r="P63" i="3"/>
  <c r="P67" i="3"/>
  <c r="P71" i="3"/>
  <c r="P79" i="3"/>
  <c r="P83" i="3"/>
  <c r="P87" i="3"/>
  <c r="P91" i="3"/>
  <c r="P95" i="3"/>
  <c r="P99" i="3"/>
  <c r="P142" i="3"/>
  <c r="P158" i="3"/>
  <c r="P220" i="3"/>
  <c r="P112" i="3"/>
  <c r="P116" i="3"/>
  <c r="P124" i="3"/>
  <c r="P128" i="3"/>
  <c r="P132" i="3"/>
  <c r="P204" i="3"/>
  <c r="P168" i="3"/>
  <c r="P175" i="3"/>
  <c r="P191" i="3"/>
  <c r="P199" i="3"/>
  <c r="P215" i="3"/>
  <c r="P221" i="3"/>
  <c r="P69" i="3"/>
  <c r="P93" i="3"/>
  <c r="P97" i="3"/>
  <c r="P140" i="3"/>
  <c r="P144" i="3"/>
  <c r="P148" i="3"/>
  <c r="P152" i="3"/>
  <c r="P156" i="3"/>
  <c r="P207" i="3"/>
  <c r="P126" i="3"/>
  <c r="P130" i="3"/>
  <c r="P134" i="3"/>
  <c r="P138" i="3"/>
  <c r="P194" i="3"/>
  <c r="P166" i="3"/>
  <c r="P173" i="3"/>
  <c r="H163" i="8"/>
  <c r="H167" i="8"/>
  <c r="H113" i="8"/>
  <c r="H121" i="8"/>
  <c r="F216" i="8"/>
  <c r="H164" i="8"/>
  <c r="H110" i="8"/>
  <c r="H118" i="8"/>
  <c r="H70" i="8"/>
  <c r="H82" i="8"/>
  <c r="H102" i="8"/>
  <c r="H106" i="8"/>
  <c r="H71" i="8"/>
  <c r="H103" i="8"/>
  <c r="H135" i="8"/>
  <c r="H143" i="8"/>
  <c r="H72" i="8"/>
  <c r="H104" i="8"/>
  <c r="H85" i="8"/>
  <c r="H89" i="8"/>
  <c r="H69" i="8"/>
  <c r="H73" i="8"/>
  <c r="H105" i="8"/>
  <c r="H115" i="8"/>
  <c r="H137" i="8"/>
  <c r="H141" i="8"/>
  <c r="H149" i="8"/>
  <c r="H153" i="8"/>
  <c r="P60" i="7"/>
  <c r="P64" i="7"/>
  <c r="P68" i="7"/>
  <c r="P72" i="7"/>
  <c r="P76" i="7"/>
  <c r="P142" i="7"/>
  <c r="P158" i="7"/>
  <c r="P61" i="7"/>
  <c r="P65" i="7"/>
  <c r="P69" i="7"/>
  <c r="P73" i="7"/>
  <c r="P77" i="7"/>
  <c r="P62" i="7"/>
  <c r="P66" i="7"/>
  <c r="P70" i="7"/>
  <c r="P74" i="7"/>
  <c r="P78" i="7"/>
  <c r="P94" i="7"/>
  <c r="P59" i="7"/>
  <c r="P63" i="7"/>
  <c r="P67" i="7"/>
  <c r="P71" i="7"/>
  <c r="P75" i="7"/>
  <c r="P82" i="7"/>
  <c r="P98" i="7"/>
  <c r="S121" i="6"/>
  <c r="P121" i="6"/>
  <c r="P174" i="6"/>
  <c r="P263" i="6"/>
  <c r="S210" i="6"/>
  <c r="P210" i="6"/>
  <c r="P72" i="6"/>
  <c r="P148" i="6"/>
  <c r="S148" i="6"/>
  <c r="P231" i="6"/>
  <c r="S178" i="6"/>
  <c r="P178" i="6"/>
  <c r="P245" i="6"/>
  <c r="P95" i="6"/>
  <c r="P116" i="6"/>
  <c r="S116" i="6"/>
  <c r="S133" i="6"/>
  <c r="P133" i="6"/>
  <c r="P258" i="6"/>
  <c r="S205" i="6"/>
  <c r="P109" i="6"/>
  <c r="P60" i="6"/>
  <c r="P64" i="6"/>
  <c r="P92" i="6"/>
  <c r="P226" i="6"/>
  <c r="S173" i="6"/>
  <c r="P243" i="6"/>
  <c r="S190" i="6"/>
  <c r="P190" i="6"/>
  <c r="P213" i="6"/>
  <c r="P239" i="6"/>
  <c r="P73" i="6"/>
  <c r="P89" i="6"/>
  <c r="P99" i="6"/>
  <c r="P103" i="6"/>
  <c r="S124" i="6"/>
  <c r="P129" i="6"/>
  <c r="P141" i="6"/>
  <c r="P166" i="6"/>
  <c r="S181" i="6"/>
  <c r="P186" i="6"/>
  <c r="P198" i="6"/>
  <c r="S213" i="6"/>
  <c r="P219" i="6"/>
  <c r="P221" i="6"/>
  <c r="P229" i="6"/>
  <c r="P251" i="6"/>
  <c r="P261" i="6"/>
  <c r="P62" i="6"/>
  <c r="P66" i="6"/>
  <c r="P70" i="6"/>
  <c r="P78" i="6"/>
  <c r="P82" i="6"/>
  <c r="P86" i="6"/>
  <c r="P61" i="6"/>
  <c r="P77" i="6"/>
  <c r="P93" i="6"/>
  <c r="P100" i="6"/>
  <c r="P110" i="6"/>
  <c r="P115" i="6"/>
  <c r="P140" i="6"/>
  <c r="S189" i="6"/>
  <c r="P211" i="6"/>
  <c r="S111" i="5"/>
  <c r="P111" i="5"/>
  <c r="S127" i="5"/>
  <c r="P127" i="5"/>
  <c r="S132" i="5"/>
  <c r="S143" i="5"/>
  <c r="P143" i="5"/>
  <c r="P234" i="5"/>
  <c r="S181" i="5"/>
  <c r="P181" i="5"/>
  <c r="P196" i="5"/>
  <c r="P255" i="5"/>
  <c r="S202" i="5"/>
  <c r="P199" i="5"/>
  <c r="P155" i="5"/>
  <c r="P106" i="5"/>
  <c r="S115" i="5"/>
  <c r="P115" i="5"/>
  <c r="P123" i="5"/>
  <c r="S131" i="5"/>
  <c r="P131" i="5"/>
  <c r="P139" i="5"/>
  <c r="S147" i="5"/>
  <c r="P147" i="5"/>
  <c r="P164" i="5"/>
  <c r="P183" i="5"/>
  <c r="P241" i="5"/>
  <c r="P258" i="5"/>
  <c r="P116" i="5"/>
  <c r="P132" i="5"/>
  <c r="P148" i="5"/>
  <c r="P161" i="5"/>
  <c r="P169" i="5"/>
  <c r="P173" i="5"/>
  <c r="P180" i="5"/>
  <c r="P193" i="5"/>
  <c r="P201" i="5"/>
  <c r="P205" i="5"/>
  <c r="S212" i="5"/>
  <c r="P222" i="5"/>
  <c r="P254" i="5"/>
  <c r="P100" i="5"/>
  <c r="P104" i="5"/>
  <c r="P158" i="5"/>
  <c r="P167" i="5"/>
  <c r="S173" i="5"/>
  <c r="S180" i="5"/>
  <c r="S193" i="5"/>
  <c r="P60" i="3"/>
  <c r="P64" i="3"/>
  <c r="P68" i="3"/>
  <c r="P76" i="3"/>
  <c r="P100" i="3"/>
  <c r="P119" i="3"/>
  <c r="P244" i="3"/>
  <c r="P73" i="3"/>
  <c r="P101" i="3"/>
  <c r="P105" i="3"/>
  <c r="P109" i="3"/>
  <c r="P120" i="3"/>
  <c r="P184" i="3"/>
  <c r="P198" i="3"/>
  <c r="P181" i="3"/>
  <c r="P66" i="3"/>
  <c r="P70" i="3"/>
  <c r="P61" i="3"/>
  <c r="P77" i="3"/>
  <c r="P81" i="3"/>
  <c r="P84" i="3"/>
  <c r="P110" i="3"/>
  <c r="P114" i="3"/>
  <c r="P117" i="3"/>
  <c r="P188" i="3"/>
  <c r="P192" i="3"/>
  <c r="P146" i="3"/>
  <c r="P202" i="3"/>
  <c r="P206" i="3"/>
  <c r="P189" i="3"/>
  <c r="P219" i="3"/>
  <c r="P228" i="3"/>
  <c r="P260" i="3"/>
  <c r="P59" i="3"/>
  <c r="P65" i="3"/>
  <c r="P75" i="3"/>
  <c r="P85" i="3"/>
  <c r="P89" i="3"/>
  <c r="P92" i="3"/>
  <c r="P103" i="3"/>
  <c r="P118" i="3"/>
  <c r="P122" i="3"/>
  <c r="P125" i="3"/>
  <c r="P182" i="3"/>
  <c r="P136" i="3"/>
  <c r="P196" i="3"/>
  <c r="P200" i="3"/>
  <c r="P150" i="3"/>
  <c r="P154" i="3"/>
  <c r="P210" i="3"/>
  <c r="P169" i="3"/>
  <c r="P176" i="3"/>
  <c r="P180" i="3"/>
  <c r="P183" i="3"/>
  <c r="P197" i="3"/>
  <c r="P217" i="3"/>
  <c r="P223" i="3"/>
  <c r="P229" i="3"/>
  <c r="P252" i="3"/>
  <c r="P88" i="4"/>
  <c r="P130" i="4"/>
  <c r="P174" i="4"/>
  <c r="P236" i="4"/>
  <c r="P65" i="4"/>
  <c r="P81" i="4"/>
  <c r="P97" i="4"/>
  <c r="P66" i="4"/>
  <c r="P80" i="4"/>
  <c r="P98" i="4"/>
  <c r="P112" i="4"/>
  <c r="P154" i="4"/>
  <c r="P159" i="4"/>
  <c r="P165" i="4"/>
  <c r="S174" i="4"/>
  <c r="S178" i="4"/>
  <c r="S182" i="4"/>
  <c r="P193" i="4"/>
  <c r="S208" i="4"/>
  <c r="P245" i="4"/>
  <c r="P251" i="4"/>
  <c r="P72" i="4"/>
  <c r="P90" i="4"/>
  <c r="P104" i="4"/>
  <c r="P127" i="4"/>
  <c r="S154" i="4"/>
  <c r="P170" i="4"/>
  <c r="P176" i="4"/>
  <c r="P189" i="4"/>
  <c r="S193" i="4"/>
  <c r="P200" i="4"/>
  <c r="P231" i="4"/>
  <c r="P256" i="4"/>
  <c r="P64" i="4"/>
  <c r="P82" i="4"/>
  <c r="P96" i="4"/>
  <c r="S176" i="4"/>
  <c r="P179" i="4"/>
  <c r="S180" i="4"/>
  <c r="P185" i="4"/>
  <c r="P194" i="4"/>
  <c r="P195" i="4"/>
  <c r="P261" i="4"/>
  <c r="H223" i="8"/>
  <c r="H123" i="8"/>
  <c r="H122" i="8"/>
  <c r="H124" i="8"/>
  <c r="H126" i="8"/>
  <c r="H169" i="8"/>
  <c r="H188" i="8"/>
  <c r="H196" i="8"/>
  <c r="F217" i="8"/>
  <c r="H136" i="8"/>
  <c r="H138" i="8"/>
  <c r="H152" i="8"/>
  <c r="H197" i="8"/>
  <c r="H209" i="8"/>
  <c r="H125" i="8"/>
  <c r="H190" i="8"/>
  <c r="H206" i="8"/>
  <c r="H142" i="8"/>
  <c r="P79" i="7"/>
  <c r="P87" i="7"/>
  <c r="P95" i="7"/>
  <c r="P103" i="7"/>
  <c r="P110" i="7"/>
  <c r="P114" i="7"/>
  <c r="P118" i="7"/>
  <c r="P122" i="7"/>
  <c r="P126" i="7"/>
  <c r="P130" i="7"/>
  <c r="P163" i="7"/>
  <c r="P167" i="7"/>
  <c r="P171" i="7"/>
  <c r="P175" i="7"/>
  <c r="P179" i="7"/>
  <c r="P183" i="7"/>
  <c r="P187" i="7"/>
  <c r="P191" i="7"/>
  <c r="P195" i="7"/>
  <c r="P199" i="7"/>
  <c r="P203" i="7"/>
  <c r="P207" i="7"/>
  <c r="P211" i="7"/>
  <c r="P228" i="7"/>
  <c r="P236" i="7"/>
  <c r="P244" i="7"/>
  <c r="P252" i="7"/>
  <c r="P260" i="7"/>
  <c r="P85" i="7"/>
  <c r="P93" i="7"/>
  <c r="P101" i="7"/>
  <c r="P111" i="7"/>
  <c r="P115" i="7"/>
  <c r="P119" i="7"/>
  <c r="P123" i="7"/>
  <c r="P127" i="7"/>
  <c r="P131" i="7"/>
  <c r="P135" i="7"/>
  <c r="P139" i="7"/>
  <c r="P143" i="7"/>
  <c r="P147" i="7"/>
  <c r="P151" i="7"/>
  <c r="P155" i="7"/>
  <c r="P159" i="7"/>
  <c r="P164" i="7"/>
  <c r="P168" i="7"/>
  <c r="P172" i="7"/>
  <c r="P225" i="7"/>
  <c r="P176" i="7"/>
  <c r="P229" i="7"/>
  <c r="P180" i="7"/>
  <c r="P233" i="7"/>
  <c r="P184" i="7"/>
  <c r="P237" i="7"/>
  <c r="P188" i="7"/>
  <c r="P241" i="7"/>
  <c r="P192" i="7"/>
  <c r="P245" i="7"/>
  <c r="P196" i="7"/>
  <c r="P249" i="7"/>
  <c r="P200" i="7"/>
  <c r="P253" i="7"/>
  <c r="P204" i="7"/>
  <c r="P257" i="7"/>
  <c r="P208" i="7"/>
  <c r="P261" i="7"/>
  <c r="P212" i="7"/>
  <c r="P265" i="7"/>
  <c r="P83" i="7"/>
  <c r="P91" i="7"/>
  <c r="P99" i="7"/>
  <c r="P108" i="7"/>
  <c r="P112" i="7"/>
  <c r="P116" i="7"/>
  <c r="P120" i="7"/>
  <c r="P124" i="7"/>
  <c r="P128" i="7"/>
  <c r="P132" i="7"/>
  <c r="P136" i="7"/>
  <c r="P140" i="7"/>
  <c r="P144" i="7"/>
  <c r="P148" i="7"/>
  <c r="P152" i="7"/>
  <c r="P156" i="7"/>
  <c r="P161" i="7"/>
  <c r="P165" i="7"/>
  <c r="P169" i="7"/>
  <c r="P173" i="7"/>
  <c r="P177" i="7"/>
  <c r="P181" i="7"/>
  <c r="P185" i="7"/>
  <c r="P189" i="7"/>
  <c r="P193" i="7"/>
  <c r="P197" i="7"/>
  <c r="P201" i="7"/>
  <c r="P205" i="7"/>
  <c r="P209" i="7"/>
  <c r="P216" i="7"/>
  <c r="P218" i="7"/>
  <c r="P220" i="7"/>
  <c r="P222" i="7"/>
  <c r="P224" i="7"/>
  <c r="P232" i="7"/>
  <c r="P240" i="7"/>
  <c r="P248" i="7"/>
  <c r="P81" i="7"/>
  <c r="P89" i="7"/>
  <c r="P97" i="7"/>
  <c r="P105" i="7"/>
  <c r="P109" i="7"/>
  <c r="P113" i="7"/>
  <c r="P117" i="7"/>
  <c r="P121" i="7"/>
  <c r="P125" i="7"/>
  <c r="P129" i="7"/>
  <c r="P133" i="7"/>
  <c r="P137" i="7"/>
  <c r="P141" i="7"/>
  <c r="P145" i="7"/>
  <c r="P149" i="7"/>
  <c r="P153" i="7"/>
  <c r="P157" i="7"/>
  <c r="P162" i="7"/>
  <c r="P166" i="7"/>
  <c r="P170" i="7"/>
  <c r="P227" i="7"/>
  <c r="P174" i="7"/>
  <c r="P231" i="7"/>
  <c r="P178" i="7"/>
  <c r="P235" i="7"/>
  <c r="P182" i="7"/>
  <c r="P239" i="7"/>
  <c r="P186" i="7"/>
  <c r="P243" i="7"/>
  <c r="P190" i="7"/>
  <c r="P247" i="7"/>
  <c r="P194" i="7"/>
  <c r="P251" i="7"/>
  <c r="P198" i="7"/>
  <c r="P255" i="7"/>
  <c r="P202" i="7"/>
  <c r="P259" i="7"/>
  <c r="P206" i="7"/>
  <c r="P263" i="7"/>
  <c r="P210" i="7"/>
  <c r="P226" i="7"/>
  <c r="P234" i="7"/>
  <c r="P242" i="7"/>
  <c r="P250" i="7"/>
  <c r="P258" i="7"/>
  <c r="S120" i="6"/>
  <c r="P120" i="6"/>
  <c r="P134" i="6"/>
  <c r="S134" i="6"/>
  <c r="S147" i="6"/>
  <c r="P147" i="6"/>
  <c r="S155" i="6"/>
  <c r="P155" i="6"/>
  <c r="S164" i="6"/>
  <c r="P164" i="6"/>
  <c r="S169" i="6"/>
  <c r="P169" i="6"/>
  <c r="P183" i="6"/>
  <c r="P236" i="6"/>
  <c r="S183" i="6"/>
  <c r="S196" i="6"/>
  <c r="P249" i="6"/>
  <c r="P196" i="6"/>
  <c r="P254" i="6"/>
  <c r="S201" i="6"/>
  <c r="P201" i="6"/>
  <c r="P216" i="6"/>
  <c r="S216" i="6"/>
  <c r="P59" i="6"/>
  <c r="P67" i="6"/>
  <c r="P75" i="6"/>
  <c r="P83" i="6"/>
  <c r="P91" i="6"/>
  <c r="P106" i="6"/>
  <c r="S123" i="6"/>
  <c r="P123" i="6"/>
  <c r="S128" i="6"/>
  <c r="P128" i="6"/>
  <c r="P142" i="6"/>
  <c r="S142" i="6"/>
  <c r="P150" i="6"/>
  <c r="S150" i="6"/>
  <c r="P153" i="6"/>
  <c r="P156" i="6"/>
  <c r="P158" i="6"/>
  <c r="S158" i="6"/>
  <c r="P165" i="6"/>
  <c r="S172" i="6"/>
  <c r="P225" i="6"/>
  <c r="P172" i="6"/>
  <c r="P230" i="6"/>
  <c r="S177" i="6"/>
  <c r="P177" i="6"/>
  <c r="P191" i="6"/>
  <c r="P244" i="6"/>
  <c r="S191" i="6"/>
  <c r="S204" i="6"/>
  <c r="P257" i="6"/>
  <c r="P204" i="6"/>
  <c r="P262" i="6"/>
  <c r="S209" i="6"/>
  <c r="P209" i="6"/>
  <c r="P222" i="6"/>
  <c r="P112" i="6"/>
  <c r="P118" i="6"/>
  <c r="S118" i="6"/>
  <c r="S131" i="6"/>
  <c r="P131" i="6"/>
  <c r="S136" i="6"/>
  <c r="P136" i="6"/>
  <c r="P167" i="6"/>
  <c r="S167" i="6"/>
  <c r="S180" i="6"/>
  <c r="P233" i="6"/>
  <c r="P180" i="6"/>
  <c r="P238" i="6"/>
  <c r="S185" i="6"/>
  <c r="P185" i="6"/>
  <c r="P199" i="6"/>
  <c r="P252" i="6"/>
  <c r="S199" i="6"/>
  <c r="P266" i="6"/>
  <c r="S212" i="6"/>
  <c r="P212" i="6"/>
  <c r="P63" i="6"/>
  <c r="P71" i="6"/>
  <c r="P79" i="6"/>
  <c r="P87" i="6"/>
  <c r="P98" i="6"/>
  <c r="S110" i="6"/>
  <c r="P126" i="6"/>
  <c r="S126" i="6"/>
  <c r="P132" i="6"/>
  <c r="S139" i="6"/>
  <c r="P139" i="6"/>
  <c r="S144" i="6"/>
  <c r="P144" i="6"/>
  <c r="S152" i="6"/>
  <c r="P152" i="6"/>
  <c r="S161" i="6"/>
  <c r="P161" i="6"/>
  <c r="P175" i="6"/>
  <c r="P228" i="6"/>
  <c r="S175" i="6"/>
  <c r="S188" i="6"/>
  <c r="P241" i="6"/>
  <c r="P188" i="6"/>
  <c r="P246" i="6"/>
  <c r="S193" i="6"/>
  <c r="P193" i="6"/>
  <c r="P207" i="6"/>
  <c r="P260" i="6"/>
  <c r="S207" i="6"/>
  <c r="P96" i="6"/>
  <c r="P104" i="6"/>
  <c r="P114" i="6"/>
  <c r="P122" i="6"/>
  <c r="P130" i="6"/>
  <c r="P138" i="6"/>
  <c r="P146" i="6"/>
  <c r="P149" i="6"/>
  <c r="P154" i="6"/>
  <c r="P157" i="6"/>
  <c r="P163" i="6"/>
  <c r="P171" i="6"/>
  <c r="P179" i="6"/>
  <c r="P187" i="6"/>
  <c r="P195" i="6"/>
  <c r="P203" i="6"/>
  <c r="P218" i="6"/>
  <c r="P232" i="6"/>
  <c r="P237" i="6"/>
  <c r="P248" i="6"/>
  <c r="P253" i="6"/>
  <c r="P264" i="6"/>
  <c r="P94" i="6"/>
  <c r="P102" i="6"/>
  <c r="P108" i="6"/>
  <c r="P111" i="6"/>
  <c r="S114" i="6"/>
  <c r="P119" i="6"/>
  <c r="S122" i="6"/>
  <c r="P127" i="6"/>
  <c r="S130" i="6"/>
  <c r="P135" i="6"/>
  <c r="S138" i="6"/>
  <c r="P143" i="6"/>
  <c r="S146" i="6"/>
  <c r="P151" i="6"/>
  <c r="S154" i="6"/>
  <c r="P159" i="6"/>
  <c r="S163" i="6"/>
  <c r="P168" i="6"/>
  <c r="S171" i="6"/>
  <c r="P173" i="6"/>
  <c r="P176" i="6"/>
  <c r="S179" i="6"/>
  <c r="P181" i="6"/>
  <c r="P184" i="6"/>
  <c r="S187" i="6"/>
  <c r="P189" i="6"/>
  <c r="P192" i="6"/>
  <c r="S195" i="6"/>
  <c r="P197" i="6"/>
  <c r="P200" i="6"/>
  <c r="S203" i="6"/>
  <c r="P205" i="6"/>
  <c r="P208" i="6"/>
  <c r="S211" i="6"/>
  <c r="N217" i="6"/>
  <c r="P224" i="6"/>
  <c r="P265" i="6"/>
  <c r="P157" i="5"/>
  <c r="P213" i="5"/>
  <c r="S159" i="5"/>
  <c r="P175" i="5"/>
  <c r="P191" i="5"/>
  <c r="P207" i="5"/>
  <c r="S217" i="5"/>
  <c r="P217" i="5"/>
  <c r="P122" i="5"/>
  <c r="P138" i="5"/>
  <c r="P154" i="5"/>
  <c r="S157" i="5"/>
  <c r="P159" i="5"/>
  <c r="S168" i="5"/>
  <c r="P168" i="5"/>
  <c r="P172" i="5"/>
  <c r="S176" i="5"/>
  <c r="P176" i="5"/>
  <c r="S184" i="5"/>
  <c r="P237" i="5"/>
  <c r="P184" i="5"/>
  <c r="P188" i="5"/>
  <c r="S192" i="5"/>
  <c r="P192" i="5"/>
  <c r="S200" i="5"/>
  <c r="P253" i="5"/>
  <c r="P200" i="5"/>
  <c r="P204" i="5"/>
  <c r="S208" i="5"/>
  <c r="P208" i="5"/>
  <c r="P212" i="5"/>
  <c r="P215" i="5"/>
  <c r="S215" i="5"/>
  <c r="P223" i="5"/>
  <c r="S223" i="5"/>
  <c r="P102" i="5"/>
  <c r="S117" i="5"/>
  <c r="P119" i="5"/>
  <c r="S133" i="5"/>
  <c r="P135" i="5"/>
  <c r="S149" i="5"/>
  <c r="P151" i="5"/>
  <c r="P166" i="5"/>
  <c r="S166" i="5"/>
  <c r="P174" i="5"/>
  <c r="P227" i="5"/>
  <c r="S174" i="5"/>
  <c r="P182" i="5"/>
  <c r="S182" i="5"/>
  <c r="P190" i="5"/>
  <c r="P243" i="5"/>
  <c r="S190" i="5"/>
  <c r="P198" i="5"/>
  <c r="S198" i="5"/>
  <c r="P206" i="5"/>
  <c r="P259" i="5"/>
  <c r="S206" i="5"/>
  <c r="S220" i="5"/>
  <c r="P220" i="5"/>
  <c r="P229" i="5"/>
  <c r="P235" i="5"/>
  <c r="P109" i="5"/>
  <c r="P114" i="5"/>
  <c r="P125" i="5"/>
  <c r="P130" i="5"/>
  <c r="P141" i="5"/>
  <c r="P146" i="5"/>
  <c r="S163" i="5"/>
  <c r="P163" i="5"/>
  <c r="S171" i="5"/>
  <c r="P171" i="5"/>
  <c r="P232" i="5"/>
  <c r="S179" i="5"/>
  <c r="P179" i="5"/>
  <c r="P240" i="5"/>
  <c r="S187" i="5"/>
  <c r="P187" i="5"/>
  <c r="P248" i="5"/>
  <c r="S195" i="5"/>
  <c r="P195" i="5"/>
  <c r="P256" i="5"/>
  <c r="S203" i="5"/>
  <c r="P203" i="5"/>
  <c r="P264" i="5"/>
  <c r="S211" i="5"/>
  <c r="P211" i="5"/>
  <c r="P216" i="5"/>
  <c r="P224" i="5"/>
  <c r="P245" i="5"/>
  <c r="P251" i="5"/>
  <c r="P113" i="5"/>
  <c r="P121" i="5"/>
  <c r="P129" i="5"/>
  <c r="P137" i="5"/>
  <c r="P145" i="5"/>
  <c r="P153" i="5"/>
  <c r="P162" i="5"/>
  <c r="P170" i="5"/>
  <c r="P228" i="5"/>
  <c r="S175" i="5"/>
  <c r="P178" i="5"/>
  <c r="P236" i="5"/>
  <c r="S183" i="5"/>
  <c r="P186" i="5"/>
  <c r="P244" i="5"/>
  <c r="S191" i="5"/>
  <c r="P194" i="5"/>
  <c r="P252" i="5"/>
  <c r="S199" i="5"/>
  <c r="P202" i="5"/>
  <c r="P260" i="5"/>
  <c r="S207" i="5"/>
  <c r="P210" i="5"/>
  <c r="P219" i="5"/>
  <c r="S172" i="4"/>
  <c r="P172" i="4"/>
  <c r="P225" i="4"/>
  <c r="P254" i="4"/>
  <c r="P201" i="4"/>
  <c r="S201" i="4"/>
  <c r="P204" i="4"/>
  <c r="S204" i="4"/>
  <c r="P257" i="4"/>
  <c r="P124" i="4"/>
  <c r="S124" i="4"/>
  <c r="S137" i="4"/>
  <c r="P137" i="4"/>
  <c r="P141" i="4"/>
  <c r="S150" i="4"/>
  <c r="P150" i="4"/>
  <c r="P156" i="4"/>
  <c r="S156" i="4"/>
  <c r="P163" i="4"/>
  <c r="S163" i="4"/>
  <c r="P169" i="4"/>
  <c r="S169" i="4"/>
  <c r="N199" i="4"/>
  <c r="P255" i="4"/>
  <c r="P202" i="4"/>
  <c r="S211" i="4"/>
  <c r="P123" i="4"/>
  <c r="P70" i="4"/>
  <c r="P131" i="4"/>
  <c r="P78" i="4"/>
  <c r="P139" i="4"/>
  <c r="P86" i="4"/>
  <c r="P147" i="4"/>
  <c r="P94" i="4"/>
  <c r="P155" i="4"/>
  <c r="P102" i="4"/>
  <c r="S110" i="4"/>
  <c r="P110" i="4"/>
  <c r="S114" i="4"/>
  <c r="P114" i="4"/>
  <c r="S118" i="4"/>
  <c r="P118" i="4"/>
  <c r="S129" i="4"/>
  <c r="P129" i="4"/>
  <c r="P133" i="4"/>
  <c r="S142" i="4"/>
  <c r="P142" i="4"/>
  <c r="P148" i="4"/>
  <c r="S148" i="4"/>
  <c r="S165" i="4"/>
  <c r="P182" i="4"/>
  <c r="S187" i="4"/>
  <c r="P187" i="4"/>
  <c r="P244" i="4"/>
  <c r="S191" i="4"/>
  <c r="P191" i="4"/>
  <c r="S194" i="4"/>
  <c r="P250" i="4"/>
  <c r="P197" i="4"/>
  <c r="S197" i="4"/>
  <c r="P218" i="4"/>
  <c r="P60" i="4"/>
  <c r="P68" i="4"/>
  <c r="P76" i="4"/>
  <c r="P84" i="4"/>
  <c r="P92" i="4"/>
  <c r="P100" i="4"/>
  <c r="P168" i="4"/>
  <c r="S115" i="4"/>
  <c r="S121" i="4"/>
  <c r="P121" i="4"/>
  <c r="P125" i="4"/>
  <c r="S134" i="4"/>
  <c r="P134" i="4"/>
  <c r="P140" i="4"/>
  <c r="S140" i="4"/>
  <c r="S153" i="4"/>
  <c r="P153" i="4"/>
  <c r="P157" i="4"/>
  <c r="P164" i="4"/>
  <c r="S166" i="4"/>
  <c r="P166" i="4"/>
  <c r="P237" i="4"/>
  <c r="S184" i="4"/>
  <c r="S188" i="4"/>
  <c r="P241" i="4"/>
  <c r="P209" i="4"/>
  <c r="P266" i="4"/>
  <c r="P212" i="4"/>
  <c r="S212" i="4"/>
  <c r="P217" i="4"/>
  <c r="S217" i="4"/>
  <c r="P109" i="4"/>
  <c r="P111" i="4"/>
  <c r="P113" i="4"/>
  <c r="P115" i="4"/>
  <c r="P117" i="4"/>
  <c r="P119" i="4"/>
  <c r="S126" i="4"/>
  <c r="P126" i="4"/>
  <c r="P132" i="4"/>
  <c r="S132" i="4"/>
  <c r="P143" i="4"/>
  <c r="S145" i="4"/>
  <c r="P145" i="4"/>
  <c r="P149" i="4"/>
  <c r="S158" i="4"/>
  <c r="P158" i="4"/>
  <c r="S164" i="4"/>
  <c r="S171" i="4"/>
  <c r="P171" i="4"/>
  <c r="P226" i="4"/>
  <c r="S173" i="4"/>
  <c r="P184" i="4"/>
  <c r="P188" i="4"/>
  <c r="P190" i="4"/>
  <c r="P192" i="4"/>
  <c r="P198" i="4"/>
  <c r="S202" i="4"/>
  <c r="P203" i="4"/>
  <c r="P221" i="4"/>
  <c r="N224" i="4"/>
  <c r="P240" i="4"/>
  <c r="P216" i="4"/>
  <c r="P162" i="4"/>
  <c r="S200" i="4"/>
  <c r="P219" i="4"/>
  <c r="P223" i="4"/>
  <c r="P227" i="4"/>
  <c r="P232" i="4"/>
  <c r="P243" i="4"/>
  <c r="P120" i="4"/>
  <c r="P128" i="4"/>
  <c r="P136" i="4"/>
  <c r="P144" i="4"/>
  <c r="P152" i="4"/>
  <c r="N161" i="4"/>
  <c r="S162" i="4"/>
  <c r="P175" i="4"/>
  <c r="P177" i="4"/>
  <c r="P180" i="4"/>
  <c r="P181" i="4"/>
  <c r="P186" i="4"/>
  <c r="N206" i="4"/>
  <c r="P210" i="4"/>
  <c r="P215" i="4"/>
  <c r="S216" i="4"/>
  <c r="N222" i="4"/>
  <c r="P94" i="3"/>
  <c r="P102" i="3"/>
  <c r="P111" i="3"/>
  <c r="P171" i="3"/>
  <c r="P187" i="3"/>
  <c r="P195" i="3"/>
  <c r="P80" i="3"/>
  <c r="P88" i="3"/>
  <c r="P96" i="3"/>
  <c r="P104" i="3"/>
  <c r="P113" i="3"/>
  <c r="P121" i="3"/>
  <c r="P162" i="3"/>
  <c r="P170" i="3"/>
  <c r="P222" i="3"/>
  <c r="P86" i="3"/>
  <c r="P163" i="3"/>
  <c r="P179" i="3"/>
  <c r="P203" i="3"/>
  <c r="P211" i="3"/>
  <c r="P82" i="3"/>
  <c r="P90" i="3"/>
  <c r="P98" i="3"/>
  <c r="P106" i="3"/>
  <c r="P115" i="3"/>
  <c r="P161" i="3"/>
  <c r="P164" i="3"/>
  <c r="P172" i="3"/>
  <c r="P177" i="3"/>
  <c r="P185" i="3"/>
  <c r="P193" i="3"/>
  <c r="P201" i="3"/>
  <c r="P209" i="3"/>
  <c r="P129" i="3"/>
  <c r="P131" i="3"/>
  <c r="P133" i="3"/>
  <c r="P135" i="3"/>
  <c r="P137" i="3"/>
  <c r="P139" i="3"/>
  <c r="P141" i="3"/>
  <c r="P143" i="3"/>
  <c r="P145" i="3"/>
  <c r="P147" i="3"/>
  <c r="P149" i="3"/>
  <c r="P151" i="3"/>
  <c r="P153" i="3"/>
  <c r="P155" i="3"/>
  <c r="P157" i="3"/>
  <c r="P159" i="3"/>
  <c r="P174" i="3"/>
  <c r="P178" i="3"/>
  <c r="F218" i="8" l="1"/>
  <c r="P265" i="4"/>
  <c r="P211" i="4"/>
  <c r="P217" i="6"/>
  <c r="S217" i="6"/>
  <c r="S268" i="5"/>
  <c r="S222" i="4"/>
  <c r="P222" i="4"/>
  <c r="P259" i="4"/>
  <c r="S206" i="4"/>
  <c r="P206" i="4"/>
  <c r="P199" i="4"/>
  <c r="P252" i="4"/>
  <c r="S199" i="4"/>
  <c r="P224" i="4"/>
  <c r="S224" i="4"/>
  <c r="S161" i="4"/>
  <c r="P161" i="4"/>
  <c r="S268" i="4" l="1"/>
  <c r="C403" i="1" l="1"/>
  <c r="B403" i="1"/>
  <c r="L403" i="1" s="1" a="1"/>
  <c r="L403" i="1" s="1"/>
  <c r="A403" i="1"/>
  <c r="C402" i="1"/>
  <c r="B402" i="1"/>
  <c r="L402" i="1" s="1" a="1"/>
  <c r="L402" i="1" s="1"/>
  <c r="A402" i="1"/>
  <c r="C401" i="1"/>
  <c r="B401" i="1"/>
  <c r="L401" i="1" s="1" a="1"/>
  <c r="L401" i="1" s="1"/>
  <c r="A401" i="1"/>
  <c r="C400" i="1"/>
  <c r="B400" i="1"/>
  <c r="L400" i="1" s="1" a="1"/>
  <c r="L400" i="1" s="1"/>
  <c r="A400" i="1"/>
  <c r="M14" i="1" a="1"/>
  <c r="M14" i="1"/>
  <c r="M15" i="1" a="1"/>
  <c r="M15" i="1"/>
  <c r="M16" i="1" a="1"/>
  <c r="M16" i="1"/>
  <c r="M17" i="1" a="1"/>
  <c r="M17" i="1"/>
  <c r="M18" i="1" a="1"/>
  <c r="M18" i="1"/>
  <c r="M19" i="1" a="1"/>
  <c r="M19" i="1"/>
  <c r="M20" i="1" a="1"/>
  <c r="M21" i="1" a="1"/>
  <c r="M22" i="1" a="1"/>
  <c r="M23" i="1" a="1"/>
  <c r="M24" i="1" a="1"/>
  <c r="M25" i="1" a="1"/>
  <c r="M26" i="1" a="1"/>
  <c r="M27" i="1" a="1"/>
  <c r="M28" i="1" a="1"/>
  <c r="M29" i="1" a="1"/>
  <c r="M30" i="1" a="1"/>
  <c r="M31" i="1" a="1"/>
  <c r="M32" i="1" a="1"/>
  <c r="M33" i="1" a="1"/>
  <c r="M34" i="1" a="1"/>
  <c r="M35" i="1" a="1"/>
  <c r="M36" i="1" a="1"/>
  <c r="M37" i="1" a="1"/>
  <c r="M38" i="1" a="1"/>
  <c r="M39" i="1" a="1"/>
  <c r="M40" i="1" a="1"/>
  <c r="M41" i="1" a="1"/>
  <c r="M42" i="1" a="1"/>
  <c r="M43" i="1" a="1"/>
  <c r="M44" i="1" a="1"/>
  <c r="M44" i="1"/>
  <c r="M45" i="1" a="1"/>
  <c r="M45" i="1"/>
  <c r="M46" i="1" a="1"/>
  <c r="M46" i="1"/>
  <c r="M47" i="1" a="1"/>
  <c r="M47" i="1"/>
  <c r="M48" i="1" a="1"/>
  <c r="M48" i="1"/>
  <c r="M49" i="1" a="1"/>
  <c r="M49" i="1"/>
  <c r="M50" i="1" a="1"/>
  <c r="M50" i="1"/>
  <c r="M51" i="1" a="1"/>
  <c r="M51" i="1"/>
  <c r="M52" i="1" a="1"/>
  <c r="M52" i="1"/>
  <c r="M53" i="1" a="1"/>
  <c r="M53" i="1"/>
  <c r="M54" i="1" a="1"/>
  <c r="M54" i="1"/>
  <c r="M55" i="1" a="1"/>
  <c r="M55" i="1"/>
  <c r="M56" i="1" a="1"/>
  <c r="M56" i="1"/>
  <c r="M57" i="1" a="1"/>
  <c r="M57" i="1" s="1"/>
  <c r="M58" i="1" a="1"/>
  <c r="M58" i="1" s="1"/>
  <c r="M59" i="1" a="1"/>
  <c r="M59" i="1"/>
  <c r="M60" i="1" a="1"/>
  <c r="M60" i="1" s="1"/>
  <c r="M61" i="1" a="1"/>
  <c r="M61" i="1"/>
  <c r="M62" i="1" a="1"/>
  <c r="M62" i="1" s="1"/>
  <c r="M63" i="1" a="1"/>
  <c r="M63" i="1" s="1"/>
  <c r="M64" i="1" a="1"/>
  <c r="M64" i="1" s="1"/>
  <c r="M65" i="1" a="1"/>
  <c r="M65" i="1" s="1"/>
  <c r="M66" i="1" a="1"/>
  <c r="M66" i="1" s="1"/>
  <c r="M67" i="1" a="1"/>
  <c r="M67" i="1"/>
  <c r="M68" i="1" a="1"/>
  <c r="M68" i="1" s="1"/>
  <c r="M69" i="1" a="1"/>
  <c r="M69" i="1"/>
  <c r="M70" i="1" a="1"/>
  <c r="M70" i="1" s="1"/>
  <c r="M71" i="1" a="1"/>
  <c r="M71" i="1" s="1"/>
  <c r="M72" i="1" a="1"/>
  <c r="M72" i="1" s="1"/>
  <c r="M73" i="1" a="1"/>
  <c r="M73" i="1"/>
  <c r="M74" i="1" a="1"/>
  <c r="M74" i="1" s="1"/>
  <c r="M75" i="1" a="1"/>
  <c r="M75" i="1"/>
  <c r="M76" i="1" a="1"/>
  <c r="M76" i="1" s="1"/>
  <c r="M77" i="1" a="1"/>
  <c r="M77" i="1"/>
  <c r="M78" i="1" a="1"/>
  <c r="M78" i="1" s="1"/>
  <c r="M79" i="1" a="1"/>
  <c r="M79" i="1" s="1"/>
  <c r="M80" i="1" a="1"/>
  <c r="M80" i="1" s="1"/>
  <c r="M81" i="1" a="1"/>
  <c r="M81" i="1" s="1"/>
  <c r="M82" i="1" a="1"/>
  <c r="M82" i="1" s="1"/>
  <c r="M83" i="1" a="1"/>
  <c r="M83" i="1"/>
  <c r="M84" i="1" a="1"/>
  <c r="M84" i="1" s="1"/>
  <c r="M85" i="1" a="1"/>
  <c r="M85" i="1"/>
  <c r="M86" i="1" a="1"/>
  <c r="M86" i="1" s="1"/>
  <c r="M87" i="1" a="1"/>
  <c r="M87" i="1" s="1"/>
  <c r="M88" i="1" a="1"/>
  <c r="M88" i="1" s="1"/>
  <c r="M89" i="1" a="1"/>
  <c r="M89" i="1"/>
  <c r="M90" i="1" a="1"/>
  <c r="M90" i="1" s="1"/>
  <c r="M91" i="1" a="1"/>
  <c r="M91" i="1"/>
  <c r="M92" i="1" a="1"/>
  <c r="M92" i="1" s="1"/>
  <c r="M93" i="1" a="1"/>
  <c r="M93" i="1"/>
  <c r="M94" i="1" a="1"/>
  <c r="M94" i="1" s="1"/>
  <c r="M95" i="1" a="1"/>
  <c r="M95" i="1" s="1"/>
  <c r="M96" i="1" a="1"/>
  <c r="M96" i="1" s="1"/>
  <c r="M97" i="1" a="1"/>
  <c r="M97" i="1" s="1"/>
  <c r="M98" i="1" a="1"/>
  <c r="M98" i="1" s="1"/>
  <c r="M99" i="1" a="1"/>
  <c r="M99" i="1"/>
  <c r="M100" i="1" a="1"/>
  <c r="M100" i="1" s="1"/>
  <c r="M101" i="1" a="1"/>
  <c r="M101" i="1"/>
  <c r="M102" i="1" a="1"/>
  <c r="M102" i="1" s="1"/>
  <c r="M103" i="1" a="1"/>
  <c r="M103" i="1" s="1"/>
  <c r="M104" i="1" a="1"/>
  <c r="M104" i="1" s="1"/>
  <c r="M105" i="1" a="1"/>
  <c r="M105" i="1"/>
  <c r="M106" i="1" a="1"/>
  <c r="M106" i="1" s="1"/>
  <c r="M107" i="1" a="1"/>
  <c r="M107" i="1"/>
  <c r="M108" i="1" a="1"/>
  <c r="M108" i="1" s="1"/>
  <c r="M109" i="1" a="1"/>
  <c r="M109" i="1"/>
  <c r="M110" i="1" a="1"/>
  <c r="M110" i="1" s="1"/>
  <c r="M111" i="1" a="1"/>
  <c r="M111" i="1" s="1"/>
  <c r="M112" i="1" a="1"/>
  <c r="M112" i="1" s="1"/>
  <c r="M113" i="1" a="1"/>
  <c r="M113" i="1"/>
  <c r="M114" i="1" a="1"/>
  <c r="M114" i="1" s="1"/>
  <c r="M115" i="1" a="1"/>
  <c r="M115" i="1"/>
  <c r="M116" i="1" a="1"/>
  <c r="M116" i="1" s="1"/>
  <c r="M117" i="1" a="1"/>
  <c r="M117" i="1"/>
  <c r="M118" i="1" a="1"/>
  <c r="M118" i="1" s="1"/>
  <c r="M119" i="1" a="1"/>
  <c r="M119" i="1" s="1"/>
  <c r="M120" i="1" a="1"/>
  <c r="M120" i="1" s="1"/>
  <c r="M121" i="1" a="1"/>
  <c r="M121" i="1"/>
  <c r="M122" i="1" a="1"/>
  <c r="M122" i="1" s="1"/>
  <c r="M123" i="1" a="1"/>
  <c r="M123" i="1"/>
  <c r="M124" i="1" a="1"/>
  <c r="M124" i="1" s="1"/>
  <c r="M125" i="1" a="1"/>
  <c r="M125" i="1"/>
  <c r="M126" i="1" a="1"/>
  <c r="M126" i="1" s="1"/>
  <c r="M127" i="1" a="1"/>
  <c r="M127" i="1" s="1"/>
  <c r="M128" i="1" a="1"/>
  <c r="M128" i="1" s="1"/>
  <c r="M129" i="1" a="1"/>
  <c r="M129" i="1" s="1"/>
  <c r="M130" i="1" a="1"/>
  <c r="M130" i="1" s="1"/>
  <c r="M131" i="1" a="1"/>
  <c r="M131" i="1"/>
  <c r="M132" i="1" a="1"/>
  <c r="M132" i="1" s="1"/>
  <c r="M133" i="1" a="1"/>
  <c r="M133" i="1"/>
  <c r="M134" i="1" a="1"/>
  <c r="M134" i="1" s="1"/>
  <c r="M135" i="1" a="1"/>
  <c r="M135" i="1" s="1"/>
  <c r="M136" i="1" a="1"/>
  <c r="M136" i="1" s="1"/>
  <c r="M137" i="1" a="1"/>
  <c r="M137" i="1"/>
  <c r="M138" i="1" a="1"/>
  <c r="M138" i="1" s="1"/>
  <c r="M139" i="1" a="1"/>
  <c r="M139" i="1"/>
  <c r="M140" i="1" a="1"/>
  <c r="M140" i="1" s="1"/>
  <c r="M141" i="1" a="1"/>
  <c r="M141" i="1"/>
  <c r="M142" i="1" a="1"/>
  <c r="M142" i="1" s="1"/>
  <c r="M143" i="1" a="1"/>
  <c r="M143" i="1" s="1"/>
  <c r="M144" i="1" a="1"/>
  <c r="M144" i="1" s="1"/>
  <c r="M145" i="1" a="1"/>
  <c r="M145" i="1"/>
  <c r="M146" i="1" a="1"/>
  <c r="M146" i="1" s="1"/>
  <c r="M147" i="1" a="1"/>
  <c r="M147" i="1"/>
  <c r="M148" i="1" a="1"/>
  <c r="M148" i="1" s="1"/>
  <c r="M149" i="1" a="1"/>
  <c r="M149" i="1"/>
  <c r="M150" i="1" a="1"/>
  <c r="M150" i="1" s="1"/>
  <c r="M151" i="1" a="1"/>
  <c r="M151" i="1" s="1"/>
  <c r="M152" i="1" a="1"/>
  <c r="M152" i="1" s="1"/>
  <c r="M153" i="1" a="1"/>
  <c r="M153" i="1"/>
  <c r="M154" i="1" a="1"/>
  <c r="M154" i="1" s="1"/>
  <c r="M155" i="1" a="1"/>
  <c r="M155" i="1"/>
  <c r="M156" i="1" a="1"/>
  <c r="M156" i="1" s="1"/>
  <c r="M157" i="1" a="1"/>
  <c r="M157" i="1"/>
  <c r="M158" i="1" a="1"/>
  <c r="M158" i="1" s="1"/>
  <c r="M159" i="1" a="1"/>
  <c r="M159" i="1" s="1"/>
  <c r="M160" i="1" a="1"/>
  <c r="M160" i="1" s="1"/>
  <c r="M161" i="1" a="1"/>
  <c r="M161" i="1" s="1"/>
  <c r="M162" i="1" a="1"/>
  <c r="M162" i="1" s="1"/>
  <c r="M163" i="1" a="1"/>
  <c r="M163" i="1"/>
  <c r="M164" i="1" a="1"/>
  <c r="M164" i="1" s="1"/>
  <c r="M165" i="1" a="1"/>
  <c r="M165" i="1"/>
  <c r="M166" i="1" a="1"/>
  <c r="M166" i="1" s="1"/>
  <c r="M167" i="1" a="1"/>
  <c r="M167" i="1" s="1"/>
  <c r="M168" i="1" a="1"/>
  <c r="M168" i="1" s="1"/>
  <c r="M169" i="1" a="1"/>
  <c r="M169" i="1"/>
  <c r="M170" i="1" a="1"/>
  <c r="M170" i="1" s="1"/>
  <c r="M171" i="1" a="1"/>
  <c r="M171" i="1"/>
  <c r="M172" i="1" a="1"/>
  <c r="M172" i="1" s="1"/>
  <c r="M173" i="1" a="1"/>
  <c r="M173" i="1"/>
  <c r="M174" i="1" a="1"/>
  <c r="M174" i="1" s="1"/>
  <c r="M175" i="1" a="1"/>
  <c r="M175" i="1" s="1"/>
  <c r="M176" i="1" a="1"/>
  <c r="M176" i="1" s="1"/>
  <c r="M177" i="1" a="1"/>
  <c r="M177" i="1"/>
  <c r="M178" i="1" a="1"/>
  <c r="M178" i="1" s="1"/>
  <c r="M179" i="1" a="1"/>
  <c r="M179" i="1"/>
  <c r="M180" i="1" a="1"/>
  <c r="M180" i="1" s="1"/>
  <c r="M181" i="1" a="1"/>
  <c r="M181" i="1"/>
  <c r="M182" i="1" a="1"/>
  <c r="M182" i="1" s="1"/>
  <c r="M183" i="1" a="1"/>
  <c r="M183" i="1" s="1"/>
  <c r="M184" i="1" a="1"/>
  <c r="M184" i="1" s="1"/>
  <c r="M185" i="1" a="1"/>
  <c r="M185" i="1"/>
  <c r="M186" i="1" a="1"/>
  <c r="M186" i="1" s="1"/>
  <c r="M187" i="1" a="1"/>
  <c r="M187" i="1"/>
  <c r="M188" i="1" a="1"/>
  <c r="M188" i="1" s="1"/>
  <c r="M189" i="1" a="1"/>
  <c r="M189" i="1"/>
  <c r="M190" i="1" a="1"/>
  <c r="M190" i="1" s="1"/>
  <c r="M191" i="1" a="1"/>
  <c r="M191" i="1" s="1"/>
  <c r="M192" i="1" a="1"/>
  <c r="M192" i="1" s="1"/>
  <c r="M193" i="1" a="1"/>
  <c r="M193" i="1" s="1"/>
  <c r="M194" i="1" a="1"/>
  <c r="M194" i="1" s="1"/>
  <c r="M195" i="1" a="1"/>
  <c r="M195" i="1"/>
  <c r="M196" i="1" a="1"/>
  <c r="M196" i="1" s="1"/>
  <c r="M197" i="1" a="1"/>
  <c r="M197" i="1"/>
  <c r="M198" i="1" a="1"/>
  <c r="M198" i="1" s="1"/>
  <c r="M199" i="1" a="1"/>
  <c r="M199" i="1" s="1"/>
  <c r="M200" i="1" a="1"/>
  <c r="M200" i="1" s="1"/>
  <c r="M201" i="1" a="1"/>
  <c r="M201" i="1"/>
  <c r="M202" i="1" a="1"/>
  <c r="M202" i="1" s="1"/>
  <c r="M203" i="1" a="1"/>
  <c r="M203" i="1"/>
  <c r="M204" i="1" a="1"/>
  <c r="M204" i="1" s="1"/>
  <c r="M205" i="1" a="1"/>
  <c r="M205" i="1"/>
  <c r="M206" i="1" a="1"/>
  <c r="M206" i="1" s="1"/>
  <c r="M207" i="1" a="1"/>
  <c r="M207" i="1" s="1"/>
  <c r="M208" i="1" a="1"/>
  <c r="M208" i="1" s="1"/>
  <c r="M209" i="1" a="1"/>
  <c r="M209" i="1"/>
  <c r="M210" i="1" a="1"/>
  <c r="M210" i="1" s="1"/>
  <c r="M211" i="1" a="1"/>
  <c r="M211" i="1"/>
  <c r="M212" i="1" a="1"/>
  <c r="M212" i="1" s="1"/>
  <c r="M213" i="1" a="1"/>
  <c r="M213" i="1"/>
  <c r="M214" i="1" a="1"/>
  <c r="M214" i="1" s="1"/>
  <c r="M215" i="1" a="1"/>
  <c r="M215" i="1" s="1"/>
  <c r="M216" i="1" a="1"/>
  <c r="M216" i="1" s="1"/>
  <c r="M217" i="1" a="1"/>
  <c r="M217" i="1"/>
  <c r="M218" i="1" a="1"/>
  <c r="M218" i="1" s="1"/>
  <c r="M219" i="1" a="1"/>
  <c r="M219" i="1" s="1"/>
  <c r="M220" i="1" a="1"/>
  <c r="M220" i="1" s="1"/>
  <c r="M221" i="1" a="1"/>
  <c r="M221" i="1"/>
  <c r="M222" i="1" a="1"/>
  <c r="M222" i="1" s="1"/>
  <c r="M223" i="1" a="1"/>
  <c r="M223" i="1" s="1"/>
  <c r="M224" i="1" a="1"/>
  <c r="M224" i="1" s="1"/>
  <c r="M225" i="1" a="1"/>
  <c r="M225" i="1" s="1"/>
  <c r="M226" i="1" a="1"/>
  <c r="M226" i="1" s="1"/>
  <c r="M227" i="1" a="1"/>
  <c r="M227" i="1"/>
  <c r="M228" i="1" a="1"/>
  <c r="M228" i="1" s="1"/>
  <c r="M229" i="1" a="1"/>
  <c r="M229" i="1"/>
  <c r="M230" i="1" a="1"/>
  <c r="M230" i="1" s="1"/>
  <c r="M231" i="1" a="1"/>
  <c r="M231" i="1"/>
  <c r="M232" i="1" a="1"/>
  <c r="M232" i="1" s="1"/>
  <c r="M233" i="1" a="1"/>
  <c r="M233" i="1" s="1"/>
  <c r="M234" i="1" a="1"/>
  <c r="M234" i="1" s="1"/>
  <c r="M235" i="1" a="1"/>
  <c r="M235" i="1"/>
  <c r="M236" i="1" a="1"/>
  <c r="M236" i="1" s="1"/>
  <c r="M237" i="1" a="1"/>
  <c r="M237" i="1"/>
  <c r="M238" i="1" a="1"/>
  <c r="M238" i="1" s="1"/>
  <c r="M239" i="1" a="1"/>
  <c r="M239" i="1"/>
  <c r="M240" i="1" a="1"/>
  <c r="M240" i="1" s="1"/>
  <c r="M241" i="1" a="1"/>
  <c r="M241" i="1" s="1"/>
  <c r="M242" i="1" a="1"/>
  <c r="M242" i="1" s="1"/>
  <c r="M243" i="1" a="1"/>
  <c r="M243" i="1"/>
  <c r="M244" i="1" a="1"/>
  <c r="M244" i="1" s="1"/>
  <c r="M245" i="1" a="1"/>
  <c r="M245" i="1"/>
  <c r="M246" i="1" a="1"/>
  <c r="M246" i="1" s="1"/>
  <c r="M247" i="1" a="1"/>
  <c r="M247" i="1"/>
  <c r="M248" i="1" a="1"/>
  <c r="M248" i="1" s="1"/>
  <c r="M249" i="1" a="1"/>
  <c r="M249" i="1" s="1"/>
  <c r="M250" i="1" a="1"/>
  <c r="M250" i="1" s="1"/>
  <c r="M251" i="1" a="1"/>
  <c r="M251" i="1"/>
  <c r="M252" i="1" a="1"/>
  <c r="M252" i="1" s="1"/>
  <c r="M253" i="1" a="1"/>
  <c r="M253" i="1"/>
  <c r="M254" i="1" a="1"/>
  <c r="M254" i="1" s="1"/>
  <c r="M255" i="1" a="1"/>
  <c r="M255" i="1"/>
  <c r="M256" i="1" a="1"/>
  <c r="M256" i="1" s="1"/>
  <c r="M257" i="1" a="1"/>
  <c r="M257" i="1" s="1"/>
  <c r="M258" i="1" a="1"/>
  <c r="M258" i="1" s="1"/>
  <c r="M259" i="1" a="1"/>
  <c r="M259" i="1"/>
  <c r="M260" i="1" a="1"/>
  <c r="M260" i="1" s="1"/>
  <c r="M261" i="1" a="1"/>
  <c r="M261" i="1"/>
  <c r="M262" i="1" a="1"/>
  <c r="M262" i="1" s="1"/>
  <c r="M263" i="1" a="1"/>
  <c r="M263" i="1"/>
  <c r="M264" i="1" a="1"/>
  <c r="M264" i="1" s="1"/>
  <c r="M265" i="1" a="1"/>
  <c r="M265" i="1" s="1"/>
  <c r="M266" i="1" a="1"/>
  <c r="M266" i="1" s="1"/>
  <c r="M267" i="1" a="1"/>
  <c r="M267" i="1"/>
  <c r="M268" i="1" a="1"/>
  <c r="M268" i="1" s="1"/>
  <c r="M269" i="1" a="1"/>
  <c r="M269" i="1"/>
  <c r="M270" i="1" a="1"/>
  <c r="M270" i="1" s="1"/>
  <c r="M271" i="1" a="1"/>
  <c r="M271" i="1"/>
  <c r="M272" i="1" a="1"/>
  <c r="M272" i="1" s="1"/>
  <c r="M273" i="1" a="1"/>
  <c r="M273" i="1" s="1"/>
  <c r="M274" i="1" a="1"/>
  <c r="M274" i="1" s="1"/>
  <c r="M275" i="1" a="1"/>
  <c r="M275" i="1"/>
  <c r="M276" i="1" a="1"/>
  <c r="M276" i="1" s="1"/>
  <c r="M277" i="1" a="1"/>
  <c r="M277" i="1"/>
  <c r="M278" i="1" a="1"/>
  <c r="M278" i="1" s="1"/>
  <c r="M279" i="1" a="1"/>
  <c r="M279" i="1"/>
  <c r="M280" i="1" a="1"/>
  <c r="M280" i="1" s="1"/>
  <c r="M281" i="1" a="1"/>
  <c r="M281" i="1" s="1"/>
  <c r="M282" i="1" a="1"/>
  <c r="M282" i="1" s="1"/>
  <c r="M283" i="1" a="1"/>
  <c r="M283" i="1"/>
  <c r="M284" i="1" a="1"/>
  <c r="M284" i="1" s="1"/>
  <c r="M285" i="1" a="1"/>
  <c r="M285" i="1"/>
  <c r="M286" i="1" a="1"/>
  <c r="M286" i="1" s="1"/>
  <c r="M287" i="1" a="1"/>
  <c r="M287" i="1"/>
  <c r="M288" i="1" a="1"/>
  <c r="M288" i="1" s="1"/>
  <c r="M289" i="1" a="1"/>
  <c r="M289" i="1" s="1"/>
  <c r="M290" i="1" a="1"/>
  <c r="M290" i="1" s="1"/>
  <c r="M291" i="1" a="1"/>
  <c r="M291" i="1"/>
  <c r="M292" i="1" a="1"/>
  <c r="M292" i="1" s="1"/>
  <c r="M293" i="1" a="1"/>
  <c r="M293" i="1"/>
  <c r="M294" i="1" a="1"/>
  <c r="M294" i="1" s="1"/>
  <c r="M295" i="1" a="1"/>
  <c r="M295" i="1"/>
  <c r="M296" i="1" a="1"/>
  <c r="M296" i="1" s="1"/>
  <c r="M297" i="1" a="1"/>
  <c r="M297" i="1" s="1"/>
  <c r="M298" i="1" a="1"/>
  <c r="M298" i="1" s="1"/>
  <c r="M299" i="1" a="1"/>
  <c r="M299" i="1"/>
  <c r="M300" i="1" a="1"/>
  <c r="M300" i="1" s="1"/>
  <c r="M301" i="1" a="1"/>
  <c r="M301" i="1"/>
  <c r="M302" i="1" a="1"/>
  <c r="M302" i="1" s="1"/>
  <c r="M303" i="1" a="1"/>
  <c r="M303" i="1"/>
  <c r="M304" i="1" a="1"/>
  <c r="M304" i="1" s="1"/>
  <c r="M305" i="1" a="1"/>
  <c r="M305" i="1" s="1"/>
  <c r="M306" i="1" a="1"/>
  <c r="M306" i="1" s="1"/>
  <c r="M307" i="1" a="1"/>
  <c r="M307" i="1"/>
  <c r="M308" i="1" a="1"/>
  <c r="M308" i="1" s="1"/>
  <c r="M309" i="1" a="1"/>
  <c r="M309" i="1"/>
  <c r="M310" i="1" a="1"/>
  <c r="M310" i="1" s="1"/>
  <c r="M311" i="1" a="1"/>
  <c r="M311" i="1"/>
  <c r="M312" i="1" a="1"/>
  <c r="M312" i="1" s="1"/>
  <c r="M313" i="1" a="1"/>
  <c r="M313" i="1" s="1"/>
  <c r="M314" i="1" a="1"/>
  <c r="M314" i="1" s="1"/>
  <c r="M315" i="1" a="1"/>
  <c r="M315" i="1"/>
  <c r="M316" i="1" a="1"/>
  <c r="M316" i="1" s="1"/>
  <c r="M317" i="1" a="1"/>
  <c r="M317" i="1"/>
  <c r="M318" i="1" a="1"/>
  <c r="M318" i="1" s="1"/>
  <c r="M319" i="1" a="1"/>
  <c r="M319" i="1"/>
  <c r="M320" i="1" a="1"/>
  <c r="M320" i="1" s="1"/>
  <c r="M321" i="1" a="1"/>
  <c r="M321" i="1" s="1"/>
  <c r="M322" i="1" a="1"/>
  <c r="M322" i="1" s="1"/>
  <c r="M323" i="1" a="1"/>
  <c r="M323" i="1"/>
  <c r="M324" i="1" a="1"/>
  <c r="M324" i="1" s="1"/>
  <c r="M325" i="1" a="1"/>
  <c r="M325" i="1"/>
  <c r="M326" i="1" a="1"/>
  <c r="M326" i="1" s="1"/>
  <c r="M327" i="1" a="1"/>
  <c r="M327" i="1"/>
  <c r="M328" i="1" a="1"/>
  <c r="M328" i="1" s="1"/>
  <c r="M329" i="1" a="1"/>
  <c r="M329" i="1" s="1"/>
  <c r="M330" i="1" a="1"/>
  <c r="M330" i="1" s="1"/>
  <c r="M331" i="1" a="1"/>
  <c r="M331" i="1"/>
  <c r="M332" i="1" a="1"/>
  <c r="M332" i="1" s="1"/>
  <c r="M333" i="1" a="1"/>
  <c r="M333" i="1"/>
  <c r="M334" i="1" a="1"/>
  <c r="M334" i="1" s="1"/>
  <c r="M335" i="1" a="1"/>
  <c r="M335" i="1"/>
  <c r="M336" i="1" a="1"/>
  <c r="M336" i="1" s="1"/>
  <c r="M337" i="1" a="1"/>
  <c r="M337" i="1" s="1"/>
  <c r="M338" i="1" a="1"/>
  <c r="M338" i="1" s="1"/>
  <c r="M339" i="1" a="1"/>
  <c r="M339" i="1"/>
  <c r="M340" i="1" a="1"/>
  <c r="M340" i="1" s="1"/>
  <c r="M341" i="1" a="1"/>
  <c r="M341" i="1"/>
  <c r="M342" i="1" a="1"/>
  <c r="M342" i="1" s="1"/>
  <c r="M343" i="1" a="1"/>
  <c r="M343" i="1"/>
  <c r="M344" i="1" a="1"/>
  <c r="M344" i="1" s="1"/>
  <c r="M345" i="1" a="1"/>
  <c r="M345" i="1" s="1"/>
  <c r="M346" i="1" a="1"/>
  <c r="M346" i="1" s="1"/>
  <c r="M347" i="1" a="1"/>
  <c r="M347" i="1"/>
  <c r="M348" i="1" a="1"/>
  <c r="M348" i="1" s="1"/>
  <c r="M349" i="1" a="1"/>
  <c r="M349" i="1"/>
  <c r="M350" i="1" a="1"/>
  <c r="M350" i="1" s="1"/>
  <c r="M351" i="1" a="1"/>
  <c r="M351" i="1"/>
  <c r="M352" i="1" a="1"/>
  <c r="M352" i="1" s="1"/>
  <c r="M353" i="1" a="1"/>
  <c r="M353" i="1" s="1"/>
  <c r="M354" i="1" a="1"/>
  <c r="M354" i="1" s="1"/>
  <c r="M355" i="1" a="1"/>
  <c r="M355" i="1" s="1"/>
  <c r="M356" i="1" a="1"/>
  <c r="M356" i="1"/>
  <c r="M357" i="1" a="1"/>
  <c r="M357" i="1" s="1"/>
  <c r="M358" i="1" a="1"/>
  <c r="M358" i="1"/>
  <c r="M359" i="1" a="1"/>
  <c r="M359" i="1" s="1"/>
  <c r="M360" i="1" a="1"/>
  <c r="M360" i="1"/>
  <c r="M361" i="1" a="1"/>
  <c r="M361" i="1" s="1"/>
  <c r="M362" i="1" a="1"/>
  <c r="M362" i="1"/>
  <c r="M363" i="1" a="1"/>
  <c r="M363" i="1" s="1"/>
  <c r="M364" i="1" a="1"/>
  <c r="M364" i="1"/>
  <c r="M365" i="1" a="1"/>
  <c r="M365" i="1" s="1"/>
  <c r="M366" i="1" a="1"/>
  <c r="M366" i="1"/>
  <c r="M367" i="1" a="1"/>
  <c r="M367" i="1" s="1"/>
  <c r="M368" i="1" a="1"/>
  <c r="M368" i="1"/>
  <c r="M369" i="1" a="1"/>
  <c r="M369" i="1" s="1"/>
  <c r="M370" i="1" a="1"/>
  <c r="M370" i="1"/>
  <c r="M371" i="1" a="1"/>
  <c r="M371" i="1" s="1"/>
  <c r="M372" i="1" a="1"/>
  <c r="M372" i="1"/>
  <c r="M373" i="1" a="1"/>
  <c r="M373" i="1" s="1"/>
  <c r="M374" i="1" a="1"/>
  <c r="M374" i="1"/>
  <c r="M375" i="1" a="1"/>
  <c r="M375" i="1" s="1"/>
  <c r="M376" i="1" a="1"/>
  <c r="M376" i="1"/>
  <c r="M377" i="1" a="1"/>
  <c r="M377" i="1" s="1"/>
  <c r="M378" i="1" a="1"/>
  <c r="M378" i="1"/>
  <c r="M379" i="1" a="1"/>
  <c r="M379" i="1" s="1"/>
  <c r="M380" i="1" a="1"/>
  <c r="M380" i="1"/>
  <c r="M381" i="1" a="1"/>
  <c r="M381" i="1" s="1"/>
  <c r="M382" i="1" a="1"/>
  <c r="M382" i="1"/>
  <c r="M383" i="1" a="1"/>
  <c r="M383" i="1" s="1"/>
  <c r="M384" i="1" a="1"/>
  <c r="M384" i="1"/>
  <c r="M385" i="1" a="1"/>
  <c r="M385" i="1" s="1"/>
  <c r="M386" i="1" a="1"/>
  <c r="M386" i="1"/>
  <c r="M387" i="1" a="1"/>
  <c r="M387" i="1" s="1"/>
  <c r="M388" i="1" a="1"/>
  <c r="M388" i="1"/>
  <c r="M389" i="1" a="1"/>
  <c r="M389" i="1" s="1"/>
  <c r="M390" i="1" a="1"/>
  <c r="M390" i="1"/>
  <c r="M391" i="1" a="1"/>
  <c r="M391" i="1" s="1"/>
  <c r="M392" i="1" a="1"/>
  <c r="M392" i="1"/>
  <c r="M393" i="1" a="1"/>
  <c r="M393" i="1" s="1"/>
  <c r="M394" i="1" a="1"/>
  <c r="M394" i="1"/>
  <c r="M395" i="1" a="1"/>
  <c r="M395" i="1" s="1"/>
  <c r="M396" i="1" a="1"/>
  <c r="M396" i="1"/>
  <c r="M397" i="1" a="1"/>
  <c r="M397" i="1" s="1"/>
  <c r="M398" i="1" a="1"/>
  <c r="M398" i="1"/>
  <c r="M399" i="1" a="1"/>
  <c r="M399" i="1" s="1"/>
  <c r="L14" i="1" a="1"/>
  <c r="L14" i="1" s="1"/>
  <c r="L15" i="1" a="1"/>
  <c r="L15" i="1"/>
  <c r="L16" i="1" a="1"/>
  <c r="L16" i="1" s="1"/>
  <c r="L17" i="1" a="1"/>
  <c r="L17" i="1" s="1"/>
  <c r="L18" i="1" a="1"/>
  <c r="L18" i="1" s="1"/>
  <c r="L19" i="1" a="1"/>
  <c r="L19" i="1" s="1"/>
  <c r="L20" i="1" a="1"/>
  <c r="L21" i="1" a="1"/>
  <c r="L22" i="1" a="1"/>
  <c r="L23" i="1" a="1"/>
  <c r="L24" i="1" a="1"/>
  <c r="L25" i="1" a="1"/>
  <c r="L26" i="1" a="1"/>
  <c r="L27" i="1" a="1"/>
  <c r="L28" i="1" a="1"/>
  <c r="L29" i="1" a="1"/>
  <c r="L30" i="1" a="1"/>
  <c r="L31" i="1" a="1"/>
  <c r="L32" i="1" a="1"/>
  <c r="L33" i="1" a="1"/>
  <c r="L34" i="1" a="1"/>
  <c r="L35" i="1" a="1"/>
  <c r="L36" i="1" a="1"/>
  <c r="L37" i="1" a="1"/>
  <c r="L38" i="1" a="1"/>
  <c r="L39" i="1" a="1"/>
  <c r="L40" i="1" a="1"/>
  <c r="L41" i="1" a="1"/>
  <c r="L42" i="1" a="1"/>
  <c r="L43" i="1" a="1"/>
  <c r="L44" i="1" a="1"/>
  <c r="L44" i="1" s="1"/>
  <c r="L45" i="1" a="1"/>
  <c r="L45" i="1"/>
  <c r="L46" i="1" a="1"/>
  <c r="L46" i="1" s="1"/>
  <c r="L47" i="1" a="1"/>
  <c r="L47" i="1"/>
  <c r="L48" i="1" a="1"/>
  <c r="L48" i="1" s="1"/>
  <c r="L49" i="1" a="1"/>
  <c r="L49" i="1" s="1"/>
  <c r="L50" i="1" a="1"/>
  <c r="L50" i="1" s="1"/>
  <c r="L51" i="1" a="1"/>
  <c r="L51" i="1" s="1"/>
  <c r="L52" i="1" a="1"/>
  <c r="L52" i="1" s="1"/>
  <c r="L53" i="1" a="1"/>
  <c r="L53" i="1"/>
  <c r="L54" i="1" a="1"/>
  <c r="L54" i="1" s="1"/>
  <c r="L55" i="1" a="1"/>
  <c r="L55" i="1"/>
  <c r="L56" i="1" a="1"/>
  <c r="L56" i="1" s="1"/>
  <c r="L57" i="1" a="1"/>
  <c r="L57" i="1" s="1"/>
  <c r="L58" i="1" a="1"/>
  <c r="L58" i="1" s="1"/>
  <c r="L59" i="1" a="1"/>
  <c r="L59" i="1" s="1"/>
  <c r="L60" i="1" a="1"/>
  <c r="L60" i="1" s="1"/>
  <c r="L61" i="1" a="1"/>
  <c r="L61" i="1"/>
  <c r="L62" i="1" a="1"/>
  <c r="L62" i="1" s="1"/>
  <c r="L63" i="1" a="1"/>
  <c r="L63" i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/>
  <c r="L70" i="1" a="1"/>
  <c r="L70" i="1" s="1"/>
  <c r="L71" i="1" a="1"/>
  <c r="L71" i="1"/>
  <c r="L72" i="1" a="1"/>
  <c r="L72" i="1" s="1"/>
  <c r="L73" i="1" a="1"/>
  <c r="L73" i="1" s="1"/>
  <c r="L74" i="1" a="1"/>
  <c r="L74" i="1" s="1"/>
  <c r="L75" i="1" a="1"/>
  <c r="L75" i="1" s="1"/>
  <c r="L76" i="1" a="1"/>
  <c r="L76" i="1" s="1"/>
  <c r="L77" i="1" a="1"/>
  <c r="L77" i="1"/>
  <c r="L78" i="1" a="1"/>
  <c r="L78" i="1" s="1"/>
  <c r="L79" i="1" a="1"/>
  <c r="L79" i="1"/>
  <c r="L80" i="1" a="1"/>
  <c r="L80" i="1" s="1"/>
  <c r="L81" i="1" a="1"/>
  <c r="L81" i="1" s="1"/>
  <c r="L82" i="1" a="1"/>
  <c r="L82" i="1" s="1"/>
  <c r="L83" i="1" a="1"/>
  <c r="L83" i="1" s="1"/>
  <c r="L84" i="1" a="1"/>
  <c r="L84" i="1" s="1"/>
  <c r="L85" i="1" a="1"/>
  <c r="L85" i="1"/>
  <c r="L86" i="1" a="1"/>
  <c r="L86" i="1" s="1"/>
  <c r="L87" i="1" a="1"/>
  <c r="L87" i="1"/>
  <c r="L88" i="1" a="1"/>
  <c r="L88" i="1" s="1"/>
  <c r="L89" i="1" a="1"/>
  <c r="L89" i="1" s="1"/>
  <c r="L90" i="1" a="1"/>
  <c r="L90" i="1" s="1"/>
  <c r="L91" i="1" a="1"/>
  <c r="L91" i="1" s="1"/>
  <c r="L92" i="1" a="1"/>
  <c r="L92" i="1" s="1"/>
  <c r="L93" i="1" a="1"/>
  <c r="L93" i="1"/>
  <c r="L94" i="1" a="1"/>
  <c r="L94" i="1" s="1"/>
  <c r="L95" i="1" a="1"/>
  <c r="L95" i="1"/>
  <c r="L96" i="1" a="1"/>
  <c r="L96" i="1" s="1"/>
  <c r="L97" i="1" a="1"/>
  <c r="L97" i="1" s="1"/>
  <c r="L98" i="1" a="1"/>
  <c r="L98" i="1" s="1"/>
  <c r="L99" i="1" a="1"/>
  <c r="L99" i="1" s="1"/>
  <c r="L100" i="1" a="1"/>
  <c r="L100" i="1" s="1"/>
  <c r="L101" i="1" a="1"/>
  <c r="L101" i="1"/>
  <c r="L102" i="1" a="1"/>
  <c r="L102" i="1" s="1"/>
  <c r="L103" i="1" a="1"/>
  <c r="L103" i="1"/>
  <c r="L104" i="1" a="1"/>
  <c r="L104" i="1" s="1"/>
  <c r="L105" i="1" a="1"/>
  <c r="L105" i="1" s="1"/>
  <c r="L106" i="1" a="1"/>
  <c r="L106" i="1" s="1"/>
  <c r="L107" i="1" a="1"/>
  <c r="L107" i="1" s="1"/>
  <c r="L108" i="1" a="1"/>
  <c r="L108" i="1" s="1"/>
  <c r="L109" i="1" a="1"/>
  <c r="L109" i="1"/>
  <c r="L110" i="1" a="1"/>
  <c r="L110" i="1" s="1"/>
  <c r="L111" i="1" a="1"/>
  <c r="L111" i="1"/>
  <c r="L112" i="1" a="1"/>
  <c r="L112" i="1" s="1"/>
  <c r="L113" i="1" a="1"/>
  <c r="L113" i="1" s="1"/>
  <c r="L114" i="1" a="1"/>
  <c r="L114" i="1" s="1"/>
  <c r="L115" i="1" a="1"/>
  <c r="L115" i="1" s="1"/>
  <c r="L116" i="1" a="1"/>
  <c r="L116" i="1" s="1"/>
  <c r="L117" i="1" a="1"/>
  <c r="L117" i="1"/>
  <c r="L118" i="1" a="1"/>
  <c r="L118" i="1" s="1"/>
  <c r="L119" i="1" a="1"/>
  <c r="L119" i="1"/>
  <c r="L120" i="1" a="1"/>
  <c r="L120" i="1" s="1"/>
  <c r="L121" i="1" a="1"/>
  <c r="L121" i="1" s="1"/>
  <c r="L122" i="1" a="1"/>
  <c r="L122" i="1" s="1"/>
  <c r="L123" i="1" a="1"/>
  <c r="L123" i="1" s="1"/>
  <c r="L124" i="1" a="1"/>
  <c r="L124" i="1" s="1"/>
  <c r="L125" i="1" a="1"/>
  <c r="L125" i="1"/>
  <c r="L126" i="1" a="1"/>
  <c r="L126" i="1" s="1"/>
  <c r="L127" i="1" a="1"/>
  <c r="L127" i="1"/>
  <c r="L128" i="1" a="1"/>
  <c r="L128" i="1" s="1"/>
  <c r="L129" i="1" a="1"/>
  <c r="L129" i="1" s="1"/>
  <c r="L130" i="1" a="1"/>
  <c r="L130" i="1" s="1"/>
  <c r="L131" i="1" a="1"/>
  <c r="L131" i="1" s="1"/>
  <c r="L132" i="1" a="1"/>
  <c r="L132" i="1" s="1"/>
  <c r="L133" i="1" a="1"/>
  <c r="L133" i="1"/>
  <c r="L134" i="1" a="1"/>
  <c r="L134" i="1" s="1"/>
  <c r="L135" i="1" a="1"/>
  <c r="L135" i="1"/>
  <c r="L136" i="1" a="1"/>
  <c r="L136" i="1" s="1"/>
  <c r="L137" i="1" a="1"/>
  <c r="L137" i="1" s="1"/>
  <c r="L138" i="1" a="1"/>
  <c r="L138" i="1" s="1"/>
  <c r="L139" i="1" a="1"/>
  <c r="L139" i="1" s="1"/>
  <c r="L140" i="1" a="1"/>
  <c r="L140" i="1" s="1"/>
  <c r="L141" i="1" a="1"/>
  <c r="L141" i="1"/>
  <c r="L142" i="1" a="1"/>
  <c r="L142" i="1" s="1"/>
  <c r="L143" i="1" a="1"/>
  <c r="L143" i="1"/>
  <c r="L144" i="1" a="1"/>
  <c r="L144" i="1" s="1"/>
  <c r="L145" i="1" a="1"/>
  <c r="L145" i="1" s="1"/>
  <c r="L146" i="1" a="1"/>
  <c r="L146" i="1" s="1"/>
  <c r="L147" i="1" a="1"/>
  <c r="L147" i="1" s="1"/>
  <c r="L148" i="1" a="1"/>
  <c r="L148" i="1" s="1"/>
  <c r="L149" i="1" a="1"/>
  <c r="L149" i="1"/>
  <c r="L150" i="1" a="1"/>
  <c r="L150" i="1" s="1"/>
  <c r="L151" i="1" a="1"/>
  <c r="L151" i="1"/>
  <c r="L152" i="1" a="1"/>
  <c r="L152" i="1" s="1"/>
  <c r="L153" i="1" a="1"/>
  <c r="L153" i="1" s="1"/>
  <c r="L154" i="1" a="1"/>
  <c r="L154" i="1" s="1"/>
  <c r="L155" i="1" a="1"/>
  <c r="L155" i="1" s="1"/>
  <c r="L156" i="1" a="1"/>
  <c r="L156" i="1" s="1"/>
  <c r="L157" i="1" a="1"/>
  <c r="L157" i="1"/>
  <c r="L158" i="1" a="1"/>
  <c r="L158" i="1" s="1"/>
  <c r="L159" i="1" a="1"/>
  <c r="L159" i="1"/>
  <c r="L160" i="1" a="1"/>
  <c r="L160" i="1" s="1"/>
  <c r="L161" i="1" a="1"/>
  <c r="L161" i="1" s="1"/>
  <c r="L162" i="1" a="1"/>
  <c r="L162" i="1" s="1"/>
  <c r="L163" i="1" a="1"/>
  <c r="L163" i="1" s="1"/>
  <c r="L164" i="1" a="1"/>
  <c r="L164" i="1" s="1"/>
  <c r="L165" i="1" a="1"/>
  <c r="L165" i="1"/>
  <c r="L166" i="1" a="1"/>
  <c r="L166" i="1" s="1"/>
  <c r="L167" i="1" a="1"/>
  <c r="L167" i="1"/>
  <c r="L168" i="1" a="1"/>
  <c r="L168" i="1" s="1"/>
  <c r="L169" i="1" a="1"/>
  <c r="L169" i="1" s="1"/>
  <c r="L170" i="1" a="1"/>
  <c r="L170" i="1" s="1"/>
  <c r="L171" i="1" a="1"/>
  <c r="L171" i="1" s="1"/>
  <c r="L172" i="1" a="1"/>
  <c r="L172" i="1" s="1"/>
  <c r="L173" i="1" a="1"/>
  <c r="L173" i="1"/>
  <c r="L174" i="1" a="1"/>
  <c r="L174" i="1" s="1"/>
  <c r="L175" i="1" a="1"/>
  <c r="L175" i="1"/>
  <c r="L176" i="1" a="1"/>
  <c r="L176" i="1" s="1"/>
  <c r="L177" i="1" a="1"/>
  <c r="L177" i="1" s="1"/>
  <c r="L178" i="1" a="1"/>
  <c r="L178" i="1" s="1"/>
  <c r="L179" i="1" a="1"/>
  <c r="L179" i="1" s="1"/>
  <c r="L180" i="1" a="1"/>
  <c r="L180" i="1" s="1"/>
  <c r="L181" i="1" a="1"/>
  <c r="L181" i="1"/>
  <c r="L182" i="1" a="1"/>
  <c r="L182" i="1" s="1"/>
  <c r="L183" i="1" a="1"/>
  <c r="L183" i="1"/>
  <c r="L184" i="1" a="1"/>
  <c r="L184" i="1" s="1"/>
  <c r="L185" i="1" a="1"/>
  <c r="L185" i="1"/>
  <c r="L186" i="1" a="1"/>
  <c r="L186" i="1" s="1"/>
  <c r="L187" i="1" a="1"/>
  <c r="L187" i="1"/>
  <c r="L188" i="1" a="1"/>
  <c r="L188" i="1" s="1"/>
  <c r="L189" i="1" a="1"/>
  <c r="L189" i="1"/>
  <c r="L190" i="1" a="1"/>
  <c r="L190" i="1" s="1"/>
  <c r="L191" i="1" a="1"/>
  <c r="L191" i="1"/>
  <c r="L192" i="1" a="1"/>
  <c r="L192" i="1" s="1"/>
  <c r="L193" i="1" a="1"/>
  <c r="L193" i="1"/>
  <c r="L194" i="1" a="1"/>
  <c r="L194" i="1" s="1"/>
  <c r="L195" i="1" a="1"/>
  <c r="L195" i="1"/>
  <c r="L196" i="1" a="1"/>
  <c r="L196" i="1" s="1"/>
  <c r="L197" i="1" a="1"/>
  <c r="L197" i="1"/>
  <c r="L198" i="1" a="1"/>
  <c r="L198" i="1" s="1"/>
  <c r="L199" i="1" a="1"/>
  <c r="L199" i="1"/>
  <c r="L200" i="1" a="1"/>
  <c r="L200" i="1" s="1"/>
  <c r="L201" i="1" a="1"/>
  <c r="L201" i="1"/>
  <c r="L202" i="1" a="1"/>
  <c r="L202" i="1" s="1"/>
  <c r="L203" i="1" a="1"/>
  <c r="L203" i="1"/>
  <c r="L204" i="1" a="1"/>
  <c r="L204" i="1" s="1"/>
  <c r="L205" i="1" a="1"/>
  <c r="L205" i="1"/>
  <c r="L206" i="1" a="1"/>
  <c r="L206" i="1" s="1"/>
  <c r="L207" i="1" a="1"/>
  <c r="L207" i="1"/>
  <c r="L208" i="1" a="1"/>
  <c r="L208" i="1" s="1"/>
  <c r="L209" i="1" a="1"/>
  <c r="L209" i="1"/>
  <c r="L210" i="1" a="1"/>
  <c r="L210" i="1" s="1"/>
  <c r="L211" i="1" a="1"/>
  <c r="L211" i="1"/>
  <c r="L212" i="1" a="1"/>
  <c r="L212" i="1" s="1"/>
  <c r="L213" i="1" a="1"/>
  <c r="L213" i="1"/>
  <c r="L214" i="1" a="1"/>
  <c r="L214" i="1" s="1"/>
  <c r="L215" i="1" a="1"/>
  <c r="L215" i="1" s="1"/>
  <c r="L216" i="1" a="1"/>
  <c r="L216" i="1" s="1"/>
  <c r="L217" i="1" a="1"/>
  <c r="L217" i="1"/>
  <c r="L218" i="1" a="1"/>
  <c r="L218" i="1" s="1"/>
  <c r="L219" i="1" a="1"/>
  <c r="L219" i="1" s="1"/>
  <c r="L220" i="1" a="1"/>
  <c r="L220" i="1" s="1"/>
  <c r="L221" i="1" a="1"/>
  <c r="L221" i="1"/>
  <c r="L222" i="1" a="1"/>
  <c r="L222" i="1" s="1"/>
  <c r="L223" i="1" a="1"/>
  <c r="L223" i="1" s="1"/>
  <c r="L224" i="1" a="1"/>
  <c r="L224" i="1" s="1"/>
  <c r="L225" i="1" a="1"/>
  <c r="L225" i="1"/>
  <c r="L226" i="1" a="1"/>
  <c r="L226" i="1" s="1"/>
  <c r="L227" i="1" a="1"/>
  <c r="L227" i="1" s="1"/>
  <c r="L228" i="1" a="1"/>
  <c r="L228" i="1" s="1"/>
  <c r="L229" i="1" a="1"/>
  <c r="L229" i="1"/>
  <c r="L230" i="1" a="1"/>
  <c r="L230" i="1" s="1"/>
  <c r="L231" i="1" a="1"/>
  <c r="L231" i="1" s="1"/>
  <c r="L232" i="1" a="1"/>
  <c r="L232" i="1" s="1"/>
  <c r="L233" i="1" a="1"/>
  <c r="L233" i="1"/>
  <c r="L234" i="1" a="1"/>
  <c r="L234" i="1" s="1"/>
  <c r="L235" i="1" a="1"/>
  <c r="L235" i="1" s="1"/>
  <c r="L236" i="1" a="1"/>
  <c r="L236" i="1" s="1"/>
  <c r="L237" i="1" a="1"/>
  <c r="L237" i="1"/>
  <c r="L238" i="1" a="1"/>
  <c r="L238" i="1" s="1"/>
  <c r="L239" i="1" a="1"/>
  <c r="L239" i="1" s="1"/>
  <c r="L240" i="1" a="1"/>
  <c r="L240" i="1" s="1"/>
  <c r="L241" i="1" a="1"/>
  <c r="L241" i="1"/>
  <c r="L242" i="1" a="1"/>
  <c r="L242" i="1" s="1"/>
  <c r="L243" i="1" a="1"/>
  <c r="L243" i="1" s="1"/>
  <c r="L244" i="1" a="1"/>
  <c r="L244" i="1" s="1"/>
  <c r="L245" i="1" a="1"/>
  <c r="L245" i="1"/>
  <c r="L246" i="1" a="1"/>
  <c r="L246" i="1" s="1"/>
  <c r="L247" i="1" a="1"/>
  <c r="L247" i="1"/>
  <c r="L248" i="1" a="1"/>
  <c r="L248" i="1" s="1"/>
  <c r="L249" i="1" a="1"/>
  <c r="L249" i="1"/>
  <c r="L250" i="1" a="1"/>
  <c r="L250" i="1" s="1"/>
  <c r="L251" i="1" a="1"/>
  <c r="L251" i="1" s="1"/>
  <c r="L252" i="1" a="1"/>
  <c r="L252" i="1" s="1"/>
  <c r="L253" i="1" a="1"/>
  <c r="L253" i="1"/>
  <c r="L254" i="1" a="1"/>
  <c r="L254" i="1" s="1"/>
  <c r="L255" i="1" a="1"/>
  <c r="L255" i="1"/>
  <c r="L256" i="1" a="1"/>
  <c r="L256" i="1" s="1"/>
  <c r="L257" i="1" a="1"/>
  <c r="L257" i="1"/>
  <c r="L258" i="1" a="1"/>
  <c r="L258" i="1" s="1"/>
  <c r="L259" i="1" a="1"/>
  <c r="L259" i="1" s="1"/>
  <c r="L260" i="1" a="1"/>
  <c r="L260" i="1" s="1"/>
  <c r="L261" i="1" a="1"/>
  <c r="L261" i="1"/>
  <c r="L262" i="1" a="1"/>
  <c r="L262" i="1" s="1"/>
  <c r="L263" i="1" a="1"/>
  <c r="L263" i="1" s="1"/>
  <c r="L264" i="1" a="1"/>
  <c r="L264" i="1" s="1"/>
  <c r="L265" i="1" a="1"/>
  <c r="L265" i="1"/>
  <c r="L266" i="1" a="1"/>
  <c r="L266" i="1" s="1"/>
  <c r="L267" i="1" a="1"/>
  <c r="L267" i="1" s="1"/>
  <c r="L268" i="1" a="1"/>
  <c r="L268" i="1" s="1"/>
  <c r="L269" i="1" a="1"/>
  <c r="L269" i="1" s="1"/>
  <c r="L270" i="1" a="1"/>
  <c r="L270" i="1" s="1"/>
  <c r="L271" i="1" a="1"/>
  <c r="L271" i="1"/>
  <c r="L272" i="1" a="1"/>
  <c r="L272" i="1" s="1"/>
  <c r="L273" i="1" a="1"/>
  <c r="L273" i="1"/>
  <c r="L274" i="1" a="1"/>
  <c r="L274" i="1" s="1"/>
  <c r="L275" i="1" a="1"/>
  <c r="L275" i="1" s="1"/>
  <c r="L276" i="1" a="1"/>
  <c r="L276" i="1" s="1"/>
  <c r="L277" i="1" a="1"/>
  <c r="L277" i="1"/>
  <c r="L278" i="1" a="1"/>
  <c r="L278" i="1" s="1"/>
  <c r="L279" i="1" a="1"/>
  <c r="L279" i="1"/>
  <c r="L280" i="1" a="1"/>
  <c r="L280" i="1" s="1"/>
  <c r="L281" i="1" a="1"/>
  <c r="L281" i="1"/>
  <c r="L282" i="1" a="1"/>
  <c r="L282" i="1" s="1"/>
  <c r="L283" i="1" a="1"/>
  <c r="L283" i="1" s="1"/>
  <c r="L284" i="1" a="1"/>
  <c r="L284" i="1" s="1"/>
  <c r="L285" i="1" a="1"/>
  <c r="L285" i="1"/>
  <c r="L286" i="1" a="1"/>
  <c r="L286" i="1" s="1"/>
  <c r="L287" i="1" a="1"/>
  <c r="L287" i="1"/>
  <c r="L288" i="1" a="1"/>
  <c r="L288" i="1" s="1"/>
  <c r="L289" i="1" a="1"/>
  <c r="L289" i="1"/>
  <c r="L290" i="1" a="1"/>
  <c r="L290" i="1" s="1"/>
  <c r="L291" i="1" a="1"/>
  <c r="L291" i="1" s="1"/>
  <c r="L292" i="1" a="1"/>
  <c r="L292" i="1" s="1"/>
  <c r="L293" i="1" a="1"/>
  <c r="L293" i="1"/>
  <c r="L294" i="1" a="1"/>
  <c r="L294" i="1" s="1"/>
  <c r="L295" i="1" a="1"/>
  <c r="L295" i="1" s="1"/>
  <c r="L296" i="1" a="1"/>
  <c r="L296" i="1" s="1"/>
  <c r="L297" i="1" a="1"/>
  <c r="L297" i="1"/>
  <c r="L298" i="1" a="1"/>
  <c r="L298" i="1" s="1"/>
  <c r="L299" i="1" a="1"/>
  <c r="L299" i="1" s="1"/>
  <c r="L300" i="1" a="1"/>
  <c r="L300" i="1" s="1"/>
  <c r="L301" i="1" a="1"/>
  <c r="L301" i="1" s="1"/>
  <c r="L302" i="1" a="1"/>
  <c r="L302" i="1" s="1"/>
  <c r="L303" i="1" a="1"/>
  <c r="L303" i="1"/>
  <c r="L304" i="1" a="1"/>
  <c r="L304" i="1" s="1"/>
  <c r="L305" i="1" a="1"/>
  <c r="L305" i="1"/>
  <c r="L306" i="1" a="1"/>
  <c r="L306" i="1" s="1"/>
  <c r="L307" i="1" a="1"/>
  <c r="L307" i="1" s="1"/>
  <c r="L308" i="1" a="1"/>
  <c r="L308" i="1" s="1"/>
  <c r="L309" i="1" a="1"/>
  <c r="L309" i="1"/>
  <c r="L310" i="1" a="1"/>
  <c r="L310" i="1" s="1"/>
  <c r="L311" i="1" a="1"/>
  <c r="L311" i="1"/>
  <c r="L312" i="1" a="1"/>
  <c r="L312" i="1" s="1"/>
  <c r="L313" i="1" a="1"/>
  <c r="L313" i="1"/>
  <c r="L314" i="1" a="1"/>
  <c r="L314" i="1" s="1"/>
  <c r="L315" i="1" a="1"/>
  <c r="L315" i="1" s="1"/>
  <c r="L316" i="1" a="1"/>
  <c r="L316" i="1" s="1"/>
  <c r="L317" i="1" a="1"/>
  <c r="L317" i="1"/>
  <c r="L318" i="1" a="1"/>
  <c r="L318" i="1" s="1"/>
  <c r="L319" i="1" a="1"/>
  <c r="L319" i="1"/>
  <c r="L320" i="1" a="1"/>
  <c r="L320" i="1" s="1"/>
  <c r="L321" i="1" a="1"/>
  <c r="L321" i="1"/>
  <c r="L322" i="1" a="1"/>
  <c r="L322" i="1" s="1"/>
  <c r="L323" i="1" a="1"/>
  <c r="L323" i="1" s="1"/>
  <c r="L324" i="1" a="1"/>
  <c r="L324" i="1" s="1"/>
  <c r="L325" i="1" a="1"/>
  <c r="L325" i="1"/>
  <c r="L326" i="1" a="1"/>
  <c r="L326" i="1" s="1"/>
  <c r="L327" i="1" a="1"/>
  <c r="L327" i="1"/>
  <c r="L328" i="1" a="1"/>
  <c r="L328" i="1" s="1"/>
  <c r="L329" i="1" a="1"/>
  <c r="L329" i="1"/>
  <c r="L330" i="1" a="1"/>
  <c r="L330" i="1" s="1"/>
  <c r="L331" i="1" a="1"/>
  <c r="L331" i="1" s="1"/>
  <c r="L332" i="1" a="1"/>
  <c r="L332" i="1" s="1"/>
  <c r="L333" i="1" a="1"/>
  <c r="L333" i="1"/>
  <c r="L334" i="1" a="1"/>
  <c r="L334" i="1" s="1"/>
  <c r="L335" i="1" a="1"/>
  <c r="L335" i="1"/>
  <c r="L336" i="1" a="1"/>
  <c r="L336" i="1" s="1"/>
  <c r="L337" i="1" a="1"/>
  <c r="L337" i="1"/>
  <c r="L338" i="1" a="1"/>
  <c r="L338" i="1" s="1"/>
  <c r="L339" i="1" a="1"/>
  <c r="L339" i="1" s="1"/>
  <c r="L340" i="1" a="1"/>
  <c r="L340" i="1" s="1"/>
  <c r="L341" i="1" a="1"/>
  <c r="L341" i="1"/>
  <c r="L342" i="1" a="1"/>
  <c r="L342" i="1" s="1"/>
  <c r="L343" i="1" a="1"/>
  <c r="L343" i="1"/>
  <c r="L344" i="1" a="1"/>
  <c r="L344" i="1" s="1"/>
  <c r="L345" i="1" a="1"/>
  <c r="L345" i="1"/>
  <c r="L346" i="1" a="1"/>
  <c r="L346" i="1" s="1"/>
  <c r="L347" i="1" a="1"/>
  <c r="L347" i="1" s="1"/>
  <c r="L348" i="1" a="1"/>
  <c r="L348" i="1" s="1"/>
  <c r="L349" i="1" a="1"/>
  <c r="L349" i="1"/>
  <c r="L350" i="1" a="1"/>
  <c r="L350" i="1" s="1"/>
  <c r="L351" i="1" a="1"/>
  <c r="L351" i="1"/>
  <c r="L352" i="1" a="1"/>
  <c r="L352" i="1" s="1"/>
  <c r="L353" i="1" a="1"/>
  <c r="L353" i="1"/>
  <c r="L354" i="1" a="1"/>
  <c r="L354" i="1" s="1"/>
  <c r="L355" i="1" a="1"/>
  <c r="L355" i="1" s="1"/>
  <c r="L356" i="1" a="1"/>
  <c r="L356" i="1" s="1"/>
  <c r="L357" i="1" a="1"/>
  <c r="L357" i="1"/>
  <c r="L358" i="1" a="1"/>
  <c r="L358" i="1" s="1"/>
  <c r="L359" i="1" a="1"/>
  <c r="L359" i="1"/>
  <c r="L360" i="1" a="1"/>
  <c r="L360" i="1" s="1"/>
  <c r="L361" i="1" a="1"/>
  <c r="L361" i="1"/>
  <c r="L362" i="1" a="1"/>
  <c r="L362" i="1" s="1"/>
  <c r="L363" i="1" a="1"/>
  <c r="L363" i="1" s="1"/>
  <c r="L364" i="1" a="1"/>
  <c r="L364" i="1" s="1"/>
  <c r="L365" i="1" a="1"/>
  <c r="L365" i="1"/>
  <c r="L366" i="1" a="1"/>
  <c r="L366" i="1" s="1"/>
  <c r="L367" i="1" a="1"/>
  <c r="L367" i="1"/>
  <c r="L368" i="1" a="1"/>
  <c r="L368" i="1" s="1"/>
  <c r="L369" i="1" a="1"/>
  <c r="L369" i="1"/>
  <c r="L370" i="1" a="1"/>
  <c r="L370" i="1" s="1"/>
  <c r="L371" i="1" a="1"/>
  <c r="L371" i="1" s="1"/>
  <c r="L372" i="1" a="1"/>
  <c r="L372" i="1" s="1"/>
  <c r="L373" i="1" a="1"/>
  <c r="L373" i="1"/>
  <c r="L374" i="1" a="1"/>
  <c r="L374" i="1" s="1"/>
  <c r="L375" i="1" a="1"/>
  <c r="L375" i="1"/>
  <c r="L376" i="1" a="1"/>
  <c r="L376" i="1" s="1"/>
  <c r="L377" i="1" a="1"/>
  <c r="L377" i="1"/>
  <c r="L378" i="1" a="1"/>
  <c r="L378" i="1" s="1"/>
  <c r="L379" i="1" a="1"/>
  <c r="L379" i="1" s="1"/>
  <c r="L380" i="1" a="1"/>
  <c r="L380" i="1" s="1"/>
  <c r="L381" i="1" a="1"/>
  <c r="L381" i="1"/>
  <c r="L382" i="1" a="1"/>
  <c r="L382" i="1" s="1"/>
  <c r="L383" i="1" a="1"/>
  <c r="L383" i="1"/>
  <c r="L384" i="1" a="1"/>
  <c r="L384" i="1" s="1"/>
  <c r="L385" i="1" a="1"/>
  <c r="L385" i="1"/>
  <c r="L386" i="1" a="1"/>
  <c r="L386" i="1" s="1"/>
  <c r="L387" i="1" a="1"/>
  <c r="L387" i="1" s="1"/>
  <c r="L388" i="1" a="1"/>
  <c r="L388" i="1" s="1"/>
  <c r="L389" i="1" a="1"/>
  <c r="L389" i="1"/>
  <c r="L390" i="1" a="1"/>
  <c r="L390" i="1" s="1"/>
  <c r="L391" i="1" a="1"/>
  <c r="L391" i="1"/>
  <c r="L392" i="1" a="1"/>
  <c r="L392" i="1" s="1"/>
  <c r="L393" i="1" a="1"/>
  <c r="L393" i="1"/>
  <c r="L394" i="1" a="1"/>
  <c r="L394" i="1" s="1"/>
  <c r="L395" i="1" a="1"/>
  <c r="L395" i="1" s="1"/>
  <c r="L396" i="1" a="1"/>
  <c r="L396" i="1" s="1"/>
  <c r="L397" i="1" a="1"/>
  <c r="L397" i="1"/>
  <c r="L398" i="1" a="1"/>
  <c r="L398" i="1" s="1"/>
  <c r="L399" i="1" a="1"/>
  <c r="L399" i="1"/>
  <c r="K14" i="1" a="1"/>
  <c r="K14" i="1"/>
  <c r="K15" i="1" a="1"/>
  <c r="K15" i="1"/>
  <c r="K16" i="1" a="1"/>
  <c r="K16" i="1"/>
  <c r="K17" i="1" a="1"/>
  <c r="K17" i="1"/>
  <c r="K18" i="1" a="1"/>
  <c r="K18" i="1"/>
  <c r="K19" i="1" a="1"/>
  <c r="K19" i="1"/>
  <c r="K20" i="1" a="1"/>
  <c r="K21" i="1" a="1"/>
  <c r="K22" i="1" a="1"/>
  <c r="K23" i="1" a="1"/>
  <c r="K24" i="1" a="1"/>
  <c r="K25" i="1" a="1"/>
  <c r="K26" i="1" a="1"/>
  <c r="K27" i="1" a="1"/>
  <c r="K28" i="1" a="1"/>
  <c r="K29" i="1" a="1"/>
  <c r="K30" i="1" a="1"/>
  <c r="K31" i="1" a="1"/>
  <c r="K32" i="1" a="1"/>
  <c r="K33" i="1" a="1"/>
  <c r="K34" i="1" a="1"/>
  <c r="K35" i="1" a="1"/>
  <c r="K36" i="1" a="1"/>
  <c r="K37" i="1" a="1"/>
  <c r="K38" i="1" a="1"/>
  <c r="K39" i="1" a="1"/>
  <c r="K40" i="1" a="1"/>
  <c r="K41" i="1" a="1"/>
  <c r="K42" i="1" a="1"/>
  <c r="K43" i="1" a="1"/>
  <c r="K44" i="1" a="1"/>
  <c r="K44" i="1"/>
  <c r="K45" i="1" a="1"/>
  <c r="K45" i="1"/>
  <c r="K46" i="1" a="1"/>
  <c r="K46" i="1"/>
  <c r="K47" i="1" a="1"/>
  <c r="K47" i="1"/>
  <c r="K48" i="1" a="1"/>
  <c r="K48" i="1"/>
  <c r="K49" i="1" a="1"/>
  <c r="K49" i="1"/>
  <c r="K50" i="1" a="1"/>
  <c r="K50" i="1"/>
  <c r="K51" i="1" a="1"/>
  <c r="K51" i="1"/>
  <c r="K52" i="1" a="1"/>
  <c r="K52" i="1"/>
  <c r="K53" i="1" a="1"/>
  <c r="K53" i="1"/>
  <c r="K54" i="1" a="1"/>
  <c r="K54" i="1"/>
  <c r="K55" i="1" a="1"/>
  <c r="K55" i="1"/>
  <c r="K56" i="1" a="1"/>
  <c r="K56" i="1"/>
  <c r="K57" i="1" a="1"/>
  <c r="K57" i="1"/>
  <c r="K58" i="1" a="1"/>
  <c r="K58" i="1"/>
  <c r="K59" i="1" a="1"/>
  <c r="K59" i="1"/>
  <c r="K60" i="1" a="1"/>
  <c r="K60" i="1"/>
  <c r="K61" i="1" a="1"/>
  <c r="K61" i="1"/>
  <c r="K62" i="1" a="1"/>
  <c r="K62" i="1"/>
  <c r="K63" i="1" a="1"/>
  <c r="K63" i="1"/>
  <c r="K64" i="1" a="1"/>
  <c r="K64" i="1"/>
  <c r="K65" i="1" a="1"/>
  <c r="K65" i="1"/>
  <c r="K66" i="1" a="1"/>
  <c r="K66" i="1"/>
  <c r="K67" i="1" a="1"/>
  <c r="K67" i="1"/>
  <c r="K68" i="1" a="1"/>
  <c r="K68" i="1"/>
  <c r="K69" i="1" a="1"/>
  <c r="K69" i="1"/>
  <c r="K70" i="1" a="1"/>
  <c r="K70" i="1"/>
  <c r="K71" i="1" a="1"/>
  <c r="K71" i="1"/>
  <c r="K72" i="1" a="1"/>
  <c r="K72" i="1"/>
  <c r="K73" i="1" a="1"/>
  <c r="K73" i="1"/>
  <c r="K74" i="1" a="1"/>
  <c r="K74" i="1"/>
  <c r="K75" i="1" a="1"/>
  <c r="K75" i="1"/>
  <c r="K76" i="1" a="1"/>
  <c r="K76" i="1"/>
  <c r="K77" i="1" a="1"/>
  <c r="K77" i="1"/>
  <c r="K78" i="1" a="1"/>
  <c r="K78" i="1"/>
  <c r="K79" i="1" a="1"/>
  <c r="K79" i="1"/>
  <c r="K80" i="1" a="1"/>
  <c r="K80" i="1"/>
  <c r="K81" i="1" a="1"/>
  <c r="K81" i="1"/>
  <c r="K82" i="1" a="1"/>
  <c r="K82" i="1"/>
  <c r="K83" i="1" a="1"/>
  <c r="K83" i="1"/>
  <c r="K84" i="1" a="1"/>
  <c r="K84" i="1"/>
  <c r="K85" i="1" a="1"/>
  <c r="K85" i="1"/>
  <c r="K86" i="1" a="1"/>
  <c r="K86" i="1"/>
  <c r="K87" i="1" a="1"/>
  <c r="K87" i="1"/>
  <c r="K88" i="1" a="1"/>
  <c r="K88" i="1"/>
  <c r="K89" i="1" a="1"/>
  <c r="K89" i="1"/>
  <c r="K90" i="1" a="1"/>
  <c r="K90" i="1"/>
  <c r="K91" i="1" a="1"/>
  <c r="K91" i="1"/>
  <c r="K92" i="1" a="1"/>
  <c r="K92" i="1"/>
  <c r="K93" i="1" a="1"/>
  <c r="K93" i="1"/>
  <c r="K94" i="1" a="1"/>
  <c r="K94" i="1"/>
  <c r="K95" i="1" a="1"/>
  <c r="K95" i="1"/>
  <c r="K96" i="1" a="1"/>
  <c r="K96" i="1"/>
  <c r="K97" i="1" a="1"/>
  <c r="K97" i="1"/>
  <c r="K98" i="1" a="1"/>
  <c r="K98" i="1"/>
  <c r="K99" i="1" a="1"/>
  <c r="K99" i="1"/>
  <c r="K100" i="1" a="1"/>
  <c r="K100" i="1"/>
  <c r="K101" i="1" a="1"/>
  <c r="K101" i="1"/>
  <c r="K102" i="1" a="1"/>
  <c r="K102" i="1"/>
  <c r="K103" i="1" a="1"/>
  <c r="K103" i="1"/>
  <c r="K104" i="1" a="1"/>
  <c r="K104" i="1"/>
  <c r="K105" i="1" a="1"/>
  <c r="K105" i="1"/>
  <c r="K106" i="1" a="1"/>
  <c r="K106" i="1"/>
  <c r="K107" i="1" a="1"/>
  <c r="K107" i="1"/>
  <c r="K108" i="1" a="1"/>
  <c r="K108" i="1"/>
  <c r="K109" i="1" a="1"/>
  <c r="K109" i="1"/>
  <c r="K110" i="1" a="1"/>
  <c r="K110" i="1"/>
  <c r="K111" i="1" a="1"/>
  <c r="K111" i="1"/>
  <c r="K112" i="1" a="1"/>
  <c r="K112" i="1"/>
  <c r="K113" i="1" a="1"/>
  <c r="K113" i="1"/>
  <c r="K114" i="1" a="1"/>
  <c r="K114" i="1"/>
  <c r="K115" i="1" a="1"/>
  <c r="K115" i="1"/>
  <c r="K116" i="1" a="1"/>
  <c r="K116" i="1"/>
  <c r="K117" i="1" a="1"/>
  <c r="K117" i="1"/>
  <c r="K118" i="1" a="1"/>
  <c r="K118" i="1"/>
  <c r="K119" i="1" a="1"/>
  <c r="K119" i="1"/>
  <c r="K120" i="1" a="1"/>
  <c r="K120" i="1"/>
  <c r="K121" i="1" a="1"/>
  <c r="K121" i="1"/>
  <c r="K122" i="1" a="1"/>
  <c r="K122" i="1"/>
  <c r="K123" i="1" a="1"/>
  <c r="K123" i="1"/>
  <c r="K124" i="1" a="1"/>
  <c r="K124" i="1"/>
  <c r="K125" i="1" a="1"/>
  <c r="K125" i="1"/>
  <c r="K126" i="1" a="1"/>
  <c r="K126" i="1"/>
  <c r="K127" i="1" a="1"/>
  <c r="K127" i="1"/>
  <c r="K128" i="1" a="1"/>
  <c r="K128" i="1"/>
  <c r="K129" i="1" a="1"/>
  <c r="K129" i="1"/>
  <c r="K130" i="1" a="1"/>
  <c r="K130" i="1" s="1"/>
  <c r="K131" i="1" a="1"/>
  <c r="K131" i="1"/>
  <c r="K132" i="1" a="1"/>
  <c r="K132" i="1" s="1"/>
  <c r="K133" i="1" a="1"/>
  <c r="K133" i="1"/>
  <c r="K134" i="1" a="1"/>
  <c r="K134" i="1" s="1"/>
  <c r="K135" i="1" a="1"/>
  <c r="K135" i="1"/>
  <c r="K136" i="1" a="1"/>
  <c r="K136" i="1" s="1"/>
  <c r="K137" i="1" a="1"/>
  <c r="K137" i="1"/>
  <c r="K138" i="1" a="1"/>
  <c r="K138" i="1" s="1"/>
  <c r="K139" i="1" a="1"/>
  <c r="K139" i="1" s="1"/>
  <c r="K140" i="1" a="1"/>
  <c r="K140" i="1"/>
  <c r="K141" i="1" a="1"/>
  <c r="K141" i="1" s="1"/>
  <c r="K142" i="1" a="1"/>
  <c r="K142" i="1" s="1"/>
  <c r="K143" i="1" a="1"/>
  <c r="K143" i="1" s="1"/>
  <c r="K144" i="1" a="1"/>
  <c r="K144" i="1"/>
  <c r="K145" i="1" a="1"/>
  <c r="K145" i="1" s="1"/>
  <c r="K146" i="1" a="1"/>
  <c r="K146" i="1" s="1"/>
  <c r="K147" i="1" a="1"/>
  <c r="K147" i="1" s="1"/>
  <c r="K148" i="1" a="1"/>
  <c r="K148" i="1"/>
  <c r="K149" i="1" a="1"/>
  <c r="K149" i="1" s="1"/>
  <c r="K150" i="1" a="1"/>
  <c r="K150" i="1" s="1"/>
  <c r="K151" i="1" a="1"/>
  <c r="K151" i="1" s="1"/>
  <c r="K152" i="1" a="1"/>
  <c r="K152" i="1"/>
  <c r="K153" i="1" a="1"/>
  <c r="K153" i="1" s="1"/>
  <c r="K154" i="1" a="1"/>
  <c r="K154" i="1" s="1"/>
  <c r="K155" i="1" a="1"/>
  <c r="K155" i="1" s="1"/>
  <c r="K156" i="1" a="1"/>
  <c r="K156" i="1"/>
  <c r="K157" i="1" a="1"/>
  <c r="K157" i="1" s="1"/>
  <c r="K158" i="1" a="1"/>
  <c r="K158" i="1" s="1"/>
  <c r="K159" i="1" a="1"/>
  <c r="K159" i="1" s="1"/>
  <c r="K160" i="1" a="1"/>
  <c r="K160" i="1"/>
  <c r="K161" i="1" a="1"/>
  <c r="K161" i="1" s="1"/>
  <c r="K162" i="1" a="1"/>
  <c r="K162" i="1" s="1"/>
  <c r="K163" i="1" a="1"/>
  <c r="K163" i="1" s="1"/>
  <c r="K164" i="1" a="1"/>
  <c r="K164" i="1" s="1"/>
  <c r="K165" i="1" a="1"/>
  <c r="K165" i="1" s="1"/>
  <c r="K166" i="1" a="1"/>
  <c r="K166" i="1" s="1"/>
  <c r="K167" i="1" a="1"/>
  <c r="K167" i="1" s="1"/>
  <c r="K168" i="1" a="1"/>
  <c r="K168" i="1"/>
  <c r="K169" i="1" a="1"/>
  <c r="K169" i="1" s="1"/>
  <c r="K170" i="1" a="1"/>
  <c r="K170" i="1" s="1"/>
  <c r="K171" i="1" a="1"/>
  <c r="K171" i="1" s="1"/>
  <c r="K172" i="1" a="1"/>
  <c r="K172" i="1" s="1"/>
  <c r="K173" i="1" a="1"/>
  <c r="K173" i="1" s="1"/>
  <c r="K174" i="1" a="1"/>
  <c r="K174" i="1" s="1"/>
  <c r="K175" i="1" a="1"/>
  <c r="K175" i="1" s="1"/>
  <c r="K176" i="1" a="1"/>
  <c r="K176" i="1"/>
  <c r="K177" i="1" a="1"/>
  <c r="K177" i="1" s="1"/>
  <c r="K178" i="1" a="1"/>
  <c r="K178" i="1"/>
  <c r="K179" i="1" a="1"/>
  <c r="K179" i="1" s="1"/>
  <c r="K180" i="1" a="1"/>
  <c r="K180" i="1" s="1"/>
  <c r="K181" i="1" a="1"/>
  <c r="K181" i="1" s="1"/>
  <c r="K182" i="1" a="1"/>
  <c r="K182" i="1" s="1"/>
  <c r="K183" i="1" a="1"/>
  <c r="K183" i="1" s="1"/>
  <c r="K184" i="1" a="1"/>
  <c r="K184" i="1"/>
  <c r="K185" i="1" a="1"/>
  <c r="K185" i="1" s="1"/>
  <c r="K186" i="1" a="1"/>
  <c r="K186" i="1"/>
  <c r="K187" i="1" a="1"/>
  <c r="K187" i="1" s="1"/>
  <c r="K188" i="1" a="1"/>
  <c r="K188" i="1" s="1"/>
  <c r="K189" i="1" a="1"/>
  <c r="K189" i="1" s="1"/>
  <c r="K190" i="1" a="1"/>
  <c r="K190" i="1" s="1"/>
  <c r="K191" i="1" a="1"/>
  <c r="K191" i="1" s="1"/>
  <c r="K192" i="1" a="1"/>
  <c r="K192" i="1"/>
  <c r="K193" i="1" a="1"/>
  <c r="K193" i="1" s="1"/>
  <c r="K194" i="1" a="1"/>
  <c r="K194" i="1"/>
  <c r="K195" i="1" a="1"/>
  <c r="K195" i="1" s="1"/>
  <c r="K196" i="1" a="1"/>
  <c r="K196" i="1" s="1"/>
  <c r="K197" i="1" a="1"/>
  <c r="K197" i="1" s="1"/>
  <c r="K198" i="1" a="1"/>
  <c r="K198" i="1" s="1"/>
  <c r="K199" i="1" a="1"/>
  <c r="K199" i="1" s="1"/>
  <c r="K200" i="1" a="1"/>
  <c r="K200" i="1"/>
  <c r="K201" i="1" a="1"/>
  <c r="K201" i="1" s="1"/>
  <c r="K202" i="1" a="1"/>
  <c r="K202" i="1"/>
  <c r="K203" i="1" a="1"/>
  <c r="K203" i="1" s="1"/>
  <c r="K204" i="1" a="1"/>
  <c r="K204" i="1" s="1"/>
  <c r="K205" i="1" a="1"/>
  <c r="K205" i="1" s="1"/>
  <c r="K206" i="1" a="1"/>
  <c r="K206" i="1" s="1"/>
  <c r="K207" i="1" a="1"/>
  <c r="K207" i="1" s="1"/>
  <c r="K208" i="1" a="1"/>
  <c r="K208" i="1"/>
  <c r="K209" i="1" a="1"/>
  <c r="K209" i="1" s="1"/>
  <c r="K210" i="1" a="1"/>
  <c r="K210" i="1"/>
  <c r="K211" i="1" a="1"/>
  <c r="K211" i="1" s="1"/>
  <c r="K212" i="1" a="1"/>
  <c r="K212" i="1" s="1"/>
  <c r="K213" i="1" a="1"/>
  <c r="K213" i="1" s="1"/>
  <c r="K214" i="1" a="1"/>
  <c r="K214" i="1" s="1"/>
  <c r="K215" i="1" a="1"/>
  <c r="K215" i="1" s="1"/>
  <c r="K216" i="1" a="1"/>
  <c r="K216" i="1"/>
  <c r="K217" i="1" a="1"/>
  <c r="K217" i="1" s="1"/>
  <c r="K218" i="1" a="1"/>
  <c r="K218" i="1"/>
  <c r="K219" i="1" a="1"/>
  <c r="K219" i="1" s="1"/>
  <c r="K220" i="1" a="1"/>
  <c r="K220" i="1" s="1"/>
  <c r="K221" i="1" a="1"/>
  <c r="K221" i="1" s="1"/>
  <c r="K222" i="1" a="1"/>
  <c r="K222" i="1" s="1"/>
  <c r="K223" i="1" a="1"/>
  <c r="K223" i="1" s="1"/>
  <c r="K224" i="1" a="1"/>
  <c r="K224" i="1"/>
  <c r="K225" i="1" a="1"/>
  <c r="K225" i="1" s="1"/>
  <c r="K226" i="1" a="1"/>
  <c r="K226" i="1"/>
  <c r="K227" i="1" a="1"/>
  <c r="K227" i="1" s="1"/>
  <c r="K228" i="1" a="1"/>
  <c r="K228" i="1" s="1"/>
  <c r="K229" i="1" a="1"/>
  <c r="K229" i="1" s="1"/>
  <c r="K230" i="1" a="1"/>
  <c r="K230" i="1" s="1"/>
  <c r="K231" i="1" a="1"/>
  <c r="K231" i="1" s="1"/>
  <c r="K232" i="1" a="1"/>
  <c r="K232" i="1"/>
  <c r="K233" i="1" a="1"/>
  <c r="K233" i="1" s="1"/>
  <c r="K234" i="1" a="1"/>
  <c r="K234" i="1"/>
  <c r="K235" i="1" a="1"/>
  <c r="K235" i="1" s="1"/>
  <c r="K236" i="1" a="1"/>
  <c r="K236" i="1" s="1"/>
  <c r="K237" i="1" a="1"/>
  <c r="K237" i="1" s="1"/>
  <c r="K238" i="1" a="1"/>
  <c r="K238" i="1" s="1"/>
  <c r="K239" i="1" a="1"/>
  <c r="K239" i="1" s="1"/>
  <c r="K240" i="1" a="1"/>
  <c r="K240" i="1"/>
  <c r="K241" i="1" a="1"/>
  <c r="K241" i="1" s="1"/>
  <c r="K242" i="1" a="1"/>
  <c r="K242" i="1"/>
  <c r="K243" i="1" a="1"/>
  <c r="K243" i="1" s="1"/>
  <c r="K244" i="1" a="1"/>
  <c r="K244" i="1" s="1"/>
  <c r="K245" i="1" a="1"/>
  <c r="K245" i="1" s="1"/>
  <c r="K246" i="1" a="1"/>
  <c r="K246" i="1" s="1"/>
  <c r="K247" i="1" a="1"/>
  <c r="K247" i="1" s="1"/>
  <c r="K248" i="1" a="1"/>
  <c r="K248" i="1"/>
  <c r="K249" i="1" a="1"/>
  <c r="K249" i="1" s="1"/>
  <c r="K250" i="1" a="1"/>
  <c r="K250" i="1"/>
  <c r="K251" i="1" a="1"/>
  <c r="K251" i="1" s="1"/>
  <c r="K252" i="1" a="1"/>
  <c r="K252" i="1" s="1"/>
  <c r="K253" i="1" a="1"/>
  <c r="K253" i="1" s="1"/>
  <c r="K254" i="1" a="1"/>
  <c r="K254" i="1" s="1"/>
  <c r="K255" i="1" a="1"/>
  <c r="K255" i="1" s="1"/>
  <c r="K256" i="1" a="1"/>
  <c r="K256" i="1" s="1"/>
  <c r="K257" i="1" a="1"/>
  <c r="K257" i="1" s="1"/>
  <c r="K258" i="1" a="1"/>
  <c r="K258" i="1"/>
  <c r="K259" i="1" a="1"/>
  <c r="K259" i="1" s="1"/>
  <c r="K260" i="1" a="1"/>
  <c r="K260" i="1" s="1"/>
  <c r="K261" i="1" a="1"/>
  <c r="K261" i="1" s="1"/>
  <c r="K262" i="1" a="1"/>
  <c r="K262" i="1" s="1"/>
  <c r="K263" i="1" a="1"/>
  <c r="K263" i="1" s="1"/>
  <c r="K264" i="1" a="1"/>
  <c r="K264" i="1"/>
  <c r="K265" i="1" a="1"/>
  <c r="K265" i="1" s="1"/>
  <c r="K266" i="1" a="1"/>
  <c r="K266" i="1"/>
  <c r="K267" i="1" a="1"/>
  <c r="K267" i="1" s="1"/>
  <c r="K268" i="1" a="1"/>
  <c r="K268" i="1" s="1"/>
  <c r="K269" i="1" a="1"/>
  <c r="K269" i="1" s="1"/>
  <c r="K270" i="1" a="1"/>
  <c r="K270" i="1"/>
  <c r="K271" i="1" a="1"/>
  <c r="K271" i="1" s="1"/>
  <c r="K272" i="1" a="1"/>
  <c r="K272" i="1" s="1"/>
  <c r="K273" i="1" a="1"/>
  <c r="K273" i="1" s="1"/>
  <c r="K274" i="1" a="1"/>
  <c r="K274" i="1"/>
  <c r="K275" i="1" a="1"/>
  <c r="K275" i="1" s="1"/>
  <c r="K276" i="1" a="1"/>
  <c r="K276" i="1" s="1"/>
  <c r="K277" i="1" a="1"/>
  <c r="K277" i="1" s="1"/>
  <c r="K278" i="1" a="1"/>
  <c r="K278" i="1" s="1"/>
  <c r="K279" i="1" a="1"/>
  <c r="K279" i="1" s="1"/>
  <c r="K280" i="1" a="1"/>
  <c r="K280" i="1"/>
  <c r="K281" i="1" a="1"/>
  <c r="K281" i="1" s="1"/>
  <c r="K282" i="1" a="1"/>
  <c r="K282" i="1"/>
  <c r="K283" i="1" a="1"/>
  <c r="K283" i="1" s="1"/>
  <c r="K284" i="1" a="1"/>
  <c r="K284" i="1" s="1"/>
  <c r="K285" i="1" a="1"/>
  <c r="K285" i="1" s="1"/>
  <c r="K286" i="1" a="1"/>
  <c r="K286" i="1"/>
  <c r="K287" i="1" a="1"/>
  <c r="K287" i="1" s="1"/>
  <c r="K288" i="1" a="1"/>
  <c r="K288" i="1" s="1"/>
  <c r="K289" i="1" a="1"/>
  <c r="K289" i="1" s="1"/>
  <c r="K290" i="1" a="1"/>
  <c r="K290" i="1"/>
  <c r="K291" i="1" a="1"/>
  <c r="K291" i="1" s="1"/>
  <c r="K292" i="1" a="1"/>
  <c r="K292" i="1" s="1"/>
  <c r="K293" i="1" a="1"/>
  <c r="K293" i="1" s="1"/>
  <c r="K294" i="1" a="1"/>
  <c r="K294" i="1" s="1"/>
  <c r="K295" i="1" a="1"/>
  <c r="K295" i="1" s="1"/>
  <c r="K296" i="1" a="1"/>
  <c r="K296" i="1"/>
  <c r="K297" i="1" a="1"/>
  <c r="K297" i="1" s="1"/>
  <c r="K298" i="1" a="1"/>
  <c r="K298" i="1"/>
  <c r="K299" i="1" a="1"/>
  <c r="K299" i="1" s="1"/>
  <c r="K300" i="1" a="1"/>
  <c r="K300" i="1" s="1"/>
  <c r="K301" i="1" a="1"/>
  <c r="K301" i="1" s="1"/>
  <c r="K302" i="1" a="1"/>
  <c r="K302" i="1"/>
  <c r="K303" i="1" a="1"/>
  <c r="K303" i="1" s="1"/>
  <c r="K304" i="1" a="1"/>
  <c r="K304" i="1" s="1"/>
  <c r="K305" i="1" a="1"/>
  <c r="K305" i="1" s="1"/>
  <c r="K306" i="1" a="1"/>
  <c r="K306" i="1"/>
  <c r="K307" i="1" a="1"/>
  <c r="K307" i="1" s="1"/>
  <c r="K308" i="1" a="1"/>
  <c r="K308" i="1" s="1"/>
  <c r="K309" i="1" a="1"/>
  <c r="K309" i="1"/>
  <c r="K310" i="1" a="1"/>
  <c r="K310" i="1" s="1"/>
  <c r="K311" i="1" a="1"/>
  <c r="K311" i="1" s="1"/>
  <c r="K312" i="1" a="1"/>
  <c r="K312" i="1" s="1"/>
  <c r="K313" i="1" a="1"/>
  <c r="K313" i="1"/>
  <c r="K314" i="1" a="1"/>
  <c r="K314" i="1" s="1"/>
  <c r="K315" i="1" a="1"/>
  <c r="K315" i="1" s="1"/>
  <c r="K316" i="1" a="1"/>
  <c r="K316" i="1" s="1"/>
  <c r="K317" i="1" a="1"/>
  <c r="K317" i="1"/>
  <c r="K318" i="1" a="1"/>
  <c r="K318" i="1" s="1"/>
  <c r="K319" i="1" a="1"/>
  <c r="K319" i="1" s="1"/>
  <c r="K320" i="1" a="1"/>
  <c r="K320" i="1" s="1"/>
  <c r="K321" i="1" a="1"/>
  <c r="K321" i="1"/>
  <c r="K322" i="1" a="1"/>
  <c r="K322" i="1" s="1"/>
  <c r="K323" i="1" a="1"/>
  <c r="K323" i="1" s="1"/>
  <c r="K324" i="1" a="1"/>
  <c r="K324" i="1" s="1"/>
  <c r="K325" i="1" a="1"/>
  <c r="K325" i="1"/>
  <c r="K326" i="1" a="1"/>
  <c r="K326" i="1" s="1"/>
  <c r="K327" i="1" a="1"/>
  <c r="K327" i="1" s="1"/>
  <c r="K328" i="1" a="1"/>
  <c r="K328" i="1" s="1"/>
  <c r="K329" i="1" a="1"/>
  <c r="K329" i="1"/>
  <c r="K330" i="1" a="1"/>
  <c r="K330" i="1" s="1"/>
  <c r="K331" i="1" a="1"/>
  <c r="K331" i="1" s="1"/>
  <c r="K332" i="1" a="1"/>
  <c r="K332" i="1" s="1"/>
  <c r="K333" i="1" a="1"/>
  <c r="K333" i="1"/>
  <c r="K334" i="1" a="1"/>
  <c r="K334" i="1" s="1"/>
  <c r="K335" i="1" a="1"/>
  <c r="K335" i="1" s="1"/>
  <c r="K336" i="1" a="1"/>
  <c r="K336" i="1" s="1"/>
  <c r="K337" i="1" a="1"/>
  <c r="K337" i="1"/>
  <c r="K338" i="1" a="1"/>
  <c r="K338" i="1" s="1"/>
  <c r="K339" i="1" a="1"/>
  <c r="K339" i="1" s="1"/>
  <c r="K340" i="1" a="1"/>
  <c r="K340" i="1" s="1"/>
  <c r="K341" i="1" a="1"/>
  <c r="K341" i="1"/>
  <c r="K342" i="1" a="1"/>
  <c r="K342" i="1" s="1"/>
  <c r="K343" i="1" a="1"/>
  <c r="K343" i="1" s="1"/>
  <c r="K344" i="1" a="1"/>
  <c r="K344" i="1" s="1"/>
  <c r="K345" i="1" a="1"/>
  <c r="K345" i="1"/>
  <c r="K346" i="1" a="1"/>
  <c r="K346" i="1" s="1"/>
  <c r="K347" i="1" a="1"/>
  <c r="K347" i="1" s="1"/>
  <c r="K348" i="1" a="1"/>
  <c r="K348" i="1" s="1"/>
  <c r="K349" i="1" a="1"/>
  <c r="K349" i="1"/>
  <c r="K350" i="1" a="1"/>
  <c r="K350" i="1" s="1"/>
  <c r="K351" i="1" a="1"/>
  <c r="K351" i="1" s="1"/>
  <c r="K352" i="1" a="1"/>
  <c r="K352" i="1" s="1"/>
  <c r="K353" i="1" a="1"/>
  <c r="K353" i="1"/>
  <c r="K354" i="1" a="1"/>
  <c r="K354" i="1" s="1"/>
  <c r="K355" i="1" a="1"/>
  <c r="K355" i="1" s="1"/>
  <c r="K356" i="1" a="1"/>
  <c r="K356" i="1" s="1"/>
  <c r="K357" i="1" a="1"/>
  <c r="K357" i="1"/>
  <c r="K358" i="1" a="1"/>
  <c r="K358" i="1" s="1"/>
  <c r="K359" i="1" a="1"/>
  <c r="K359" i="1" s="1"/>
  <c r="K360" i="1" a="1"/>
  <c r="K360" i="1" s="1"/>
  <c r="K361" i="1" a="1"/>
  <c r="K361" i="1"/>
  <c r="K362" i="1" a="1"/>
  <c r="K362" i="1" s="1"/>
  <c r="K363" i="1" a="1"/>
  <c r="K363" i="1" s="1"/>
  <c r="K364" i="1" a="1"/>
  <c r="K364" i="1" s="1"/>
  <c r="K365" i="1" a="1"/>
  <c r="K365" i="1"/>
  <c r="K366" i="1" a="1"/>
  <c r="K366" i="1" s="1"/>
  <c r="K367" i="1" a="1"/>
  <c r="K367" i="1" s="1"/>
  <c r="K368" i="1" a="1"/>
  <c r="K368" i="1" s="1"/>
  <c r="K369" i="1" a="1"/>
  <c r="K369" i="1"/>
  <c r="K370" i="1" a="1"/>
  <c r="K370" i="1" s="1"/>
  <c r="K371" i="1" a="1"/>
  <c r="K371" i="1" s="1"/>
  <c r="K372" i="1" a="1"/>
  <c r="K372" i="1" s="1"/>
  <c r="K373" i="1" a="1"/>
  <c r="K373" i="1"/>
  <c r="K374" i="1" a="1"/>
  <c r="K374" i="1" s="1"/>
  <c r="K375" i="1" a="1"/>
  <c r="K375" i="1" s="1"/>
  <c r="K376" i="1" a="1"/>
  <c r="K376" i="1" s="1"/>
  <c r="K377" i="1" a="1"/>
  <c r="K377" i="1"/>
  <c r="K378" i="1" a="1"/>
  <c r="K378" i="1" s="1"/>
  <c r="K379" i="1" a="1"/>
  <c r="K379" i="1" s="1"/>
  <c r="K380" i="1" a="1"/>
  <c r="K380" i="1" s="1"/>
  <c r="K381" i="1" a="1"/>
  <c r="K381" i="1"/>
  <c r="K382" i="1" a="1"/>
  <c r="K382" i="1" s="1"/>
  <c r="K383" i="1" a="1"/>
  <c r="K383" i="1" s="1"/>
  <c r="K384" i="1" a="1"/>
  <c r="K384" i="1" s="1"/>
  <c r="K385" i="1" a="1"/>
  <c r="K385" i="1"/>
  <c r="K386" i="1" a="1"/>
  <c r="K386" i="1" s="1"/>
  <c r="K387" i="1" a="1"/>
  <c r="K387" i="1" s="1"/>
  <c r="K388" i="1" a="1"/>
  <c r="K388" i="1" s="1"/>
  <c r="K389" i="1" a="1"/>
  <c r="K389" i="1"/>
  <c r="K390" i="1" a="1"/>
  <c r="K390" i="1" s="1"/>
  <c r="K391" i="1" a="1"/>
  <c r="K391" i="1" s="1"/>
  <c r="K392" i="1" a="1"/>
  <c r="K392" i="1" s="1"/>
  <c r="K393" i="1" a="1"/>
  <c r="K393" i="1"/>
  <c r="K394" i="1" a="1"/>
  <c r="K394" i="1" s="1"/>
  <c r="K395" i="1" a="1"/>
  <c r="K395" i="1" s="1"/>
  <c r="K396" i="1" a="1"/>
  <c r="K396" i="1" s="1"/>
  <c r="K397" i="1" a="1"/>
  <c r="K397" i="1"/>
  <c r="K398" i="1" a="1"/>
  <c r="K398" i="1" s="1"/>
  <c r="K399" i="1" a="1"/>
  <c r="K399" i="1" s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1" i="1" a="1"/>
  <c r="J22" i="1" a="1"/>
  <c r="J23" i="1" a="1"/>
  <c r="J24" i="1" a="1"/>
  <c r="J25" i="1" a="1"/>
  <c r="J26" i="1" a="1"/>
  <c r="J27" i="1" a="1"/>
  <c r="J28" i="1" a="1"/>
  <c r="J29" i="1" a="1"/>
  <c r="J30" i="1" a="1"/>
  <c r="J31" i="1" a="1"/>
  <c r="J32" i="1" a="1"/>
  <c r="J33" i="1" a="1"/>
  <c r="J34" i="1" a="1"/>
  <c r="J35" i="1" a="1"/>
  <c r="J36" i="1" a="1"/>
  <c r="J37" i="1" a="1"/>
  <c r="J38" i="1" a="1"/>
  <c r="J39" i="1" a="1"/>
  <c r="J40" i="1" a="1"/>
  <c r="J41" i="1" a="1"/>
  <c r="J42" i="1" a="1"/>
  <c r="J43" i="1" a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J51" i="1" a="1"/>
  <c r="J51" i="1"/>
  <c r="J52" i="1" a="1"/>
  <c r="J52" i="1"/>
  <c r="J53" i="1" a="1"/>
  <c r="J53" i="1"/>
  <c r="J54" i="1" a="1"/>
  <c r="J54" i="1"/>
  <c r="J55" i="1" a="1"/>
  <c r="J55" i="1"/>
  <c r="J56" i="1" a="1"/>
  <c r="J56" i="1"/>
  <c r="J57" i="1" a="1"/>
  <c r="J57" i="1"/>
  <c r="J58" i="1" a="1"/>
  <c r="J58" i="1"/>
  <c r="J59" i="1" a="1"/>
  <c r="J59" i="1"/>
  <c r="J60" i="1" a="1"/>
  <c r="J60" i="1"/>
  <c r="J61" i="1" a="1"/>
  <c r="J61" i="1"/>
  <c r="J62" i="1" a="1"/>
  <c r="J62" i="1"/>
  <c r="J63" i="1" a="1"/>
  <c r="J63" i="1"/>
  <c r="J64" i="1" a="1"/>
  <c r="J64" i="1"/>
  <c r="J65" i="1" a="1"/>
  <c r="J65" i="1"/>
  <c r="J66" i="1" a="1"/>
  <c r="J66" i="1"/>
  <c r="J67" i="1" a="1"/>
  <c r="J67" i="1"/>
  <c r="J68" i="1" a="1"/>
  <c r="J68" i="1"/>
  <c r="J69" i="1" a="1"/>
  <c r="J69" i="1"/>
  <c r="J70" i="1" a="1"/>
  <c r="J70" i="1"/>
  <c r="J71" i="1" a="1"/>
  <c r="J71" i="1"/>
  <c r="J72" i="1" a="1"/>
  <c r="J72" i="1"/>
  <c r="J73" i="1" a="1"/>
  <c r="J73" i="1"/>
  <c r="J74" i="1" a="1"/>
  <c r="J74" i="1"/>
  <c r="J75" i="1" a="1"/>
  <c r="J75" i="1"/>
  <c r="J76" i="1" a="1"/>
  <c r="J76" i="1"/>
  <c r="J77" i="1" a="1"/>
  <c r="J77" i="1"/>
  <c r="J78" i="1" a="1"/>
  <c r="J78" i="1"/>
  <c r="J79" i="1" a="1"/>
  <c r="J79" i="1"/>
  <c r="J80" i="1" a="1"/>
  <c r="J80" i="1"/>
  <c r="J81" i="1" a="1"/>
  <c r="J81" i="1"/>
  <c r="J82" i="1" a="1"/>
  <c r="J82" i="1"/>
  <c r="J83" i="1" a="1"/>
  <c r="J83" i="1"/>
  <c r="J84" i="1" a="1"/>
  <c r="J84" i="1"/>
  <c r="J85" i="1" a="1"/>
  <c r="J85" i="1"/>
  <c r="J86" i="1" a="1"/>
  <c r="J86" i="1"/>
  <c r="J87" i="1" a="1"/>
  <c r="J87" i="1"/>
  <c r="J88" i="1" a="1"/>
  <c r="J88" i="1"/>
  <c r="J89" i="1" a="1"/>
  <c r="J89" i="1"/>
  <c r="J90" i="1" a="1"/>
  <c r="J90" i="1"/>
  <c r="J91" i="1" a="1"/>
  <c r="J91" i="1"/>
  <c r="J92" i="1" a="1"/>
  <c r="J92" i="1"/>
  <c r="J93" i="1" a="1"/>
  <c r="J93" i="1"/>
  <c r="J94" i="1" a="1"/>
  <c r="J94" i="1"/>
  <c r="J95" i="1" a="1"/>
  <c r="J95" i="1"/>
  <c r="J96" i="1" a="1"/>
  <c r="J96" i="1"/>
  <c r="J97" i="1" a="1"/>
  <c r="J97" i="1"/>
  <c r="J98" i="1" a="1"/>
  <c r="J98" i="1"/>
  <c r="J99" i="1" a="1"/>
  <c r="J99" i="1"/>
  <c r="J100" i="1" a="1"/>
  <c r="J100" i="1"/>
  <c r="J101" i="1" a="1"/>
  <c r="J101" i="1"/>
  <c r="J102" i="1" a="1"/>
  <c r="J102" i="1"/>
  <c r="J103" i="1" a="1"/>
  <c r="J103" i="1"/>
  <c r="J104" i="1" a="1"/>
  <c r="J104" i="1"/>
  <c r="J105" i="1" a="1"/>
  <c r="J105" i="1"/>
  <c r="J106" i="1" a="1"/>
  <c r="J106" i="1"/>
  <c r="J107" i="1" a="1"/>
  <c r="J107" i="1"/>
  <c r="J108" i="1" a="1"/>
  <c r="J108" i="1"/>
  <c r="J109" i="1" a="1"/>
  <c r="J109" i="1"/>
  <c r="J110" i="1" a="1"/>
  <c r="J110" i="1"/>
  <c r="J111" i="1" a="1"/>
  <c r="J111" i="1"/>
  <c r="J112" i="1" a="1"/>
  <c r="J112" i="1"/>
  <c r="J113" i="1" a="1"/>
  <c r="J113" i="1"/>
  <c r="J114" i="1" a="1"/>
  <c r="J114" i="1"/>
  <c r="J115" i="1" a="1"/>
  <c r="J115" i="1"/>
  <c r="J116" i="1" a="1"/>
  <c r="J116" i="1"/>
  <c r="J117" i="1" a="1"/>
  <c r="J117" i="1"/>
  <c r="J118" i="1" a="1"/>
  <c r="J118" i="1"/>
  <c r="J119" i="1" a="1"/>
  <c r="J119" i="1"/>
  <c r="J120" i="1" a="1"/>
  <c r="J120" i="1"/>
  <c r="J121" i="1" a="1"/>
  <c r="J121" i="1" s="1"/>
  <c r="J122" i="1" a="1"/>
  <c r="J122" i="1"/>
  <c r="J123" i="1" a="1"/>
  <c r="J123" i="1" s="1"/>
  <c r="J124" i="1" a="1"/>
  <c r="J124" i="1"/>
  <c r="J125" i="1" a="1"/>
  <c r="J125" i="1" s="1"/>
  <c r="J126" i="1" a="1"/>
  <c r="J126" i="1" s="1"/>
  <c r="J127" i="1" a="1"/>
  <c r="J127" i="1" s="1"/>
  <c r="J128" i="1" a="1"/>
  <c r="J128" i="1"/>
  <c r="J129" i="1" a="1"/>
  <c r="J129" i="1" s="1"/>
  <c r="J130" i="1" a="1"/>
  <c r="J130" i="1"/>
  <c r="J131" i="1" a="1"/>
  <c r="J131" i="1" s="1"/>
  <c r="J132" i="1" a="1"/>
  <c r="J132" i="1"/>
  <c r="J133" i="1" a="1"/>
  <c r="J133" i="1" s="1"/>
  <c r="J134" i="1" a="1"/>
  <c r="J134" i="1" s="1"/>
  <c r="J135" i="1" a="1"/>
  <c r="J135" i="1" s="1"/>
  <c r="J136" i="1" a="1"/>
  <c r="J136" i="1"/>
  <c r="J137" i="1" a="1"/>
  <c r="J137" i="1" s="1"/>
  <c r="J138" i="1" a="1"/>
  <c r="J138" i="1"/>
  <c r="J139" i="1" a="1"/>
  <c r="J139" i="1" s="1"/>
  <c r="J140" i="1" a="1"/>
  <c r="J140" i="1"/>
  <c r="J141" i="1" a="1"/>
  <c r="J141" i="1" s="1"/>
  <c r="J142" i="1" a="1"/>
  <c r="J142" i="1" s="1"/>
  <c r="J143" i="1" a="1"/>
  <c r="J143" i="1" s="1"/>
  <c r="J144" i="1" a="1"/>
  <c r="J144" i="1"/>
  <c r="J145" i="1" a="1"/>
  <c r="J145" i="1" s="1"/>
  <c r="J146" i="1" a="1"/>
  <c r="J146" i="1"/>
  <c r="J147" i="1" a="1"/>
  <c r="J147" i="1" s="1"/>
  <c r="J148" i="1" a="1"/>
  <c r="J148" i="1"/>
  <c r="J149" i="1" a="1"/>
  <c r="J149" i="1" s="1"/>
  <c r="J150" i="1" a="1"/>
  <c r="J150" i="1" s="1"/>
  <c r="J151" i="1" a="1"/>
  <c r="J151" i="1" s="1"/>
  <c r="J152" i="1" a="1"/>
  <c r="J152" i="1"/>
  <c r="J153" i="1" a="1"/>
  <c r="J153" i="1" s="1"/>
  <c r="J154" i="1" a="1"/>
  <c r="J154" i="1"/>
  <c r="J155" i="1" a="1"/>
  <c r="J155" i="1" s="1"/>
  <c r="J156" i="1" a="1"/>
  <c r="J156" i="1"/>
  <c r="J157" i="1" a="1"/>
  <c r="J157" i="1" s="1"/>
  <c r="J158" i="1" a="1"/>
  <c r="J158" i="1" s="1"/>
  <c r="J159" i="1" a="1"/>
  <c r="J159" i="1" s="1"/>
  <c r="J160" i="1" a="1"/>
  <c r="J160" i="1"/>
  <c r="J161" i="1" a="1"/>
  <c r="J161" i="1" s="1"/>
  <c r="J162" i="1" a="1"/>
  <c r="J162" i="1"/>
  <c r="J163" i="1" a="1"/>
  <c r="J163" i="1" s="1"/>
  <c r="J164" i="1" a="1"/>
  <c r="J164" i="1"/>
  <c r="J165" i="1" a="1"/>
  <c r="J165" i="1" s="1"/>
  <c r="J166" i="1" a="1"/>
  <c r="J166" i="1" s="1"/>
  <c r="J167" i="1" a="1"/>
  <c r="J167" i="1" s="1"/>
  <c r="J168" i="1" a="1"/>
  <c r="J168" i="1"/>
  <c r="J169" i="1" a="1"/>
  <c r="J169" i="1" s="1"/>
  <c r="J170" i="1" a="1"/>
  <c r="J170" i="1"/>
  <c r="J171" i="1" a="1"/>
  <c r="J171" i="1" s="1"/>
  <c r="J172" i="1" a="1"/>
  <c r="J172" i="1"/>
  <c r="J173" i="1" a="1"/>
  <c r="J173" i="1" s="1"/>
  <c r="J174" i="1" a="1"/>
  <c r="J174" i="1" s="1"/>
  <c r="J175" i="1" a="1"/>
  <c r="J175" i="1" s="1"/>
  <c r="J176" i="1" a="1"/>
  <c r="J176" i="1"/>
  <c r="J177" i="1" a="1"/>
  <c r="J177" i="1" s="1"/>
  <c r="J178" i="1" a="1"/>
  <c r="J178" i="1"/>
  <c r="J179" i="1" a="1"/>
  <c r="J179" i="1" s="1"/>
  <c r="J180" i="1" a="1"/>
  <c r="J180" i="1"/>
  <c r="J181" i="1" a="1"/>
  <c r="J181" i="1" s="1"/>
  <c r="J182" i="1" a="1"/>
  <c r="J182" i="1" s="1"/>
  <c r="J183" i="1" a="1"/>
  <c r="J183" i="1" s="1"/>
  <c r="J184" i="1" a="1"/>
  <c r="J184" i="1"/>
  <c r="J185" i="1" a="1"/>
  <c r="J185" i="1" s="1"/>
  <c r="J186" i="1" a="1"/>
  <c r="J186" i="1"/>
  <c r="J187" i="1" a="1"/>
  <c r="J187" i="1" s="1"/>
  <c r="J188" i="1" a="1"/>
  <c r="J188" i="1"/>
  <c r="J189" i="1" a="1"/>
  <c r="J189" i="1" s="1"/>
  <c r="J190" i="1" a="1"/>
  <c r="J190" i="1" s="1"/>
  <c r="J191" i="1" a="1"/>
  <c r="J191" i="1" s="1"/>
  <c r="J192" i="1" a="1"/>
  <c r="J192" i="1"/>
  <c r="J193" i="1" a="1"/>
  <c r="J193" i="1" s="1"/>
  <c r="J194" i="1" a="1"/>
  <c r="J194" i="1"/>
  <c r="J195" i="1" a="1"/>
  <c r="J195" i="1" s="1"/>
  <c r="J196" i="1" a="1"/>
  <c r="J196" i="1"/>
  <c r="J197" i="1" a="1"/>
  <c r="J197" i="1" s="1"/>
  <c r="J198" i="1" a="1"/>
  <c r="J198" i="1" s="1"/>
  <c r="J199" i="1" a="1"/>
  <c r="J199" i="1" s="1"/>
  <c r="J200" i="1" a="1"/>
  <c r="J200" i="1"/>
  <c r="J201" i="1" a="1"/>
  <c r="J201" i="1" s="1"/>
  <c r="J202" i="1" a="1"/>
  <c r="J202" i="1"/>
  <c r="J203" i="1" a="1"/>
  <c r="J203" i="1" s="1"/>
  <c r="J204" i="1" a="1"/>
  <c r="J204" i="1"/>
  <c r="J205" i="1" a="1"/>
  <c r="J205" i="1" s="1"/>
  <c r="J206" i="1" a="1"/>
  <c r="J206" i="1" s="1"/>
  <c r="J207" i="1" a="1"/>
  <c r="J207" i="1" s="1"/>
  <c r="J208" i="1" a="1"/>
  <c r="J208" i="1"/>
  <c r="J209" i="1" a="1"/>
  <c r="J209" i="1" s="1"/>
  <c r="J210" i="1" a="1"/>
  <c r="J210" i="1"/>
  <c r="J211" i="1" a="1"/>
  <c r="J211" i="1" s="1"/>
  <c r="J212" i="1" a="1"/>
  <c r="J212" i="1"/>
  <c r="J213" i="1" a="1"/>
  <c r="J213" i="1" s="1"/>
  <c r="J214" i="1" a="1"/>
  <c r="J214" i="1" s="1"/>
  <c r="J215" i="1" a="1"/>
  <c r="J215" i="1" s="1"/>
  <c r="J216" i="1" a="1"/>
  <c r="J216" i="1"/>
  <c r="J217" i="1" a="1"/>
  <c r="J217" i="1" s="1"/>
  <c r="J218" i="1" a="1"/>
  <c r="J218" i="1"/>
  <c r="J219" i="1" a="1"/>
  <c r="J219" i="1" s="1"/>
  <c r="J220" i="1" a="1"/>
  <c r="J220" i="1"/>
  <c r="J221" i="1" a="1"/>
  <c r="J221" i="1" s="1"/>
  <c r="J222" i="1" a="1"/>
  <c r="J222" i="1" s="1"/>
  <c r="J223" i="1" a="1"/>
  <c r="J223" i="1" s="1"/>
  <c r="J224" i="1" a="1"/>
  <c r="J224" i="1" s="1"/>
  <c r="J225" i="1" a="1"/>
  <c r="J225" i="1" s="1"/>
  <c r="J226" i="1" a="1"/>
  <c r="J226" i="1"/>
  <c r="J227" i="1" a="1"/>
  <c r="J227" i="1" s="1"/>
  <c r="J228" i="1" a="1"/>
  <c r="J228" i="1"/>
  <c r="J229" i="1" a="1"/>
  <c r="J229" i="1" s="1"/>
  <c r="J230" i="1" a="1"/>
  <c r="J230" i="1" s="1"/>
  <c r="J231" i="1" a="1"/>
  <c r="J231" i="1" s="1"/>
  <c r="J232" i="1" a="1"/>
  <c r="J232" i="1"/>
  <c r="J233" i="1" a="1"/>
  <c r="J233" i="1" s="1"/>
  <c r="J234" i="1" a="1"/>
  <c r="J234" i="1" s="1"/>
  <c r="J235" i="1" a="1"/>
  <c r="J235" i="1" s="1"/>
  <c r="J236" i="1" a="1"/>
  <c r="J236" i="1"/>
  <c r="J237" i="1" a="1"/>
  <c r="J237" i="1" s="1"/>
  <c r="J238" i="1" a="1"/>
  <c r="J238" i="1" s="1"/>
  <c r="J239" i="1" a="1"/>
  <c r="J239" i="1" s="1"/>
  <c r="J240" i="1" a="1"/>
  <c r="J240" i="1" s="1"/>
  <c r="J241" i="1" a="1"/>
  <c r="J241" i="1" s="1"/>
  <c r="J242" i="1" a="1"/>
  <c r="J242" i="1" s="1"/>
  <c r="J243" i="1" a="1"/>
  <c r="J243" i="1" s="1"/>
  <c r="J244" i="1" a="1"/>
  <c r="J244" i="1"/>
  <c r="J245" i="1" a="1"/>
  <c r="J245" i="1" s="1"/>
  <c r="J246" i="1" a="1"/>
  <c r="J246" i="1" s="1"/>
  <c r="J247" i="1" a="1"/>
  <c r="J247" i="1" s="1"/>
  <c r="J248" i="1" a="1"/>
  <c r="J248" i="1" s="1"/>
  <c r="J249" i="1" a="1"/>
  <c r="J249" i="1" s="1"/>
  <c r="J250" i="1" a="1"/>
  <c r="J250" i="1" s="1"/>
  <c r="J251" i="1" a="1"/>
  <c r="J251" i="1" s="1"/>
  <c r="J252" i="1" a="1"/>
  <c r="J252" i="1"/>
  <c r="J253" i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/>
  <c r="J259" i="1" a="1"/>
  <c r="J259" i="1" s="1"/>
  <c r="J260" i="1" a="1"/>
  <c r="J260" i="1"/>
  <c r="J261" i="1" a="1"/>
  <c r="J261" i="1" s="1"/>
  <c r="J262" i="1" a="1"/>
  <c r="J262" i="1" s="1"/>
  <c r="J263" i="1" a="1"/>
  <c r="J263" i="1" s="1"/>
  <c r="J264" i="1" a="1"/>
  <c r="J264" i="1"/>
  <c r="J265" i="1" a="1"/>
  <c r="J265" i="1" s="1"/>
  <c r="J266" i="1" a="1"/>
  <c r="J266" i="1" s="1"/>
  <c r="J267" i="1" a="1"/>
  <c r="J267" i="1" s="1"/>
  <c r="J268" i="1" a="1"/>
  <c r="J268" i="1"/>
  <c r="J269" i="1" a="1"/>
  <c r="J269" i="1" s="1"/>
  <c r="J270" i="1" a="1"/>
  <c r="J270" i="1" s="1"/>
  <c r="J271" i="1" a="1"/>
  <c r="J271" i="1" s="1"/>
  <c r="J272" i="1" a="1"/>
  <c r="J272" i="1" s="1"/>
  <c r="J273" i="1" a="1"/>
  <c r="J273" i="1" s="1"/>
  <c r="J274" i="1" a="1"/>
  <c r="J274" i="1"/>
  <c r="J275" i="1" a="1"/>
  <c r="J275" i="1" s="1"/>
  <c r="J276" i="1" a="1"/>
  <c r="J276" i="1"/>
  <c r="J277" i="1" a="1"/>
  <c r="J277" i="1" s="1"/>
  <c r="J278" i="1" a="1"/>
  <c r="J278" i="1" s="1"/>
  <c r="J279" i="1" a="1"/>
  <c r="J279" i="1" s="1"/>
  <c r="J280" i="1" a="1"/>
  <c r="J280" i="1"/>
  <c r="J281" i="1" a="1"/>
  <c r="J281" i="1" s="1"/>
  <c r="J282" i="1" a="1"/>
  <c r="J282" i="1" s="1"/>
  <c r="J283" i="1" a="1"/>
  <c r="J283" i="1" s="1"/>
  <c r="J284" i="1" a="1"/>
  <c r="J284" i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/>
  <c r="J291" i="1" a="1"/>
  <c r="J291" i="1" s="1"/>
  <c r="J292" i="1" a="1"/>
  <c r="J292" i="1" s="1"/>
  <c r="J293" i="1" a="1"/>
  <c r="J293" i="1" s="1"/>
  <c r="J294" i="1" a="1"/>
  <c r="J294" i="1"/>
  <c r="J295" i="1" a="1"/>
  <c r="J295" i="1" s="1"/>
  <c r="J296" i="1" a="1"/>
  <c r="J296" i="1" s="1"/>
  <c r="J297" i="1" a="1"/>
  <c r="J297" i="1" s="1"/>
  <c r="J298" i="1" a="1"/>
  <c r="J298" i="1"/>
  <c r="J299" i="1" a="1"/>
  <c r="J299" i="1" s="1"/>
  <c r="J300" i="1" a="1"/>
  <c r="J300" i="1" s="1"/>
  <c r="J301" i="1" a="1"/>
  <c r="J301" i="1" s="1"/>
  <c r="J302" i="1" a="1"/>
  <c r="J302" i="1"/>
  <c r="J303" i="1" a="1"/>
  <c r="J303" i="1" s="1"/>
  <c r="J304" i="1" a="1"/>
  <c r="J304" i="1" s="1"/>
  <c r="J305" i="1" a="1"/>
  <c r="J305" i="1" s="1"/>
  <c r="J306" i="1" a="1"/>
  <c r="J306" i="1"/>
  <c r="J307" i="1" a="1"/>
  <c r="J307" i="1" s="1"/>
  <c r="J308" i="1" a="1"/>
  <c r="J308" i="1" s="1"/>
  <c r="J309" i="1" a="1"/>
  <c r="J309" i="1" s="1"/>
  <c r="J310" i="1" a="1"/>
  <c r="J310" i="1"/>
  <c r="J311" i="1" a="1"/>
  <c r="J311" i="1" s="1"/>
  <c r="J312" i="1" a="1"/>
  <c r="J312" i="1" s="1"/>
  <c r="J313" i="1" a="1"/>
  <c r="J313" i="1" s="1"/>
  <c r="J314" i="1" a="1"/>
  <c r="J314" i="1"/>
  <c r="J315" i="1" a="1"/>
  <c r="J315" i="1" s="1"/>
  <c r="J316" i="1" a="1"/>
  <c r="J316" i="1" s="1"/>
  <c r="J317" i="1" a="1"/>
  <c r="J317" i="1" s="1"/>
  <c r="J318" i="1" a="1"/>
  <c r="J318" i="1"/>
  <c r="J319" i="1" a="1"/>
  <c r="J319" i="1" s="1"/>
  <c r="J320" i="1" a="1"/>
  <c r="J320" i="1" s="1"/>
  <c r="J321" i="1" a="1"/>
  <c r="J321" i="1" s="1"/>
  <c r="J322" i="1" a="1"/>
  <c r="J322" i="1"/>
  <c r="J323" i="1" a="1"/>
  <c r="J323" i="1" s="1"/>
  <c r="J324" i="1" a="1"/>
  <c r="J324" i="1" s="1"/>
  <c r="J325" i="1" a="1"/>
  <c r="J325" i="1" s="1"/>
  <c r="J326" i="1" a="1"/>
  <c r="J326" i="1"/>
  <c r="J327" i="1" a="1"/>
  <c r="J327" i="1" s="1"/>
  <c r="J328" i="1" a="1"/>
  <c r="J328" i="1" s="1"/>
  <c r="J329" i="1" a="1"/>
  <c r="J329" i="1" s="1"/>
  <c r="J330" i="1" a="1"/>
  <c r="J330" i="1"/>
  <c r="J331" i="1" a="1"/>
  <c r="J331" i="1" s="1"/>
  <c r="J332" i="1" a="1"/>
  <c r="J332" i="1" s="1"/>
  <c r="J333" i="1" a="1"/>
  <c r="J333" i="1" s="1"/>
  <c r="J334" i="1" a="1"/>
  <c r="J334" i="1"/>
  <c r="J335" i="1" a="1"/>
  <c r="J335" i="1" s="1"/>
  <c r="J336" i="1" a="1"/>
  <c r="J336" i="1" s="1"/>
  <c r="J337" i="1" a="1"/>
  <c r="J337" i="1" s="1"/>
  <c r="J338" i="1" a="1"/>
  <c r="J338" i="1"/>
  <c r="J339" i="1" a="1"/>
  <c r="J339" i="1" s="1"/>
  <c r="J340" i="1" a="1"/>
  <c r="J340" i="1" s="1"/>
  <c r="J341" i="1" a="1"/>
  <c r="J341" i="1" s="1"/>
  <c r="J342" i="1" a="1"/>
  <c r="J342" i="1"/>
  <c r="J343" i="1" a="1"/>
  <c r="J343" i="1" s="1"/>
  <c r="J344" i="1" a="1"/>
  <c r="J344" i="1" s="1"/>
  <c r="J345" i="1" a="1"/>
  <c r="J345" i="1" s="1"/>
  <c r="J346" i="1" a="1"/>
  <c r="J346" i="1"/>
  <c r="J347" i="1" a="1"/>
  <c r="J347" i="1" s="1"/>
  <c r="J348" i="1" a="1"/>
  <c r="J348" i="1" s="1"/>
  <c r="J349" i="1" a="1"/>
  <c r="J349" i="1" s="1"/>
  <c r="J350" i="1" a="1"/>
  <c r="J350" i="1"/>
  <c r="J351" i="1" a="1"/>
  <c r="J351" i="1" s="1"/>
  <c r="J352" i="1" a="1"/>
  <c r="J352" i="1" s="1"/>
  <c r="J353" i="1" a="1"/>
  <c r="J353" i="1" s="1"/>
  <c r="J354" i="1" a="1"/>
  <c r="J354" i="1"/>
  <c r="J355" i="1" a="1"/>
  <c r="J355" i="1" s="1"/>
  <c r="J356" i="1" a="1"/>
  <c r="J356" i="1" s="1"/>
  <c r="J357" i="1" a="1"/>
  <c r="J357" i="1" s="1"/>
  <c r="J358" i="1" a="1"/>
  <c r="J358" i="1"/>
  <c r="J359" i="1" a="1"/>
  <c r="J359" i="1" s="1"/>
  <c r="J360" i="1" a="1"/>
  <c r="J360" i="1" s="1"/>
  <c r="J361" i="1" a="1"/>
  <c r="J361" i="1" s="1"/>
  <c r="J362" i="1" a="1"/>
  <c r="J362" i="1"/>
  <c r="J363" i="1" a="1"/>
  <c r="J363" i="1" s="1"/>
  <c r="J364" i="1" a="1"/>
  <c r="J364" i="1" s="1"/>
  <c r="J365" i="1" a="1"/>
  <c r="J365" i="1" s="1"/>
  <c r="J366" i="1" a="1"/>
  <c r="J366" i="1"/>
  <c r="J367" i="1" a="1"/>
  <c r="J367" i="1" s="1"/>
  <c r="J368" i="1" a="1"/>
  <c r="J368" i="1" s="1"/>
  <c r="J369" i="1" a="1"/>
  <c r="J369" i="1" s="1"/>
  <c r="J370" i="1" a="1"/>
  <c r="J370" i="1"/>
  <c r="J371" i="1" a="1"/>
  <c r="J371" i="1" s="1"/>
  <c r="J372" i="1" a="1"/>
  <c r="J372" i="1" s="1"/>
  <c r="J373" i="1" a="1"/>
  <c r="J373" i="1" s="1"/>
  <c r="J374" i="1" a="1"/>
  <c r="J374" i="1" s="1"/>
  <c r="J375" i="1" a="1"/>
  <c r="J375" i="1" s="1"/>
  <c r="J376" i="1" a="1"/>
  <c r="J376" i="1"/>
  <c r="J377" i="1" a="1"/>
  <c r="J377" i="1" s="1"/>
  <c r="J378" i="1" a="1"/>
  <c r="J378" i="1"/>
  <c r="J379" i="1" a="1"/>
  <c r="J379" i="1" s="1"/>
  <c r="J380" i="1" a="1"/>
  <c r="J380" i="1" s="1"/>
  <c r="J381" i="1" a="1"/>
  <c r="J381" i="1" s="1"/>
  <c r="J382" i="1" a="1"/>
  <c r="J382" i="1" s="1"/>
  <c r="J383" i="1" a="1"/>
  <c r="J383" i="1" s="1"/>
  <c r="J384" i="1" a="1"/>
  <c r="J384" i="1"/>
  <c r="J385" i="1" a="1"/>
  <c r="J385" i="1" s="1"/>
  <c r="J386" i="1" a="1"/>
  <c r="J386" i="1"/>
  <c r="J387" i="1" a="1"/>
  <c r="J387" i="1" s="1"/>
  <c r="J388" i="1" a="1"/>
  <c r="J388" i="1" s="1"/>
  <c r="J389" i="1" a="1"/>
  <c r="J389" i="1" s="1"/>
  <c r="J390" i="1" a="1"/>
  <c r="J390" i="1" s="1"/>
  <c r="J391" i="1" a="1"/>
  <c r="J391" i="1" s="1"/>
  <c r="J392" i="1" a="1"/>
  <c r="J392" i="1"/>
  <c r="J393" i="1" a="1"/>
  <c r="J393" i="1" s="1"/>
  <c r="J394" i="1" a="1"/>
  <c r="J394" i="1"/>
  <c r="J395" i="1" a="1"/>
  <c r="J395" i="1" s="1"/>
  <c r="J396" i="1" a="1"/>
  <c r="J396" i="1" s="1"/>
  <c r="J397" i="1" a="1"/>
  <c r="J397" i="1" s="1"/>
  <c r="J398" i="1" a="1"/>
  <c r="J398" i="1" s="1"/>
  <c r="J399" i="1" a="1"/>
  <c r="J399" i="1" s="1"/>
  <c r="I14" i="1" a="1"/>
  <c r="I14" i="1"/>
  <c r="I15" i="1" a="1"/>
  <c r="I15" i="1"/>
  <c r="I16" i="1" a="1"/>
  <c r="I16" i="1"/>
  <c r="I17" i="1" a="1"/>
  <c r="I17" i="1"/>
  <c r="I18" i="1" a="1"/>
  <c r="I18" i="1"/>
  <c r="I19" i="1" a="1"/>
  <c r="I19" i="1"/>
  <c r="I20" i="1" a="1"/>
  <c r="I21" i="1" a="1"/>
  <c r="I22" i="1" a="1"/>
  <c r="I23" i="1" a="1"/>
  <c r="I24" i="1" a="1"/>
  <c r="I25" i="1" a="1"/>
  <c r="I26" i="1" a="1"/>
  <c r="I27" i="1" a="1"/>
  <c r="I28" i="1" a="1"/>
  <c r="I29" i="1" a="1"/>
  <c r="I30" i="1" a="1"/>
  <c r="I31" i="1" a="1"/>
  <c r="I32" i="1" a="1"/>
  <c r="I33" i="1" a="1"/>
  <c r="I34" i="1" a="1"/>
  <c r="I35" i="1" a="1"/>
  <c r="I36" i="1" a="1"/>
  <c r="I37" i="1" a="1"/>
  <c r="I38" i="1" a="1"/>
  <c r="I39" i="1" a="1"/>
  <c r="I40" i="1" a="1"/>
  <c r="I41" i="1" a="1"/>
  <c r="I42" i="1" a="1"/>
  <c r="I43" i="1" a="1"/>
  <c r="I44" i="1" a="1"/>
  <c r="I44" i="1"/>
  <c r="I45" i="1" a="1"/>
  <c r="I45" i="1"/>
  <c r="I46" i="1" a="1"/>
  <c r="I46" i="1"/>
  <c r="I47" i="1" a="1"/>
  <c r="I47" i="1"/>
  <c r="I48" i="1" a="1"/>
  <c r="I48" i="1"/>
  <c r="I49" i="1" a="1"/>
  <c r="I49" i="1"/>
  <c r="I50" i="1" a="1"/>
  <c r="I50" i="1"/>
  <c r="I51" i="1" a="1"/>
  <c r="I51" i="1"/>
  <c r="I52" i="1" a="1"/>
  <c r="I52" i="1"/>
  <c r="I53" i="1" a="1"/>
  <c r="I53" i="1"/>
  <c r="I54" i="1" a="1"/>
  <c r="I54" i="1"/>
  <c r="I55" i="1" a="1"/>
  <c r="I55" i="1"/>
  <c r="I56" i="1" a="1"/>
  <c r="I56" i="1"/>
  <c r="I57" i="1" a="1"/>
  <c r="I57" i="1"/>
  <c r="I58" i="1" a="1"/>
  <c r="I58" i="1"/>
  <c r="I59" i="1" a="1"/>
  <c r="I59" i="1"/>
  <c r="I60" i="1" a="1"/>
  <c r="I60" i="1"/>
  <c r="I61" i="1" a="1"/>
  <c r="I61" i="1"/>
  <c r="I62" i="1" a="1"/>
  <c r="I62" i="1"/>
  <c r="I63" i="1" a="1"/>
  <c r="I63" i="1"/>
  <c r="I64" i="1" a="1"/>
  <c r="I64" i="1"/>
  <c r="I65" i="1" a="1"/>
  <c r="I65" i="1"/>
  <c r="I66" i="1" a="1"/>
  <c r="I66" i="1"/>
  <c r="I67" i="1" a="1"/>
  <c r="I67" i="1"/>
  <c r="I68" i="1" a="1"/>
  <c r="I68" i="1"/>
  <c r="I69" i="1" a="1"/>
  <c r="I69" i="1"/>
  <c r="I70" i="1" a="1"/>
  <c r="I70" i="1"/>
  <c r="I71" i="1" a="1"/>
  <c r="I71" i="1"/>
  <c r="I72" i="1" a="1"/>
  <c r="I72" i="1"/>
  <c r="I73" i="1" a="1"/>
  <c r="I73" i="1"/>
  <c r="I74" i="1" a="1"/>
  <c r="I74" i="1"/>
  <c r="I75" i="1" a="1"/>
  <c r="I75" i="1"/>
  <c r="I76" i="1" a="1"/>
  <c r="I76" i="1"/>
  <c r="I77" i="1" a="1"/>
  <c r="I77" i="1"/>
  <c r="I78" i="1" a="1"/>
  <c r="I78" i="1"/>
  <c r="I79" i="1" a="1"/>
  <c r="I79" i="1"/>
  <c r="I80" i="1" a="1"/>
  <c r="I80" i="1"/>
  <c r="I81" i="1" a="1"/>
  <c r="I81" i="1"/>
  <c r="I82" i="1" a="1"/>
  <c r="I82" i="1"/>
  <c r="I83" i="1" a="1"/>
  <c r="I83" i="1"/>
  <c r="I84" i="1" a="1"/>
  <c r="I84" i="1"/>
  <c r="I85" i="1" a="1"/>
  <c r="I85" i="1"/>
  <c r="I86" i="1" a="1"/>
  <c r="I86" i="1"/>
  <c r="I87" i="1" a="1"/>
  <c r="I87" i="1"/>
  <c r="I88" i="1" a="1"/>
  <c r="I88" i="1"/>
  <c r="I89" i="1" a="1"/>
  <c r="I89" i="1"/>
  <c r="I90" i="1" a="1"/>
  <c r="I90" i="1"/>
  <c r="I91" i="1" a="1"/>
  <c r="I91" i="1"/>
  <c r="I92" i="1" a="1"/>
  <c r="I92" i="1"/>
  <c r="I93" i="1" a="1"/>
  <c r="I93" i="1"/>
  <c r="I94" i="1" a="1"/>
  <c r="I94" i="1"/>
  <c r="I95" i="1" a="1"/>
  <c r="I95" i="1"/>
  <c r="I96" i="1" a="1"/>
  <c r="I96" i="1"/>
  <c r="I97" i="1" a="1"/>
  <c r="I97" i="1"/>
  <c r="I98" i="1" a="1"/>
  <c r="I98" i="1"/>
  <c r="I99" i="1" a="1"/>
  <c r="I99" i="1"/>
  <c r="I100" i="1" a="1"/>
  <c r="I100" i="1"/>
  <c r="I101" i="1" a="1"/>
  <c r="I101" i="1"/>
  <c r="I102" i="1" a="1"/>
  <c r="I102" i="1"/>
  <c r="I103" i="1" a="1"/>
  <c r="I103" i="1"/>
  <c r="I104" i="1" a="1"/>
  <c r="I104" i="1"/>
  <c r="I105" i="1" a="1"/>
  <c r="I105" i="1"/>
  <c r="I106" i="1" a="1"/>
  <c r="I106" i="1"/>
  <c r="I107" i="1" a="1"/>
  <c r="I107" i="1"/>
  <c r="I108" i="1" a="1"/>
  <c r="I108" i="1"/>
  <c r="I109" i="1" a="1"/>
  <c r="I109" i="1"/>
  <c r="I110" i="1" a="1"/>
  <c r="I110" i="1"/>
  <c r="I111" i="1" a="1"/>
  <c r="I111" i="1"/>
  <c r="I112" i="1" a="1"/>
  <c r="I112" i="1"/>
  <c r="I113" i="1" a="1"/>
  <c r="I113" i="1"/>
  <c r="I114" i="1" a="1"/>
  <c r="I114" i="1"/>
  <c r="I115" i="1" a="1"/>
  <c r="I115" i="1"/>
  <c r="I116" i="1" a="1"/>
  <c r="I116" i="1"/>
  <c r="I117" i="1" a="1"/>
  <c r="I117" i="1"/>
  <c r="I118" i="1" a="1"/>
  <c r="I118" i="1"/>
  <c r="I119" i="1" a="1"/>
  <c r="I119" i="1"/>
  <c r="I120" i="1" a="1"/>
  <c r="I120" i="1"/>
  <c r="I121" i="1" a="1"/>
  <c r="I121" i="1"/>
  <c r="I122" i="1" a="1"/>
  <c r="I122" i="1"/>
  <c r="I123" i="1" a="1"/>
  <c r="I123" i="1"/>
  <c r="I124" i="1" a="1"/>
  <c r="I124" i="1"/>
  <c r="I125" i="1" a="1"/>
  <c r="I125" i="1"/>
  <c r="I126" i="1" a="1"/>
  <c r="I126" i="1"/>
  <c r="I127" i="1" a="1"/>
  <c r="I127" i="1"/>
  <c r="I128" i="1" a="1"/>
  <c r="I128" i="1"/>
  <c r="I129" i="1" a="1"/>
  <c r="I129" i="1"/>
  <c r="I130" i="1" a="1"/>
  <c r="I130" i="1"/>
  <c r="I131" i="1" a="1"/>
  <c r="I131" i="1"/>
  <c r="I132" i="1" a="1"/>
  <c r="I132" i="1"/>
  <c r="I133" i="1" a="1"/>
  <c r="I133" i="1"/>
  <c r="I134" i="1" a="1"/>
  <c r="I134" i="1"/>
  <c r="I135" i="1" a="1"/>
  <c r="I135" i="1"/>
  <c r="I136" i="1" a="1"/>
  <c r="I136" i="1"/>
  <c r="I137" i="1" a="1"/>
  <c r="I137" i="1" s="1"/>
  <c r="I138" i="1" a="1"/>
  <c r="I138" i="1"/>
  <c r="I139" i="1" a="1"/>
  <c r="I139" i="1" s="1"/>
  <c r="I140" i="1" a="1"/>
  <c r="I140" i="1"/>
  <c r="I141" i="1" a="1"/>
  <c r="I141" i="1" s="1"/>
  <c r="I142" i="1" a="1"/>
  <c r="I142" i="1" s="1"/>
  <c r="I143" i="1" a="1"/>
  <c r="I143" i="1" s="1"/>
  <c r="I144" i="1" a="1"/>
  <c r="I144" i="1"/>
  <c r="I145" i="1" a="1"/>
  <c r="I145" i="1" s="1"/>
  <c r="I146" i="1" a="1"/>
  <c r="I146" i="1"/>
  <c r="I147" i="1" a="1"/>
  <c r="I147" i="1" s="1"/>
  <c r="I148" i="1" a="1"/>
  <c r="I148" i="1"/>
  <c r="I149" i="1" a="1"/>
  <c r="I149" i="1" s="1"/>
  <c r="I150" i="1" a="1"/>
  <c r="I150" i="1" s="1"/>
  <c r="I151" i="1" a="1"/>
  <c r="I151" i="1" s="1"/>
  <c r="I152" i="1" a="1"/>
  <c r="I152" i="1"/>
  <c r="I153" i="1" a="1"/>
  <c r="I153" i="1" s="1"/>
  <c r="I154" i="1" a="1"/>
  <c r="I154" i="1"/>
  <c r="I155" i="1" a="1"/>
  <c r="I155" i="1" s="1"/>
  <c r="I156" i="1" a="1"/>
  <c r="I156" i="1"/>
  <c r="I157" i="1" a="1"/>
  <c r="I157" i="1" s="1"/>
  <c r="I158" i="1" a="1"/>
  <c r="I158" i="1" s="1"/>
  <c r="I159" i="1" a="1"/>
  <c r="I159" i="1" s="1"/>
  <c r="I160" i="1" a="1"/>
  <c r="I160" i="1"/>
  <c r="I161" i="1" a="1"/>
  <c r="I161" i="1" s="1"/>
  <c r="I162" i="1" a="1"/>
  <c r="I162" i="1"/>
  <c r="I163" i="1" a="1"/>
  <c r="I163" i="1" s="1"/>
  <c r="I164" i="1" a="1"/>
  <c r="I164" i="1"/>
  <c r="I165" i="1" a="1"/>
  <c r="I165" i="1" s="1"/>
  <c r="I166" i="1" a="1"/>
  <c r="I166" i="1" s="1"/>
  <c r="I167" i="1" a="1"/>
  <c r="I167" i="1" s="1"/>
  <c r="I168" i="1" a="1"/>
  <c r="I168" i="1"/>
  <c r="I169" i="1" a="1"/>
  <c r="I169" i="1" s="1"/>
  <c r="I170" i="1" a="1"/>
  <c r="I170" i="1"/>
  <c r="I171" i="1" a="1"/>
  <c r="I171" i="1" s="1"/>
  <c r="I172" i="1" a="1"/>
  <c r="I172" i="1"/>
  <c r="I173" i="1" a="1"/>
  <c r="I173" i="1" s="1"/>
  <c r="I174" i="1" a="1"/>
  <c r="I174" i="1" s="1"/>
  <c r="I175" i="1" a="1"/>
  <c r="I175" i="1" s="1"/>
  <c r="I176" i="1" a="1"/>
  <c r="I176" i="1"/>
  <c r="I177" i="1" a="1"/>
  <c r="I177" i="1" s="1"/>
  <c r="I178" i="1" a="1"/>
  <c r="I178" i="1"/>
  <c r="I179" i="1" a="1"/>
  <c r="I179" i="1" s="1"/>
  <c r="I180" i="1" a="1"/>
  <c r="I180" i="1"/>
  <c r="I181" i="1" a="1"/>
  <c r="I181" i="1" s="1"/>
  <c r="I182" i="1" a="1"/>
  <c r="I182" i="1" s="1"/>
  <c r="I183" i="1" a="1"/>
  <c r="I183" i="1" s="1"/>
  <c r="I184" i="1" a="1"/>
  <c r="I184" i="1"/>
  <c r="I185" i="1" a="1"/>
  <c r="I185" i="1" s="1"/>
  <c r="I186" i="1" a="1"/>
  <c r="I186" i="1"/>
  <c r="I187" i="1" a="1"/>
  <c r="I187" i="1" s="1"/>
  <c r="I188" i="1" a="1"/>
  <c r="I188" i="1"/>
  <c r="I189" i="1" a="1"/>
  <c r="I189" i="1" s="1"/>
  <c r="I190" i="1" a="1"/>
  <c r="I190" i="1" s="1"/>
  <c r="I191" i="1" a="1"/>
  <c r="I191" i="1" s="1"/>
  <c r="I192" i="1" a="1"/>
  <c r="I192" i="1"/>
  <c r="I193" i="1" a="1"/>
  <c r="I193" i="1" s="1"/>
  <c r="I194" i="1" a="1"/>
  <c r="I194" i="1"/>
  <c r="I195" i="1" a="1"/>
  <c r="I195" i="1" s="1"/>
  <c r="I196" i="1" a="1"/>
  <c r="I196" i="1"/>
  <c r="I197" i="1" a="1"/>
  <c r="I197" i="1" s="1"/>
  <c r="I198" i="1" a="1"/>
  <c r="I198" i="1" s="1"/>
  <c r="I199" i="1" a="1"/>
  <c r="I199" i="1" s="1"/>
  <c r="I200" i="1" a="1"/>
  <c r="I200" i="1"/>
  <c r="I201" i="1" a="1"/>
  <c r="I201" i="1" s="1"/>
  <c r="I202" i="1" a="1"/>
  <c r="I202" i="1"/>
  <c r="I203" i="1" a="1"/>
  <c r="I203" i="1" s="1"/>
  <c r="I204" i="1" a="1"/>
  <c r="I204" i="1"/>
  <c r="I205" i="1" a="1"/>
  <c r="I205" i="1" s="1"/>
  <c r="I206" i="1" a="1"/>
  <c r="I206" i="1" s="1"/>
  <c r="I207" i="1" a="1"/>
  <c r="I207" i="1" s="1"/>
  <c r="I208" i="1" a="1"/>
  <c r="I208" i="1"/>
  <c r="I209" i="1" a="1"/>
  <c r="I209" i="1" s="1"/>
  <c r="I210" i="1" a="1"/>
  <c r="I210" i="1"/>
  <c r="I211" i="1" a="1"/>
  <c r="I211" i="1" s="1"/>
  <c r="I212" i="1" a="1"/>
  <c r="I212" i="1"/>
  <c r="I213" i="1" a="1"/>
  <c r="I213" i="1" s="1"/>
  <c r="I214" i="1" a="1"/>
  <c r="I214" i="1" s="1"/>
  <c r="I215" i="1" a="1"/>
  <c r="I215" i="1" s="1"/>
  <c r="I216" i="1" a="1"/>
  <c r="I216" i="1"/>
  <c r="I217" i="1" a="1"/>
  <c r="I217" i="1" s="1"/>
  <c r="I218" i="1" a="1"/>
  <c r="I218" i="1"/>
  <c r="I219" i="1" a="1"/>
  <c r="I219" i="1" s="1"/>
  <c r="I220" i="1" a="1"/>
  <c r="I220" i="1"/>
  <c r="I221" i="1" a="1"/>
  <c r="I221" i="1" s="1"/>
  <c r="I222" i="1" a="1"/>
  <c r="I222" i="1" s="1"/>
  <c r="I223" i="1" a="1"/>
  <c r="I223" i="1" s="1"/>
  <c r="I224" i="1" a="1"/>
  <c r="I224" i="1"/>
  <c r="I225" i="1" a="1"/>
  <c r="I225" i="1" s="1"/>
  <c r="I226" i="1" a="1"/>
  <c r="I226" i="1"/>
  <c r="I227" i="1" a="1"/>
  <c r="I227" i="1" s="1"/>
  <c r="I228" i="1" a="1"/>
  <c r="I228" i="1"/>
  <c r="I229" i="1" a="1"/>
  <c r="I229" i="1" s="1"/>
  <c r="I230" i="1" a="1"/>
  <c r="I230" i="1" s="1"/>
  <c r="I231" i="1" a="1"/>
  <c r="I231" i="1" s="1"/>
  <c r="I232" i="1" a="1"/>
  <c r="I232" i="1"/>
  <c r="I233" i="1" a="1"/>
  <c r="I233" i="1" s="1"/>
  <c r="I234" i="1" a="1"/>
  <c r="I234" i="1"/>
  <c r="I235" i="1" a="1"/>
  <c r="I235" i="1" s="1"/>
  <c r="I236" i="1" a="1"/>
  <c r="I236" i="1"/>
  <c r="I237" i="1" a="1"/>
  <c r="I237" i="1" s="1"/>
  <c r="I238" i="1" a="1"/>
  <c r="I238" i="1" s="1"/>
  <c r="I239" i="1" a="1"/>
  <c r="I239" i="1" s="1"/>
  <c r="I240" i="1" a="1"/>
  <c r="I240" i="1"/>
  <c r="I241" i="1" a="1"/>
  <c r="I241" i="1" s="1"/>
  <c r="I242" i="1" a="1"/>
  <c r="I242" i="1"/>
  <c r="I243" i="1" a="1"/>
  <c r="I243" i="1" s="1"/>
  <c r="I244" i="1" a="1"/>
  <c r="I244" i="1"/>
  <c r="I245" i="1" a="1"/>
  <c r="I245" i="1" s="1"/>
  <c r="I246" i="1" a="1"/>
  <c r="I246" i="1" s="1"/>
  <c r="I247" i="1" a="1"/>
  <c r="I247" i="1" s="1"/>
  <c r="I248" i="1" a="1"/>
  <c r="I248" i="1"/>
  <c r="I249" i="1" a="1"/>
  <c r="I249" i="1" s="1"/>
  <c r="I250" i="1" a="1"/>
  <c r="I250" i="1" s="1"/>
  <c r="I251" i="1" a="1"/>
  <c r="I251" i="1" s="1"/>
  <c r="I252" i="1" a="1"/>
  <c r="I252" i="1"/>
  <c r="I253" i="1" a="1"/>
  <c r="I253" i="1" s="1"/>
  <c r="I254" i="1" a="1"/>
  <c r="I254" i="1" s="1"/>
  <c r="I255" i="1" a="1"/>
  <c r="I255" i="1" s="1"/>
  <c r="I256" i="1" a="1"/>
  <c r="I256" i="1" s="1"/>
  <c r="I257" i="1" a="1"/>
  <c r="I257" i="1" s="1"/>
  <c r="I258" i="1" a="1"/>
  <c r="I258" i="1"/>
  <c r="I259" i="1" a="1"/>
  <c r="I259" i="1" s="1"/>
  <c r="I260" i="1" a="1"/>
  <c r="I260" i="1"/>
  <c r="I261" i="1" a="1"/>
  <c r="I261" i="1" s="1"/>
  <c r="I262" i="1" a="1"/>
  <c r="I262" i="1" s="1"/>
  <c r="I263" i="1" a="1"/>
  <c r="I263" i="1" s="1"/>
  <c r="I264" i="1" a="1"/>
  <c r="I264" i="1"/>
  <c r="I265" i="1" a="1"/>
  <c r="I265" i="1" s="1"/>
  <c r="I266" i="1" a="1"/>
  <c r="I266" i="1"/>
  <c r="I267" i="1" a="1"/>
  <c r="I267" i="1" s="1"/>
  <c r="I268" i="1" a="1"/>
  <c r="I268" i="1"/>
  <c r="I269" i="1" a="1"/>
  <c r="I269" i="1" s="1"/>
  <c r="I270" i="1" a="1"/>
  <c r="I270" i="1" s="1"/>
  <c r="I271" i="1" a="1"/>
  <c r="I271" i="1" s="1"/>
  <c r="I272" i="1" a="1"/>
  <c r="I272" i="1"/>
  <c r="I273" i="1" a="1"/>
  <c r="I273" i="1" s="1"/>
  <c r="I274" i="1" a="1"/>
  <c r="I274" i="1"/>
  <c r="I275" i="1" a="1"/>
  <c r="I275" i="1" s="1"/>
  <c r="I276" i="1" a="1"/>
  <c r="I276" i="1"/>
  <c r="I277" i="1" a="1"/>
  <c r="I277" i="1" s="1"/>
  <c r="I278" i="1" a="1"/>
  <c r="I278" i="1" s="1"/>
  <c r="I279" i="1" a="1"/>
  <c r="I279" i="1" s="1"/>
  <c r="I280" i="1" a="1"/>
  <c r="I280" i="1"/>
  <c r="I281" i="1" a="1"/>
  <c r="I281" i="1" s="1"/>
  <c r="I282" i="1" a="1"/>
  <c r="I282" i="1" s="1"/>
  <c r="I283" i="1" a="1"/>
  <c r="I283" i="1" s="1"/>
  <c r="I284" i="1" a="1"/>
  <c r="I284" i="1"/>
  <c r="I285" i="1" a="1"/>
  <c r="I285" i="1" s="1"/>
  <c r="I286" i="1" a="1"/>
  <c r="I286" i="1" s="1"/>
  <c r="I287" i="1" a="1"/>
  <c r="I287" i="1" s="1"/>
  <c r="I288" i="1" a="1"/>
  <c r="I288" i="1" s="1"/>
  <c r="I289" i="1" a="1"/>
  <c r="I289" i="1" s="1"/>
  <c r="I290" i="1" a="1"/>
  <c r="I290" i="1"/>
  <c r="I291" i="1" a="1"/>
  <c r="I291" i="1" s="1"/>
  <c r="I292" i="1" a="1"/>
  <c r="I292" i="1"/>
  <c r="I293" i="1" a="1"/>
  <c r="I293" i="1" s="1"/>
  <c r="I294" i="1" a="1"/>
  <c r="I294" i="1" s="1"/>
  <c r="I295" i="1" a="1"/>
  <c r="I295" i="1" s="1"/>
  <c r="I296" i="1" a="1"/>
  <c r="I296" i="1"/>
  <c r="I297" i="1" a="1"/>
  <c r="I297" i="1" s="1"/>
  <c r="I298" i="1" a="1"/>
  <c r="I298" i="1"/>
  <c r="I299" i="1" a="1"/>
  <c r="I299" i="1" s="1"/>
  <c r="I300" i="1" a="1"/>
  <c r="I300" i="1"/>
  <c r="I301" i="1" a="1"/>
  <c r="I301" i="1" s="1"/>
  <c r="I302" i="1" a="1"/>
  <c r="I302" i="1" s="1"/>
  <c r="I303" i="1" a="1"/>
  <c r="I303" i="1" s="1"/>
  <c r="I304" i="1" a="1"/>
  <c r="I304" i="1"/>
  <c r="I305" i="1" a="1"/>
  <c r="I305" i="1" s="1"/>
  <c r="I306" i="1" a="1"/>
  <c r="I306" i="1"/>
  <c r="I307" i="1" a="1"/>
  <c r="I307" i="1" s="1"/>
  <c r="I308" i="1" a="1"/>
  <c r="I308" i="1" s="1"/>
  <c r="I309" i="1" a="1"/>
  <c r="I309" i="1" s="1"/>
  <c r="I310" i="1" a="1"/>
  <c r="I310" i="1" s="1"/>
  <c r="I311" i="1" a="1"/>
  <c r="I311" i="1" s="1"/>
  <c r="I312" i="1" a="1"/>
  <c r="I312" i="1"/>
  <c r="I313" i="1" a="1"/>
  <c r="I313" i="1" s="1"/>
  <c r="I314" i="1" a="1"/>
  <c r="I314" i="1"/>
  <c r="I315" i="1" a="1"/>
  <c r="I315" i="1" s="1"/>
  <c r="I316" i="1" a="1"/>
  <c r="I316" i="1" s="1"/>
  <c r="I317" i="1" a="1"/>
  <c r="I317" i="1" s="1"/>
  <c r="I318" i="1" a="1"/>
  <c r="I318" i="1" s="1"/>
  <c r="I319" i="1" a="1"/>
  <c r="I319" i="1" s="1"/>
  <c r="I320" i="1" a="1"/>
  <c r="I320" i="1"/>
  <c r="I321" i="1" a="1"/>
  <c r="I321" i="1" s="1"/>
  <c r="I322" i="1" a="1"/>
  <c r="I322" i="1"/>
  <c r="I323" i="1" a="1"/>
  <c r="I323" i="1" s="1"/>
  <c r="I324" i="1" a="1"/>
  <c r="I324" i="1" s="1"/>
  <c r="I325" i="1" a="1"/>
  <c r="I325" i="1" s="1"/>
  <c r="I326" i="1" a="1"/>
  <c r="I326" i="1" s="1"/>
  <c r="I327" i="1" a="1"/>
  <c r="I327" i="1" s="1"/>
  <c r="I328" i="1" a="1"/>
  <c r="I328" i="1"/>
  <c r="I329" i="1" a="1"/>
  <c r="I329" i="1" s="1"/>
  <c r="I330" i="1" a="1"/>
  <c r="I330" i="1"/>
  <c r="I331" i="1" a="1"/>
  <c r="I331" i="1" s="1"/>
  <c r="I332" i="1" a="1"/>
  <c r="I332" i="1" s="1"/>
  <c r="I333" i="1" a="1"/>
  <c r="I333" i="1" s="1"/>
  <c r="I334" i="1" a="1"/>
  <c r="I334" i="1" s="1"/>
  <c r="I335" i="1" a="1"/>
  <c r="I335" i="1" s="1"/>
  <c r="I336" i="1" a="1"/>
  <c r="I336" i="1"/>
  <c r="I337" i="1" a="1"/>
  <c r="I337" i="1" s="1"/>
  <c r="I338" i="1" a="1"/>
  <c r="I338" i="1"/>
  <c r="I339" i="1" a="1"/>
  <c r="I339" i="1" s="1"/>
  <c r="I340" i="1" a="1"/>
  <c r="I340" i="1" s="1"/>
  <c r="I341" i="1" a="1"/>
  <c r="I341" i="1" s="1"/>
  <c r="I342" i="1" a="1"/>
  <c r="I342" i="1" s="1"/>
  <c r="I343" i="1" a="1"/>
  <c r="I343" i="1" s="1"/>
  <c r="I344" i="1" a="1"/>
  <c r="I344" i="1"/>
  <c r="I345" i="1" a="1"/>
  <c r="I345" i="1" s="1"/>
  <c r="I346" i="1" a="1"/>
  <c r="I346" i="1"/>
  <c r="I347" i="1" a="1"/>
  <c r="I347" i="1" s="1"/>
  <c r="I348" i="1" a="1"/>
  <c r="I348" i="1" s="1"/>
  <c r="I349" i="1" a="1"/>
  <c r="I349" i="1" s="1"/>
  <c r="I350" i="1" a="1"/>
  <c r="I350" i="1"/>
  <c r="I351" i="1" a="1"/>
  <c r="I351" i="1" s="1"/>
  <c r="I352" i="1" a="1"/>
  <c r="I352" i="1"/>
  <c r="I353" i="1" a="1"/>
  <c r="I353" i="1" s="1"/>
  <c r="I354" i="1" a="1"/>
  <c r="I354" i="1"/>
  <c r="I355" i="1" a="1"/>
  <c r="I355" i="1" s="1"/>
  <c r="I356" i="1" a="1"/>
  <c r="I356" i="1" s="1"/>
  <c r="I357" i="1" a="1"/>
  <c r="I357" i="1" s="1"/>
  <c r="I358" i="1" a="1"/>
  <c r="I358" i="1" s="1"/>
  <c r="I359" i="1" a="1"/>
  <c r="I359" i="1" s="1"/>
  <c r="I360" i="1" a="1"/>
  <c r="I360" i="1"/>
  <c r="I361" i="1" a="1"/>
  <c r="I361" i="1" s="1"/>
  <c r="I362" i="1" a="1"/>
  <c r="I362" i="1"/>
  <c r="I363" i="1" a="1"/>
  <c r="I363" i="1" s="1"/>
  <c r="I364" i="1" a="1"/>
  <c r="I364" i="1" s="1"/>
  <c r="I365" i="1" a="1"/>
  <c r="I365" i="1" s="1"/>
  <c r="I366" i="1" a="1"/>
  <c r="I366" i="1"/>
  <c r="I367" i="1" a="1"/>
  <c r="I367" i="1" s="1"/>
  <c r="I368" i="1" a="1"/>
  <c r="I368" i="1"/>
  <c r="I369" i="1" a="1"/>
  <c r="I369" i="1" s="1"/>
  <c r="I370" i="1" a="1"/>
  <c r="I370" i="1"/>
  <c r="I371" i="1" a="1"/>
  <c r="I371" i="1" s="1"/>
  <c r="I372" i="1" a="1"/>
  <c r="I372" i="1" s="1"/>
  <c r="I373" i="1" a="1"/>
  <c r="I373" i="1" s="1"/>
  <c r="I374" i="1" a="1"/>
  <c r="I374" i="1" s="1"/>
  <c r="I375" i="1" a="1"/>
  <c r="I375" i="1" s="1"/>
  <c r="I376" i="1" a="1"/>
  <c r="I376" i="1"/>
  <c r="I377" i="1" a="1"/>
  <c r="I377" i="1" s="1"/>
  <c r="I378" i="1" a="1"/>
  <c r="I378" i="1"/>
  <c r="I379" i="1" a="1"/>
  <c r="I379" i="1" s="1"/>
  <c r="I380" i="1" a="1"/>
  <c r="I380" i="1" s="1"/>
  <c r="I381" i="1" a="1"/>
  <c r="I381" i="1" s="1"/>
  <c r="I382" i="1" a="1"/>
  <c r="I382" i="1"/>
  <c r="I383" i="1" a="1"/>
  <c r="I383" i="1" s="1"/>
  <c r="I384" i="1" a="1"/>
  <c r="I384" i="1"/>
  <c r="I385" i="1" a="1"/>
  <c r="I385" i="1" s="1"/>
  <c r="I386" i="1" a="1"/>
  <c r="I386" i="1"/>
  <c r="I387" i="1" a="1"/>
  <c r="I387" i="1" s="1"/>
  <c r="I388" i="1" a="1"/>
  <c r="I388" i="1" s="1"/>
  <c r="I389" i="1" a="1"/>
  <c r="I389" i="1" s="1"/>
  <c r="I390" i="1" a="1"/>
  <c r="I390" i="1" s="1"/>
  <c r="I391" i="1" a="1"/>
  <c r="I391" i="1" s="1"/>
  <c r="I392" i="1" a="1"/>
  <c r="I392" i="1"/>
  <c r="I393" i="1" a="1"/>
  <c r="I393" i="1" s="1"/>
  <c r="I394" i="1" a="1"/>
  <c r="I394" i="1"/>
  <c r="I395" i="1" a="1"/>
  <c r="I395" i="1" s="1"/>
  <c r="I396" i="1" a="1"/>
  <c r="I396" i="1" s="1"/>
  <c r="I397" i="1" a="1"/>
  <c r="I397" i="1" s="1"/>
  <c r="I398" i="1" a="1"/>
  <c r="I398" i="1"/>
  <c r="I399" i="1" a="1"/>
  <c r="I399" i="1" s="1"/>
  <c r="H14" i="1" a="1"/>
  <c r="H14" i="1"/>
  <c r="H15" i="1" a="1"/>
  <c r="H15" i="1"/>
  <c r="H16" i="1" a="1"/>
  <c r="H16" i="1"/>
  <c r="H17" i="1" a="1"/>
  <c r="H17" i="1"/>
  <c r="H18" i="1" a="1"/>
  <c r="H18" i="1"/>
  <c r="H19" i="1" a="1"/>
  <c r="H19" i="1"/>
  <c r="H20" i="1" a="1"/>
  <c r="H21" i="1" a="1"/>
  <c r="H22" i="1" a="1"/>
  <c r="H23" i="1" a="1"/>
  <c r="H24" i="1" a="1"/>
  <c r="H25" i="1" a="1"/>
  <c r="H26" i="1" a="1"/>
  <c r="H27" i="1" a="1"/>
  <c r="H28" i="1" a="1"/>
  <c r="H29" i="1" a="1"/>
  <c r="H30" i="1" a="1"/>
  <c r="H31" i="1" a="1"/>
  <c r="H32" i="1" a="1"/>
  <c r="H33" i="1" a="1"/>
  <c r="H34" i="1" a="1"/>
  <c r="H35" i="1" a="1"/>
  <c r="H36" i="1" a="1"/>
  <c r="H37" i="1" a="1"/>
  <c r="H38" i="1" a="1"/>
  <c r="H39" i="1" a="1"/>
  <c r="H40" i="1" a="1"/>
  <c r="H41" i="1" a="1"/>
  <c r="H42" i="1" a="1"/>
  <c r="H43" i="1" a="1"/>
  <c r="H44" i="1" a="1"/>
  <c r="H44" i="1"/>
  <c r="H45" i="1" a="1"/>
  <c r="H45" i="1"/>
  <c r="H46" i="1" a="1"/>
  <c r="H46" i="1"/>
  <c r="H47" i="1" a="1"/>
  <c r="H47" i="1"/>
  <c r="H48" i="1" a="1"/>
  <c r="H48" i="1"/>
  <c r="H49" i="1" a="1"/>
  <c r="H49" i="1"/>
  <c r="H50" i="1" a="1"/>
  <c r="H50" i="1"/>
  <c r="H51" i="1" a="1"/>
  <c r="H51" i="1"/>
  <c r="H52" i="1" a="1"/>
  <c r="H52" i="1"/>
  <c r="H53" i="1" a="1"/>
  <c r="H53" i="1"/>
  <c r="H54" i="1" a="1"/>
  <c r="H54" i="1"/>
  <c r="H55" i="1" a="1"/>
  <c r="H55" i="1"/>
  <c r="H56" i="1" a="1"/>
  <c r="H56" i="1"/>
  <c r="H57" i="1" a="1"/>
  <c r="H57" i="1"/>
  <c r="H58" i="1" a="1"/>
  <c r="H58" i="1"/>
  <c r="H59" i="1" a="1"/>
  <c r="H59" i="1"/>
  <c r="H60" i="1" a="1"/>
  <c r="H60" i="1"/>
  <c r="H61" i="1" a="1"/>
  <c r="H61" i="1"/>
  <c r="H62" i="1" a="1"/>
  <c r="H62" i="1"/>
  <c r="H63" i="1" a="1"/>
  <c r="H63" i="1"/>
  <c r="H64" i="1" a="1"/>
  <c r="H64" i="1"/>
  <c r="H65" i="1" a="1"/>
  <c r="H65" i="1"/>
  <c r="H66" i="1" a="1"/>
  <c r="H66" i="1"/>
  <c r="H67" i="1" a="1"/>
  <c r="H67" i="1"/>
  <c r="H68" i="1" a="1"/>
  <c r="H68" i="1"/>
  <c r="H69" i="1" a="1"/>
  <c r="H69" i="1"/>
  <c r="H70" i="1" a="1"/>
  <c r="H70" i="1"/>
  <c r="H71" i="1" a="1"/>
  <c r="H71" i="1"/>
  <c r="H72" i="1" a="1"/>
  <c r="H72" i="1"/>
  <c r="H73" i="1" a="1"/>
  <c r="H73" i="1"/>
  <c r="H74" i="1" a="1"/>
  <c r="H74" i="1"/>
  <c r="H75" i="1" a="1"/>
  <c r="H75" i="1"/>
  <c r="H76" i="1" a="1"/>
  <c r="H76" i="1"/>
  <c r="H77" i="1" a="1"/>
  <c r="H77" i="1"/>
  <c r="H78" i="1" a="1"/>
  <c r="H78" i="1"/>
  <c r="H79" i="1" a="1"/>
  <c r="H79" i="1"/>
  <c r="H80" i="1" a="1"/>
  <c r="H80" i="1"/>
  <c r="H81" i="1" a="1"/>
  <c r="H81" i="1"/>
  <c r="H82" i="1" a="1"/>
  <c r="H82" i="1"/>
  <c r="H83" i="1" a="1"/>
  <c r="H83" i="1"/>
  <c r="H84" i="1" a="1"/>
  <c r="H84" i="1"/>
  <c r="H85" i="1" a="1"/>
  <c r="H85" i="1"/>
  <c r="H86" i="1" a="1"/>
  <c r="H86" i="1"/>
  <c r="H87" i="1" a="1"/>
  <c r="H87" i="1"/>
  <c r="H88" i="1" a="1"/>
  <c r="H88" i="1"/>
  <c r="H89" i="1" a="1"/>
  <c r="H89" i="1"/>
  <c r="H90" i="1" a="1"/>
  <c r="H90" i="1"/>
  <c r="H91" i="1" a="1"/>
  <c r="H91" i="1"/>
  <c r="H92" i="1" a="1"/>
  <c r="H92" i="1"/>
  <c r="H93" i="1" a="1"/>
  <c r="H93" i="1" s="1"/>
  <c r="H94" i="1" a="1"/>
  <c r="H94" i="1"/>
  <c r="H95" i="1" a="1"/>
  <c r="H95" i="1" s="1"/>
  <c r="H96" i="1" a="1"/>
  <c r="H96" i="1"/>
  <c r="H97" i="1" a="1"/>
  <c r="H97" i="1" s="1"/>
  <c r="H98" i="1" a="1"/>
  <c r="H98" i="1"/>
  <c r="H99" i="1" a="1"/>
  <c r="H99" i="1" s="1"/>
  <c r="H100" i="1" a="1"/>
  <c r="H100" i="1"/>
  <c r="H101" i="1" a="1"/>
  <c r="H101" i="1" s="1"/>
  <c r="H102" i="1" a="1"/>
  <c r="H102" i="1" s="1"/>
  <c r="H103" i="1" a="1"/>
  <c r="H103" i="1" s="1"/>
  <c r="H104" i="1" a="1"/>
  <c r="H104" i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/>
  <c r="H215" i="1" a="1"/>
  <c r="H215" i="1" s="1"/>
  <c r="H216" i="1" a="1"/>
  <c r="H216" i="1"/>
  <c r="H217" i="1" a="1"/>
  <c r="H217" i="1" s="1"/>
  <c r="H218" i="1" a="1"/>
  <c r="H218" i="1" s="1"/>
  <c r="H219" i="1" a="1"/>
  <c r="H219" i="1" s="1"/>
  <c r="H220" i="1" a="1"/>
  <c r="H220" i="1"/>
  <c r="H221" i="1" a="1"/>
  <c r="H221" i="1" s="1"/>
  <c r="H222" i="1" a="1"/>
  <c r="H222" i="1"/>
  <c r="H223" i="1" a="1"/>
  <c r="H223" i="1" s="1"/>
  <c r="H224" i="1" a="1"/>
  <c r="H224" i="1"/>
  <c r="H225" i="1" a="1"/>
  <c r="H225" i="1" s="1"/>
  <c r="H226" i="1" a="1"/>
  <c r="H226" i="1" s="1"/>
  <c r="H227" i="1" a="1"/>
  <c r="H227" i="1" s="1"/>
  <c r="H228" i="1" a="1"/>
  <c r="H228" i="1"/>
  <c r="H229" i="1" a="1"/>
  <c r="H229" i="1" s="1"/>
  <c r="H230" i="1" a="1"/>
  <c r="H230" i="1" s="1"/>
  <c r="H231" i="1" a="1"/>
  <c r="H231" i="1" s="1"/>
  <c r="H232" i="1" a="1"/>
  <c r="H232" i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/>
  <c r="H247" i="1" a="1"/>
  <c r="H247" i="1" s="1"/>
  <c r="H248" i="1" a="1"/>
  <c r="H248" i="1"/>
  <c r="H249" i="1" a="1"/>
  <c r="H249" i="1" s="1"/>
  <c r="H250" i="1" a="1"/>
  <c r="H250" i="1" s="1"/>
  <c r="H251" i="1" a="1"/>
  <c r="H251" i="1" s="1"/>
  <c r="H252" i="1" a="1"/>
  <c r="H252" i="1"/>
  <c r="H253" i="1" a="1"/>
  <c r="H253" i="1" s="1"/>
  <c r="H254" i="1" a="1"/>
  <c r="H254" i="1"/>
  <c r="H255" i="1" a="1"/>
  <c r="H255" i="1" s="1"/>
  <c r="H256" i="1" a="1"/>
  <c r="H256" i="1"/>
  <c r="H257" i="1" a="1"/>
  <c r="H257" i="1" s="1"/>
  <c r="H258" i="1" a="1"/>
  <c r="H258" i="1" s="1"/>
  <c r="H259" i="1" a="1"/>
  <c r="H259" i="1" s="1"/>
  <c r="H260" i="1" a="1"/>
  <c r="H260" i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/>
  <c r="H267" i="1" a="1"/>
  <c r="H267" i="1" s="1"/>
  <c r="H268" i="1" a="1"/>
  <c r="H268" i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/>
  <c r="H275" i="1" a="1"/>
  <c r="H275" i="1" s="1"/>
  <c r="H276" i="1" a="1"/>
  <c r="H276" i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/>
  <c r="H283" i="1" a="1"/>
  <c r="H283" i="1" s="1"/>
  <c r="H284" i="1" a="1"/>
  <c r="H284" i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/>
  <c r="H291" i="1" a="1"/>
  <c r="H291" i="1" s="1"/>
  <c r="H292" i="1" a="1"/>
  <c r="H292" i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/>
  <c r="H299" i="1" a="1"/>
  <c r="H299" i="1" s="1"/>
  <c r="H300" i="1" a="1"/>
  <c r="H300" i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/>
  <c r="H307" i="1" a="1"/>
  <c r="H307" i="1" s="1"/>
  <c r="H308" i="1" a="1"/>
  <c r="H308" i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/>
  <c r="H315" i="1" a="1"/>
  <c r="H315" i="1" s="1"/>
  <c r="H316" i="1" a="1"/>
  <c r="H316" i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/>
  <c r="H323" i="1" a="1"/>
  <c r="H323" i="1" s="1"/>
  <c r="H324" i="1" a="1"/>
  <c r="H324" i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/>
  <c r="H331" i="1" a="1"/>
  <c r="H331" i="1" s="1"/>
  <c r="H332" i="1" a="1"/>
  <c r="H332" i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/>
  <c r="H339" i="1" a="1"/>
  <c r="H339" i="1" s="1"/>
  <c r="H340" i="1" a="1"/>
  <c r="H340" i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/>
  <c r="H347" i="1" a="1"/>
  <c r="H347" i="1" s="1"/>
  <c r="H348" i="1" a="1"/>
  <c r="H348" i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/>
  <c r="H355" i="1" a="1"/>
  <c r="H355" i="1" s="1"/>
  <c r="H356" i="1" a="1"/>
  <c r="H356" i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/>
  <c r="H363" i="1" a="1"/>
  <c r="H363" i="1" s="1"/>
  <c r="H364" i="1" a="1"/>
  <c r="H364" i="1"/>
  <c r="H365" i="1" a="1"/>
  <c r="H365" i="1" s="1"/>
  <c r="H366" i="1" a="1"/>
  <c r="H366" i="1" s="1"/>
  <c r="H367" i="1" a="1"/>
  <c r="H367" i="1" s="1"/>
  <c r="H368" i="1" a="1"/>
  <c r="H368" i="1" s="1"/>
  <c r="H369" i="1" a="1"/>
  <c r="H369" i="1" s="1"/>
  <c r="H370" i="1" a="1"/>
  <c r="H370" i="1"/>
  <c r="H371" i="1" a="1"/>
  <c r="H371" i="1" s="1"/>
  <c r="H372" i="1" a="1"/>
  <c r="H372" i="1"/>
  <c r="H373" i="1" a="1"/>
  <c r="H373" i="1" s="1"/>
  <c r="H374" i="1" a="1"/>
  <c r="H374" i="1" s="1"/>
  <c r="H375" i="1" a="1"/>
  <c r="H375" i="1" s="1"/>
  <c r="H376" i="1" a="1"/>
  <c r="H376" i="1" s="1"/>
  <c r="H377" i="1" a="1"/>
  <c r="H377" i="1" s="1"/>
  <c r="H378" i="1" a="1"/>
  <c r="H378" i="1"/>
  <c r="H379" i="1" a="1"/>
  <c r="H379" i="1" s="1"/>
  <c r="H380" i="1" a="1"/>
  <c r="H380" i="1"/>
  <c r="H381" i="1" a="1"/>
  <c r="H381" i="1" s="1"/>
  <c r="H382" i="1" a="1"/>
  <c r="H382" i="1" s="1"/>
  <c r="H383" i="1" a="1"/>
  <c r="H383" i="1" s="1"/>
  <c r="H384" i="1" a="1"/>
  <c r="H384" i="1" s="1"/>
  <c r="H385" i="1" a="1"/>
  <c r="H385" i="1" s="1"/>
  <c r="H386" i="1" a="1"/>
  <c r="H386" i="1"/>
  <c r="H387" i="1" a="1"/>
  <c r="H387" i="1" s="1"/>
  <c r="H388" i="1" a="1"/>
  <c r="H388" i="1"/>
  <c r="H389" i="1" a="1"/>
  <c r="H389" i="1" s="1"/>
  <c r="H390" i="1" a="1"/>
  <c r="H390" i="1" s="1"/>
  <c r="H391" i="1" a="1"/>
  <c r="H391" i="1" s="1"/>
  <c r="H392" i="1" a="1"/>
  <c r="H392" i="1"/>
  <c r="H393" i="1" a="1"/>
  <c r="H393" i="1"/>
  <c r="H394" i="1" a="1"/>
  <c r="H394" i="1"/>
  <c r="H395" i="1" a="1"/>
  <c r="H395" i="1"/>
  <c r="H396" i="1" a="1"/>
  <c r="H396" i="1"/>
  <c r="H397" i="1" a="1"/>
  <c r="H397" i="1"/>
  <c r="H398" i="1" a="1"/>
  <c r="H398" i="1"/>
  <c r="H399" i="1" a="1"/>
  <c r="H399" i="1"/>
  <c r="G14" i="1" a="1"/>
  <c r="G14" i="1"/>
  <c r="G15" i="1" a="1"/>
  <c r="G15" i="1"/>
  <c r="G16" i="1" a="1"/>
  <c r="G16" i="1"/>
  <c r="G17" i="1" a="1"/>
  <c r="G17" i="1"/>
  <c r="G18" i="1" a="1"/>
  <c r="G18" i="1"/>
  <c r="G19" i="1" a="1"/>
  <c r="G19" i="1"/>
  <c r="G20" i="1" a="1"/>
  <c r="G21" i="1" a="1"/>
  <c r="G22" i="1" a="1"/>
  <c r="G23" i="1" a="1"/>
  <c r="G24" i="1" a="1"/>
  <c r="G25" i="1" a="1"/>
  <c r="G26" i="1" a="1"/>
  <c r="G27" i="1" a="1"/>
  <c r="G28" i="1" a="1"/>
  <c r="G29" i="1" a="1"/>
  <c r="G30" i="1" a="1"/>
  <c r="G31" i="1" a="1"/>
  <c r="G32" i="1" a="1"/>
  <c r="G33" i="1" a="1"/>
  <c r="G34" i="1" a="1"/>
  <c r="G35" i="1" a="1"/>
  <c r="G36" i="1" a="1"/>
  <c r="G37" i="1" a="1"/>
  <c r="G38" i="1" a="1"/>
  <c r="G39" i="1" a="1"/>
  <c r="G40" i="1" a="1"/>
  <c r="G41" i="1" a="1"/>
  <c r="G42" i="1" a="1"/>
  <c r="G43" i="1" a="1"/>
  <c r="G44" i="1" a="1"/>
  <c r="G44" i="1"/>
  <c r="G45" i="1" a="1"/>
  <c r="G45" i="1"/>
  <c r="G46" i="1" a="1"/>
  <c r="G46" i="1"/>
  <c r="G47" i="1" a="1"/>
  <c r="G47" i="1"/>
  <c r="G48" i="1" a="1"/>
  <c r="G48" i="1"/>
  <c r="G49" i="1" a="1"/>
  <c r="G49" i="1"/>
  <c r="G50" i="1" a="1"/>
  <c r="G50" i="1"/>
  <c r="G51" i="1" a="1"/>
  <c r="G51" i="1"/>
  <c r="G52" i="1" a="1"/>
  <c r="G52" i="1"/>
  <c r="G53" i="1" a="1"/>
  <c r="G53" i="1"/>
  <c r="G54" i="1" a="1"/>
  <c r="G54" i="1"/>
  <c r="G55" i="1" a="1"/>
  <c r="G55" i="1"/>
  <c r="G56" i="1" a="1"/>
  <c r="G56" i="1"/>
  <c r="G57" i="1" a="1"/>
  <c r="G57" i="1"/>
  <c r="G58" i="1" a="1"/>
  <c r="G58" i="1"/>
  <c r="G59" i="1" a="1"/>
  <c r="G59" i="1"/>
  <c r="G60" i="1" a="1"/>
  <c r="G60" i="1"/>
  <c r="G61" i="1" a="1"/>
  <c r="G61" i="1"/>
  <c r="G62" i="1" a="1"/>
  <c r="G62" i="1"/>
  <c r="G63" i="1" a="1"/>
  <c r="G63" i="1"/>
  <c r="G64" i="1" a="1"/>
  <c r="G64" i="1"/>
  <c r="G65" i="1" a="1"/>
  <c r="G65" i="1"/>
  <c r="G66" i="1" a="1"/>
  <c r="G66" i="1"/>
  <c r="G67" i="1" a="1"/>
  <c r="G67" i="1"/>
  <c r="G68" i="1" a="1"/>
  <c r="G68" i="1"/>
  <c r="G69" i="1" a="1"/>
  <c r="G69" i="1"/>
  <c r="G70" i="1" a="1"/>
  <c r="G70" i="1"/>
  <c r="G71" i="1" a="1"/>
  <c r="G71" i="1"/>
  <c r="G72" i="1" a="1"/>
  <c r="G72" i="1"/>
  <c r="G73" i="1" a="1"/>
  <c r="G73" i="1"/>
  <c r="G74" i="1" a="1"/>
  <c r="G74" i="1"/>
  <c r="G75" i="1" a="1"/>
  <c r="G75" i="1"/>
  <c r="G76" i="1" a="1"/>
  <c r="G76" i="1"/>
  <c r="G77" i="1" a="1"/>
  <c r="G77" i="1"/>
  <c r="G78" i="1" a="1"/>
  <c r="G78" i="1"/>
  <c r="G79" i="1" a="1"/>
  <c r="G79" i="1"/>
  <c r="G80" i="1" a="1"/>
  <c r="G80" i="1"/>
  <c r="G81" i="1" a="1"/>
  <c r="G81" i="1"/>
  <c r="G82" i="1" a="1"/>
  <c r="G82" i="1"/>
  <c r="G83" i="1" a="1"/>
  <c r="G83" i="1"/>
  <c r="G84" i="1" a="1"/>
  <c r="G84" i="1"/>
  <c r="G85" i="1" a="1"/>
  <c r="G85" i="1"/>
  <c r="G86" i="1" a="1"/>
  <c r="G86" i="1"/>
  <c r="G87" i="1" a="1"/>
  <c r="G87" i="1"/>
  <c r="G88" i="1" a="1"/>
  <c r="G88" i="1"/>
  <c r="G89" i="1" a="1"/>
  <c r="G89" i="1"/>
  <c r="G90" i="1" a="1"/>
  <c r="G90" i="1"/>
  <c r="G91" i="1" a="1"/>
  <c r="G91" i="1"/>
  <c r="G92" i="1" a="1"/>
  <c r="G92" i="1"/>
  <c r="G93" i="1" a="1"/>
  <c r="G93" i="1"/>
  <c r="G94" i="1" a="1"/>
  <c r="G94" i="1"/>
  <c r="G95" i="1" a="1"/>
  <c r="G95" i="1"/>
  <c r="G96" i="1" a="1"/>
  <c r="G96" i="1"/>
  <c r="G97" i="1" a="1"/>
  <c r="G97" i="1"/>
  <c r="G98" i="1" a="1"/>
  <c r="G98" i="1"/>
  <c r="G99" i="1" a="1"/>
  <c r="G99" i="1"/>
  <c r="G100" i="1" a="1"/>
  <c r="G100" i="1"/>
  <c r="G101" i="1" a="1"/>
  <c r="G101" i="1"/>
  <c r="G102" i="1" a="1"/>
  <c r="G102" i="1"/>
  <c r="G103" i="1" a="1"/>
  <c r="G103" i="1"/>
  <c r="G104" i="1" a="1"/>
  <c r="G104" i="1"/>
  <c r="G105" i="1" a="1"/>
  <c r="G105" i="1"/>
  <c r="G106" i="1" a="1"/>
  <c r="G106" i="1"/>
  <c r="G107" i="1" a="1"/>
  <c r="G107" i="1"/>
  <c r="G108" i="1" a="1"/>
  <c r="G108" i="1"/>
  <c r="G109" i="1" a="1"/>
  <c r="G109" i="1"/>
  <c r="G110" i="1" a="1"/>
  <c r="G110" i="1"/>
  <c r="G111" i="1" a="1"/>
  <c r="G111" i="1"/>
  <c r="G112" i="1" a="1"/>
  <c r="G112" i="1"/>
  <c r="G113" i="1" a="1"/>
  <c r="G113" i="1"/>
  <c r="G114" i="1" a="1"/>
  <c r="G114" i="1"/>
  <c r="G115" i="1" a="1"/>
  <c r="G115" i="1"/>
  <c r="G116" i="1" a="1"/>
  <c r="G116" i="1"/>
  <c r="G117" i="1" a="1"/>
  <c r="G117" i="1"/>
  <c r="G118" i="1" a="1"/>
  <c r="G118" i="1"/>
  <c r="G119" i="1" a="1"/>
  <c r="G119" i="1"/>
  <c r="G120" i="1" a="1"/>
  <c r="G120" i="1"/>
  <c r="G121" i="1" a="1"/>
  <c r="G121" i="1"/>
  <c r="G122" i="1" a="1"/>
  <c r="G122" i="1"/>
  <c r="G123" i="1" a="1"/>
  <c r="G123" i="1"/>
  <c r="G124" i="1" a="1"/>
  <c r="G124" i="1"/>
  <c r="G125" i="1" a="1"/>
  <c r="G125" i="1"/>
  <c r="G126" i="1" a="1"/>
  <c r="G126" i="1"/>
  <c r="G127" i="1" a="1"/>
  <c r="G127" i="1"/>
  <c r="G128" i="1" a="1"/>
  <c r="G128" i="1"/>
  <c r="G129" i="1" a="1"/>
  <c r="G129" i="1"/>
  <c r="G130" i="1" a="1"/>
  <c r="G130" i="1"/>
  <c r="G131" i="1" a="1"/>
  <c r="G131" i="1"/>
  <c r="G132" i="1" a="1"/>
  <c r="G132" i="1"/>
  <c r="G133" i="1" a="1"/>
  <c r="G133" i="1"/>
  <c r="G134" i="1" a="1"/>
  <c r="G134" i="1"/>
  <c r="G135" i="1" a="1"/>
  <c r="G135" i="1"/>
  <c r="G136" i="1" a="1"/>
  <c r="G136" i="1"/>
  <c r="G137" i="1" a="1"/>
  <c r="G137" i="1"/>
  <c r="G138" i="1" a="1"/>
  <c r="G138" i="1"/>
  <c r="G139" i="1" a="1"/>
  <c r="G139" i="1"/>
  <c r="G140" i="1" a="1"/>
  <c r="G140" i="1"/>
  <c r="G141" i="1" a="1"/>
  <c r="G141" i="1"/>
  <c r="G142" i="1" a="1"/>
  <c r="G142" i="1"/>
  <c r="G143" i="1" a="1"/>
  <c r="G143" i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/>
  <c r="G151" i="1" a="1"/>
  <c r="G151" i="1" s="1"/>
  <c r="G152" i="1" a="1"/>
  <c r="G152" i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/>
  <c r="G159" i="1" a="1"/>
  <c r="G159" i="1" s="1"/>
  <c r="G160" i="1" a="1"/>
  <c r="G160" i="1"/>
  <c r="G161" i="1" a="1"/>
  <c r="G161" i="1" s="1"/>
  <c r="G162" i="1" a="1"/>
  <c r="G162" i="1" s="1"/>
  <c r="G163" i="1" a="1"/>
  <c r="G163" i="1" s="1"/>
  <c r="G164" i="1" a="1"/>
  <c r="G164" i="1" s="1"/>
  <c r="G165" i="1" a="1"/>
  <c r="G165" i="1" s="1"/>
  <c r="G166" i="1" a="1"/>
  <c r="G166" i="1"/>
  <c r="G167" i="1" a="1"/>
  <c r="G167" i="1" s="1"/>
  <c r="G168" i="1" a="1"/>
  <c r="G168" i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/>
  <c r="G175" i="1" a="1"/>
  <c r="G175" i="1" s="1"/>
  <c r="G176" i="1" a="1"/>
  <c r="G176" i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/>
  <c r="G183" i="1" a="1"/>
  <c r="G183" i="1" s="1"/>
  <c r="G184" i="1" a="1"/>
  <c r="G184" i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/>
  <c r="G191" i="1" a="1"/>
  <c r="G191" i="1" s="1"/>
  <c r="G192" i="1" a="1"/>
  <c r="G192" i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/>
  <c r="G199" i="1" a="1"/>
  <c r="G199" i="1" s="1"/>
  <c r="G200" i="1" a="1"/>
  <c r="G200" i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/>
  <c r="G207" i="1" a="1"/>
  <c r="G207" i="1" s="1"/>
  <c r="G208" i="1" a="1"/>
  <c r="G208" i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/>
  <c r="G215" i="1" a="1"/>
  <c r="G215" i="1" s="1"/>
  <c r="G216" i="1" a="1"/>
  <c r="G216" i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/>
  <c r="G223" i="1" a="1"/>
  <c r="G223" i="1" s="1"/>
  <c r="G224" i="1" a="1"/>
  <c r="G224" i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/>
  <c r="G231" i="1" a="1"/>
  <c r="G231" i="1" s="1"/>
  <c r="G232" i="1" a="1"/>
  <c r="G232" i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/>
  <c r="G239" i="1" a="1"/>
  <c r="G239" i="1" s="1"/>
  <c r="G240" i="1" a="1"/>
  <c r="G240" i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/>
  <c r="G247" i="1" a="1"/>
  <c r="G247" i="1" s="1"/>
  <c r="G248" i="1" a="1"/>
  <c r="G248" i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/>
  <c r="G271" i="1" a="1"/>
  <c r="G271" i="1" s="1"/>
  <c r="G272" i="1" a="1"/>
  <c r="G272" i="1"/>
  <c r="G273" i="1" a="1"/>
  <c r="G273" i="1" s="1"/>
  <c r="G274" i="1" a="1"/>
  <c r="G274" i="1" s="1"/>
  <c r="G275" i="1" a="1"/>
  <c r="G275" i="1" s="1"/>
  <c r="G276" i="1" a="1"/>
  <c r="G276" i="1"/>
  <c r="G277" i="1" a="1"/>
  <c r="G277" i="1" s="1"/>
  <c r="G278" i="1" a="1"/>
  <c r="G278" i="1" s="1"/>
  <c r="G279" i="1" a="1"/>
  <c r="G279" i="1" s="1"/>
  <c r="G280" i="1" a="1"/>
  <c r="G280" i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/>
  <c r="G303" i="1" a="1"/>
  <c r="G303" i="1" s="1"/>
  <c r="G304" i="1" a="1"/>
  <c r="G304" i="1"/>
  <c r="G305" i="1" a="1"/>
  <c r="G305" i="1" s="1"/>
  <c r="G306" i="1" a="1"/>
  <c r="G306" i="1" s="1"/>
  <c r="G307" i="1" a="1"/>
  <c r="G307" i="1" s="1"/>
  <c r="G308" i="1" a="1"/>
  <c r="G308" i="1"/>
  <c r="G309" i="1" a="1"/>
  <c r="G309" i="1" s="1"/>
  <c r="G310" i="1" a="1"/>
  <c r="G310" i="1" s="1"/>
  <c r="G311" i="1" a="1"/>
  <c r="G311" i="1" s="1"/>
  <c r="G312" i="1" a="1"/>
  <c r="G312" i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/>
  <c r="G366" i="1" a="1"/>
  <c r="G366" i="1" s="1"/>
  <c r="G367" i="1" a="1"/>
  <c r="G367" i="1"/>
  <c r="G368" i="1" a="1"/>
  <c r="G368" i="1" s="1"/>
  <c r="G369" i="1" a="1"/>
  <c r="G369" i="1" s="1"/>
  <c r="G370" i="1" a="1"/>
  <c r="G370" i="1" s="1"/>
  <c r="G371" i="1" a="1"/>
  <c r="G371" i="1"/>
  <c r="G372" i="1" a="1"/>
  <c r="G372" i="1" s="1"/>
  <c r="G373" i="1" a="1"/>
  <c r="G373" i="1" s="1"/>
  <c r="G374" i="1" a="1"/>
  <c r="G374" i="1" s="1"/>
  <c r="G375" i="1" a="1"/>
  <c r="G375" i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/>
  <c r="G398" i="1" a="1"/>
  <c r="G398" i="1" s="1"/>
  <c r="G399" i="1" a="1"/>
  <c r="G399" i="1"/>
  <c r="F14" i="1" a="1"/>
  <c r="F14" i="1"/>
  <c r="F15" i="1" a="1"/>
  <c r="F15" i="1"/>
  <c r="F16" i="1" a="1"/>
  <c r="F16" i="1"/>
  <c r="F17" i="1" a="1"/>
  <c r="F17" i="1"/>
  <c r="F18" i="1" a="1"/>
  <c r="F18" i="1"/>
  <c r="F19" i="1" a="1"/>
  <c r="F19" i="1"/>
  <c r="F20" i="1" a="1"/>
  <c r="F21" i="1" a="1"/>
  <c r="F22" i="1" a="1"/>
  <c r="F23" i="1" a="1"/>
  <c r="F24" i="1" a="1"/>
  <c r="F25" i="1" a="1"/>
  <c r="F26" i="1" a="1"/>
  <c r="F27" i="1" a="1"/>
  <c r="F28" i="1" a="1"/>
  <c r="F29" i="1" a="1"/>
  <c r="F30" i="1" a="1"/>
  <c r="F31" i="1" a="1"/>
  <c r="F32" i="1" a="1"/>
  <c r="F33" i="1" a="1"/>
  <c r="F34" i="1" a="1"/>
  <c r="F35" i="1" a="1"/>
  <c r="F36" i="1" a="1"/>
  <c r="F37" i="1" a="1"/>
  <c r="F38" i="1" a="1"/>
  <c r="F39" i="1" a="1"/>
  <c r="F40" i="1" a="1"/>
  <c r="F41" i="1" a="1"/>
  <c r="F42" i="1" a="1"/>
  <c r="F43" i="1" a="1"/>
  <c r="F44" i="1" a="1"/>
  <c r="F44" i="1"/>
  <c r="F45" i="1" a="1"/>
  <c r="F45" i="1"/>
  <c r="F46" i="1" a="1"/>
  <c r="F46" i="1"/>
  <c r="F47" i="1" a="1"/>
  <c r="F47" i="1"/>
  <c r="F48" i="1" a="1"/>
  <c r="F48" i="1"/>
  <c r="F49" i="1" a="1"/>
  <c r="F49" i="1"/>
  <c r="F50" i="1" a="1"/>
  <c r="F50" i="1"/>
  <c r="F51" i="1" a="1"/>
  <c r="F51" i="1"/>
  <c r="F52" i="1" a="1"/>
  <c r="F52" i="1"/>
  <c r="F53" i="1" a="1"/>
  <c r="F53" i="1"/>
  <c r="F54" i="1" a="1"/>
  <c r="F54" i="1"/>
  <c r="F55" i="1" a="1"/>
  <c r="F55" i="1"/>
  <c r="F56" i="1" a="1"/>
  <c r="F56" i="1"/>
  <c r="F57" i="1" a="1"/>
  <c r="F57" i="1"/>
  <c r="F58" i="1" a="1"/>
  <c r="F58" i="1"/>
  <c r="F59" i="1" a="1"/>
  <c r="F59" i="1"/>
  <c r="F60" i="1" a="1"/>
  <c r="F60" i="1"/>
  <c r="F61" i="1" a="1"/>
  <c r="F61" i="1"/>
  <c r="F62" i="1" a="1"/>
  <c r="F62" i="1"/>
  <c r="F63" i="1" a="1"/>
  <c r="F63" i="1"/>
  <c r="F64" i="1" a="1"/>
  <c r="F64" i="1"/>
  <c r="F65" i="1" a="1"/>
  <c r="F65" i="1"/>
  <c r="F66" i="1" a="1"/>
  <c r="F66" i="1"/>
  <c r="F67" i="1" a="1"/>
  <c r="F67" i="1"/>
  <c r="F68" i="1" a="1"/>
  <c r="F68" i="1"/>
  <c r="F69" i="1" a="1"/>
  <c r="F69" i="1"/>
  <c r="F70" i="1" a="1"/>
  <c r="F70" i="1"/>
  <c r="F71" i="1" a="1"/>
  <c r="F71" i="1"/>
  <c r="F72" i="1" a="1"/>
  <c r="F72" i="1"/>
  <c r="F73" i="1" a="1"/>
  <c r="F73" i="1"/>
  <c r="F74" i="1" a="1"/>
  <c r="F74" i="1"/>
  <c r="F75" i="1" a="1"/>
  <c r="F75" i="1" s="1"/>
  <c r="F76" i="1" a="1"/>
  <c r="F76" i="1" s="1"/>
  <c r="F77" i="1" a="1"/>
  <c r="F77" i="1" s="1"/>
  <c r="F78" i="1" a="1"/>
  <c r="F78" i="1"/>
  <c r="F79" i="1" a="1"/>
  <c r="F79" i="1" s="1"/>
  <c r="F80" i="1" a="1"/>
  <c r="F80" i="1" s="1"/>
  <c r="F81" i="1" a="1"/>
  <c r="F81" i="1" s="1"/>
  <c r="F82" i="1" a="1"/>
  <c r="F82" i="1"/>
  <c r="F83" i="1" a="1"/>
  <c r="F83" i="1" s="1"/>
  <c r="F84" i="1" a="1"/>
  <c r="F84" i="1" s="1"/>
  <c r="F85" i="1" a="1"/>
  <c r="F85" i="1" s="1"/>
  <c r="F86" i="1" a="1"/>
  <c r="F86" i="1"/>
  <c r="F87" i="1" a="1"/>
  <c r="F87" i="1" s="1"/>
  <c r="F88" i="1" a="1"/>
  <c r="F88" i="1" s="1"/>
  <c r="F89" i="1" a="1"/>
  <c r="F89" i="1" s="1"/>
  <c r="F90" i="1" a="1"/>
  <c r="F90" i="1"/>
  <c r="F91" i="1" a="1"/>
  <c r="F91" i="1" s="1"/>
  <c r="F92" i="1" a="1"/>
  <c r="F92" i="1" s="1"/>
  <c r="F93" i="1" a="1"/>
  <c r="F93" i="1" s="1"/>
  <c r="F94" i="1" a="1"/>
  <c r="F94" i="1"/>
  <c r="F95" i="1" a="1"/>
  <c r="F95" i="1" s="1"/>
  <c r="F96" i="1" a="1"/>
  <c r="F96" i="1" s="1"/>
  <c r="F97" i="1" a="1"/>
  <c r="F97" i="1" s="1"/>
  <c r="F98" i="1" a="1"/>
  <c r="F98" i="1"/>
  <c r="F99" i="1" a="1"/>
  <c r="F99" i="1" s="1"/>
  <c r="F100" i="1" a="1"/>
  <c r="F100" i="1" s="1"/>
  <c r="F101" i="1" a="1"/>
  <c r="F101" i="1" s="1"/>
  <c r="F102" i="1" a="1"/>
  <c r="F102" i="1"/>
  <c r="F103" i="1" a="1"/>
  <c r="F103" i="1" s="1"/>
  <c r="F104" i="1" a="1"/>
  <c r="F104" i="1" s="1"/>
  <c r="F105" i="1" a="1"/>
  <c r="F105" i="1" s="1"/>
  <c r="F106" i="1" a="1"/>
  <c r="F106" i="1"/>
  <c r="F107" i="1" a="1"/>
  <c r="F107" i="1" s="1"/>
  <c r="F108" i="1" a="1"/>
  <c r="F108" i="1" s="1"/>
  <c r="F109" i="1" a="1"/>
  <c r="F109" i="1" s="1"/>
  <c r="F110" i="1" a="1"/>
  <c r="F110" i="1"/>
  <c r="F111" i="1" a="1"/>
  <c r="F111" i="1" s="1"/>
  <c r="F112" i="1" a="1"/>
  <c r="F112" i="1" s="1"/>
  <c r="F113" i="1" a="1"/>
  <c r="F113" i="1" s="1"/>
  <c r="F114" i="1" a="1"/>
  <c r="F114" i="1"/>
  <c r="F115" i="1" a="1"/>
  <c r="F115" i="1" s="1"/>
  <c r="F116" i="1" a="1"/>
  <c r="F116" i="1" s="1"/>
  <c r="F117" i="1" a="1"/>
  <c r="F117" i="1" s="1"/>
  <c r="F118" i="1" a="1"/>
  <c r="F118" i="1"/>
  <c r="F119" i="1" a="1"/>
  <c r="F119" i="1" s="1"/>
  <c r="F120" i="1" a="1"/>
  <c r="F120" i="1" s="1"/>
  <c r="F121" i="1" a="1"/>
  <c r="F121" i="1" s="1"/>
  <c r="F122" i="1" a="1"/>
  <c r="F122" i="1"/>
  <c r="F123" i="1" a="1"/>
  <c r="F123" i="1" s="1"/>
  <c r="F124" i="1" a="1"/>
  <c r="F124" i="1" s="1"/>
  <c r="F125" i="1" a="1"/>
  <c r="F125" i="1" s="1"/>
  <c r="F126" i="1" a="1"/>
  <c r="F126" i="1"/>
  <c r="F127" i="1" a="1"/>
  <c r="F127" i="1" s="1"/>
  <c r="F128" i="1" a="1"/>
  <c r="F128" i="1" s="1"/>
  <c r="F129" i="1" a="1"/>
  <c r="F129" i="1" s="1"/>
  <c r="F130" i="1" a="1"/>
  <c r="F130" i="1"/>
  <c r="F131" i="1" a="1"/>
  <c r="F131" i="1" s="1"/>
  <c r="F132" i="1" a="1"/>
  <c r="F132" i="1" s="1"/>
  <c r="F133" i="1" a="1"/>
  <c r="F133" i="1" s="1"/>
  <c r="F134" i="1" a="1"/>
  <c r="F134" i="1"/>
  <c r="F135" i="1" a="1"/>
  <c r="F135" i="1" s="1"/>
  <c r="F136" i="1" a="1"/>
  <c r="F136" i="1" s="1"/>
  <c r="F137" i="1" a="1"/>
  <c r="F137" i="1" s="1"/>
  <c r="F138" i="1" a="1"/>
  <c r="F138" i="1"/>
  <c r="F139" i="1" a="1"/>
  <c r="F139" i="1" s="1"/>
  <c r="F140" i="1" a="1"/>
  <c r="F140" i="1" s="1"/>
  <c r="F141" i="1" a="1"/>
  <c r="F141" i="1" s="1"/>
  <c r="F142" i="1" a="1"/>
  <c r="F142" i="1"/>
  <c r="F143" i="1" a="1"/>
  <c r="F143" i="1" s="1"/>
  <c r="F144" i="1" a="1"/>
  <c r="F144" i="1" s="1"/>
  <c r="F145" i="1" a="1"/>
  <c r="F145" i="1" s="1"/>
  <c r="F146" i="1" a="1"/>
  <c r="F146" i="1"/>
  <c r="F147" i="1" a="1"/>
  <c r="F147" i="1" s="1"/>
  <c r="F148" i="1" a="1"/>
  <c r="F148" i="1" s="1"/>
  <c r="F149" i="1" a="1"/>
  <c r="F149" i="1" s="1"/>
  <c r="F150" i="1" a="1"/>
  <c r="F150" i="1"/>
  <c r="F151" i="1" a="1"/>
  <c r="F151" i="1" s="1"/>
  <c r="F152" i="1" a="1"/>
  <c r="F152" i="1" s="1"/>
  <c r="F153" i="1" a="1"/>
  <c r="F153" i="1" s="1"/>
  <c r="F154" i="1" a="1"/>
  <c r="F154" i="1"/>
  <c r="F155" i="1" a="1"/>
  <c r="F155" i="1" s="1"/>
  <c r="F156" i="1" a="1"/>
  <c r="F156" i="1" s="1"/>
  <c r="F157" i="1" a="1"/>
  <c r="F157" i="1" s="1"/>
  <c r="F158" i="1" a="1"/>
  <c r="F158" i="1"/>
  <c r="F159" i="1" a="1"/>
  <c r="F159" i="1" s="1"/>
  <c r="F160" i="1" a="1"/>
  <c r="F160" i="1" s="1"/>
  <c r="F161" i="1" a="1"/>
  <c r="F161" i="1" s="1"/>
  <c r="F162" i="1" a="1"/>
  <c r="F162" i="1"/>
  <c r="F163" i="1" a="1"/>
  <c r="F163" i="1" s="1"/>
  <c r="F164" i="1" a="1"/>
  <c r="F164" i="1" s="1"/>
  <c r="F165" i="1" a="1"/>
  <c r="F165" i="1" s="1"/>
  <c r="F166" i="1" a="1"/>
  <c r="F166" i="1"/>
  <c r="F167" i="1" a="1"/>
  <c r="F167" i="1" s="1"/>
  <c r="F168" i="1" a="1"/>
  <c r="F168" i="1" s="1"/>
  <c r="F169" i="1" a="1"/>
  <c r="F169" i="1" s="1"/>
  <c r="F170" i="1" a="1"/>
  <c r="F170" i="1"/>
  <c r="F171" i="1" a="1"/>
  <c r="F171" i="1" s="1"/>
  <c r="F172" i="1" a="1"/>
  <c r="F172" i="1" s="1"/>
  <c r="F173" i="1" a="1"/>
  <c r="F173" i="1" s="1"/>
  <c r="F174" i="1" a="1"/>
  <c r="F174" i="1"/>
  <c r="F175" i="1" a="1"/>
  <c r="F175" i="1" s="1"/>
  <c r="F176" i="1" a="1"/>
  <c r="F176" i="1" s="1"/>
  <c r="F177" i="1" a="1"/>
  <c r="F177" i="1" s="1"/>
  <c r="F178" i="1" a="1"/>
  <c r="F178" i="1"/>
  <c r="F179" i="1" a="1"/>
  <c r="F179" i="1" s="1"/>
  <c r="F180" i="1" a="1"/>
  <c r="F180" i="1" s="1"/>
  <c r="F181" i="1" a="1"/>
  <c r="F181" i="1" s="1"/>
  <c r="F182" i="1" a="1"/>
  <c r="F182" i="1"/>
  <c r="F183" i="1" a="1"/>
  <c r="F183" i="1" s="1"/>
  <c r="F184" i="1" a="1"/>
  <c r="F184" i="1" s="1"/>
  <c r="F185" i="1" a="1"/>
  <c r="F185" i="1" s="1"/>
  <c r="F186" i="1" a="1"/>
  <c r="F186" i="1"/>
  <c r="F187" i="1" a="1"/>
  <c r="F187" i="1" s="1"/>
  <c r="F188" i="1" a="1"/>
  <c r="F188" i="1" s="1"/>
  <c r="F189" i="1" a="1"/>
  <c r="F189" i="1" s="1"/>
  <c r="F190" i="1" a="1"/>
  <c r="F190" i="1"/>
  <c r="F191" i="1" a="1"/>
  <c r="F191" i="1" s="1"/>
  <c r="F192" i="1" a="1"/>
  <c r="F192" i="1" s="1"/>
  <c r="F193" i="1" a="1"/>
  <c r="F193" i="1" s="1"/>
  <c r="F194" i="1" a="1"/>
  <c r="F194" i="1"/>
  <c r="F195" i="1" a="1"/>
  <c r="F195" i="1" s="1"/>
  <c r="F196" i="1" a="1"/>
  <c r="F196" i="1" s="1"/>
  <c r="F197" i="1" a="1"/>
  <c r="F197" i="1" s="1"/>
  <c r="F198" i="1" a="1"/>
  <c r="F198" i="1"/>
  <c r="F199" i="1" a="1"/>
  <c r="F199" i="1" s="1"/>
  <c r="F200" i="1" a="1"/>
  <c r="F200" i="1" s="1"/>
  <c r="F201" i="1" a="1"/>
  <c r="F201" i="1" s="1"/>
  <c r="F202" i="1" a="1"/>
  <c r="F202" i="1"/>
  <c r="F203" i="1" a="1"/>
  <c r="F203" i="1" s="1"/>
  <c r="F204" i="1" a="1"/>
  <c r="F204" i="1" s="1"/>
  <c r="F205" i="1" a="1"/>
  <c r="F205" i="1" s="1"/>
  <c r="F206" i="1" a="1"/>
  <c r="F206" i="1"/>
  <c r="F207" i="1" a="1"/>
  <c r="F207" i="1" s="1"/>
  <c r="F208" i="1" a="1"/>
  <c r="F208" i="1" s="1"/>
  <c r="F209" i="1" a="1"/>
  <c r="F209" i="1" s="1"/>
  <c r="F210" i="1" a="1"/>
  <c r="F210" i="1"/>
  <c r="F211" i="1" a="1"/>
  <c r="F211" i="1" s="1"/>
  <c r="F212" i="1" a="1"/>
  <c r="F212" i="1" s="1"/>
  <c r="F213" i="1" a="1"/>
  <c r="F213" i="1" s="1"/>
  <c r="F214" i="1" a="1"/>
  <c r="F214" i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/>
  <c r="F221" i="1" a="1"/>
  <c r="F221" i="1" s="1"/>
  <c r="F222" i="1" a="1"/>
  <c r="F222" i="1"/>
  <c r="F223" i="1" a="1"/>
  <c r="F223" i="1" s="1"/>
  <c r="F224" i="1" a="1"/>
  <c r="F224" i="1" s="1"/>
  <c r="F225" i="1" a="1"/>
  <c r="F225" i="1" s="1"/>
  <c r="F226" i="1" a="1"/>
  <c r="F226" i="1"/>
  <c r="F227" i="1" a="1"/>
  <c r="F227" i="1" s="1"/>
  <c r="F228" i="1" a="1"/>
  <c r="F228" i="1"/>
  <c r="F229" i="1" a="1"/>
  <c r="F229" i="1" s="1"/>
  <c r="F230" i="1" a="1"/>
  <c r="F230" i="1"/>
  <c r="F231" i="1" a="1"/>
  <c r="F231" i="1" s="1"/>
  <c r="F232" i="1" a="1"/>
  <c r="F232" i="1" s="1"/>
  <c r="F233" i="1" a="1"/>
  <c r="F233" i="1" s="1"/>
  <c r="F234" i="1" a="1"/>
  <c r="F234" i="1"/>
  <c r="F235" i="1" a="1"/>
  <c r="F235" i="1" s="1"/>
  <c r="F236" i="1" a="1"/>
  <c r="F236" i="1"/>
  <c r="F237" i="1" a="1"/>
  <c r="F237" i="1" s="1"/>
  <c r="F238" i="1" a="1"/>
  <c r="F238" i="1"/>
  <c r="F239" i="1" a="1"/>
  <c r="F239" i="1" s="1"/>
  <c r="F240" i="1" a="1"/>
  <c r="F240" i="1" s="1"/>
  <c r="F241" i="1" a="1"/>
  <c r="F241" i="1" s="1"/>
  <c r="F242" i="1" a="1"/>
  <c r="F242" i="1"/>
  <c r="F243" i="1" a="1"/>
  <c r="F243" i="1" s="1"/>
  <c r="F244" i="1" a="1"/>
  <c r="F244" i="1" s="1"/>
  <c r="F245" i="1" a="1"/>
  <c r="F245" i="1" s="1"/>
  <c r="F246" i="1" a="1"/>
  <c r="F246" i="1"/>
  <c r="F247" i="1" a="1"/>
  <c r="F247" i="1" s="1"/>
  <c r="F248" i="1" a="1"/>
  <c r="F248" i="1"/>
  <c r="F249" i="1" a="1"/>
  <c r="F249" i="1" s="1"/>
  <c r="F250" i="1" a="1"/>
  <c r="F250" i="1"/>
  <c r="F251" i="1" a="1"/>
  <c r="F251" i="1" s="1"/>
  <c r="F252" i="1" a="1"/>
  <c r="F252" i="1" s="1"/>
  <c r="F253" i="1" a="1"/>
  <c r="F253" i="1" s="1"/>
  <c r="F254" i="1" a="1"/>
  <c r="F254" i="1"/>
  <c r="F255" i="1" a="1"/>
  <c r="F255" i="1" s="1"/>
  <c r="F256" i="1" a="1"/>
  <c r="F256" i="1"/>
  <c r="F257" i="1" a="1"/>
  <c r="F257" i="1" s="1"/>
  <c r="F258" i="1" a="1"/>
  <c r="F258" i="1"/>
  <c r="F259" i="1" a="1"/>
  <c r="F259" i="1" s="1"/>
  <c r="F260" i="1" a="1"/>
  <c r="F260" i="1" s="1"/>
  <c r="F261" i="1" a="1"/>
  <c r="F261" i="1" s="1"/>
  <c r="F262" i="1" a="1"/>
  <c r="F262" i="1"/>
  <c r="F263" i="1" a="1"/>
  <c r="F263" i="1" s="1"/>
  <c r="F264" i="1" a="1"/>
  <c r="F264" i="1"/>
  <c r="F265" i="1" a="1"/>
  <c r="F265" i="1" s="1"/>
  <c r="F266" i="1" a="1"/>
  <c r="F266" i="1"/>
  <c r="F267" i="1" a="1"/>
  <c r="F267" i="1" s="1"/>
  <c r="F268" i="1" a="1"/>
  <c r="F268" i="1" s="1"/>
  <c r="F269" i="1" a="1"/>
  <c r="F269" i="1" s="1"/>
  <c r="F270" i="1" a="1"/>
  <c r="F270" i="1"/>
  <c r="F271" i="1" a="1"/>
  <c r="F271" i="1" s="1"/>
  <c r="F272" i="1" a="1"/>
  <c r="F272" i="1"/>
  <c r="F273" i="1" a="1"/>
  <c r="F273" i="1" s="1"/>
  <c r="F274" i="1" a="1"/>
  <c r="F274" i="1"/>
  <c r="F275" i="1" a="1"/>
  <c r="F275" i="1" s="1"/>
  <c r="F276" i="1" a="1"/>
  <c r="F276" i="1" s="1"/>
  <c r="F277" i="1" a="1"/>
  <c r="F277" i="1" s="1"/>
  <c r="F278" i="1" a="1"/>
  <c r="F278" i="1"/>
  <c r="F279" i="1" a="1"/>
  <c r="F279" i="1" s="1"/>
  <c r="F280" i="1" a="1"/>
  <c r="F280" i="1"/>
  <c r="F281" i="1" a="1"/>
  <c r="F281" i="1" s="1"/>
  <c r="F282" i="1" a="1"/>
  <c r="F282" i="1"/>
  <c r="F283" i="1" a="1"/>
  <c r="F283" i="1" s="1"/>
  <c r="F284" i="1" a="1"/>
  <c r="F284" i="1" s="1"/>
  <c r="F285" i="1" a="1"/>
  <c r="F285" i="1" s="1"/>
  <c r="F286" i="1" a="1"/>
  <c r="F286" i="1"/>
  <c r="F287" i="1" a="1"/>
  <c r="F287" i="1" s="1"/>
  <c r="F288" i="1" a="1"/>
  <c r="F288" i="1"/>
  <c r="F289" i="1" a="1"/>
  <c r="F289" i="1" s="1"/>
  <c r="F290" i="1" a="1"/>
  <c r="F290" i="1"/>
  <c r="F291" i="1" a="1"/>
  <c r="F291" i="1" s="1"/>
  <c r="F292" i="1" a="1"/>
  <c r="F292" i="1" s="1"/>
  <c r="F293" i="1" a="1"/>
  <c r="F293" i="1" s="1"/>
  <c r="F294" i="1" a="1"/>
  <c r="F294" i="1" s="1"/>
  <c r="F295" i="1" a="1"/>
  <c r="F295" i="1" s="1"/>
  <c r="F296" i="1" a="1"/>
  <c r="F296" i="1"/>
  <c r="F297" i="1" a="1"/>
  <c r="F297" i="1" s="1"/>
  <c r="F298" i="1" a="1"/>
  <c r="F298" i="1"/>
  <c r="F299" i="1" a="1"/>
  <c r="F299" i="1" s="1"/>
  <c r="F300" i="1" a="1"/>
  <c r="F300" i="1" s="1"/>
  <c r="F301" i="1" a="1"/>
  <c r="F301" i="1" s="1"/>
  <c r="F302" i="1" a="1"/>
  <c r="F302" i="1"/>
  <c r="F303" i="1" a="1"/>
  <c r="F303" i="1" s="1"/>
  <c r="F304" i="1" a="1"/>
  <c r="F304" i="1"/>
  <c r="F305" i="1" a="1"/>
  <c r="F305" i="1" s="1"/>
  <c r="F306" i="1" a="1"/>
  <c r="F306" i="1"/>
  <c r="F307" i="1" a="1"/>
  <c r="F307" i="1" s="1"/>
  <c r="F308" i="1" a="1"/>
  <c r="F308" i="1" s="1"/>
  <c r="F309" i="1" a="1"/>
  <c r="F309" i="1" s="1"/>
  <c r="F310" i="1" a="1"/>
  <c r="F310" i="1" s="1"/>
  <c r="F311" i="1" a="1"/>
  <c r="F311" i="1" s="1"/>
  <c r="F312" i="1" a="1"/>
  <c r="F312" i="1"/>
  <c r="F313" i="1" a="1"/>
  <c r="F313" i="1" s="1"/>
  <c r="F314" i="1" a="1"/>
  <c r="F314" i="1"/>
  <c r="F315" i="1" a="1"/>
  <c r="F315" i="1" s="1"/>
  <c r="F316" i="1" a="1"/>
  <c r="F316" i="1" s="1"/>
  <c r="F317" i="1" a="1"/>
  <c r="F317" i="1" s="1"/>
  <c r="F318" i="1" a="1"/>
  <c r="F318" i="1"/>
  <c r="F319" i="1" a="1"/>
  <c r="F319" i="1" s="1"/>
  <c r="F320" i="1" a="1"/>
  <c r="F320" i="1"/>
  <c r="F321" i="1" a="1"/>
  <c r="F321" i="1" s="1"/>
  <c r="F322" i="1" a="1"/>
  <c r="F322" i="1"/>
  <c r="F323" i="1" a="1"/>
  <c r="F323" i="1" s="1"/>
  <c r="F324" i="1" a="1"/>
  <c r="F324" i="1" s="1"/>
  <c r="F325" i="1" a="1"/>
  <c r="F325" i="1" s="1"/>
  <c r="F326" i="1" a="1"/>
  <c r="F326" i="1" s="1"/>
  <c r="F327" i="1" a="1"/>
  <c r="F327" i="1" s="1"/>
  <c r="F328" i="1" a="1"/>
  <c r="F328" i="1"/>
  <c r="F329" i="1" a="1"/>
  <c r="F329" i="1" s="1"/>
  <c r="F330" i="1" a="1"/>
  <c r="F330" i="1"/>
  <c r="F331" i="1" a="1"/>
  <c r="F331" i="1" s="1"/>
  <c r="F332" i="1" a="1"/>
  <c r="F332" i="1" s="1"/>
  <c r="F333" i="1" a="1"/>
  <c r="F333" i="1" s="1"/>
  <c r="F334" i="1" a="1"/>
  <c r="F334" i="1"/>
  <c r="F335" i="1" a="1"/>
  <c r="F335" i="1" s="1"/>
  <c r="F336" i="1" a="1"/>
  <c r="F336" i="1" s="1"/>
  <c r="F337" i="1" a="1"/>
  <c r="F337" i="1" s="1"/>
  <c r="F338" i="1" a="1"/>
  <c r="F338" i="1"/>
  <c r="F339" i="1" a="1"/>
  <c r="F339" i="1" s="1"/>
  <c r="F340" i="1" a="1"/>
  <c r="F340" i="1" s="1"/>
  <c r="F341" i="1" a="1"/>
  <c r="F341" i="1" s="1"/>
  <c r="F342" i="1" a="1"/>
  <c r="F342" i="1" s="1"/>
  <c r="F343" i="1" a="1"/>
  <c r="F343" i="1" s="1"/>
  <c r="F344" i="1" a="1"/>
  <c r="F344" i="1"/>
  <c r="F345" i="1" a="1"/>
  <c r="F345" i="1" s="1"/>
  <c r="F346" i="1" a="1"/>
  <c r="F346" i="1"/>
  <c r="F347" i="1" a="1"/>
  <c r="F347" i="1" s="1"/>
  <c r="F348" i="1" a="1"/>
  <c r="F348" i="1" s="1"/>
  <c r="F349" i="1" a="1"/>
  <c r="F349" i="1" s="1"/>
  <c r="F350" i="1" a="1"/>
  <c r="F350" i="1"/>
  <c r="F351" i="1" a="1"/>
  <c r="F351" i="1" s="1"/>
  <c r="F352" i="1" a="1"/>
  <c r="F352" i="1" s="1"/>
  <c r="F353" i="1" a="1"/>
  <c r="F353" i="1" s="1"/>
  <c r="F354" i="1" a="1"/>
  <c r="F354" i="1"/>
  <c r="F355" i="1" a="1"/>
  <c r="F355" i="1" s="1"/>
  <c r="F356" i="1" a="1"/>
  <c r="F356" i="1" s="1"/>
  <c r="F357" i="1" a="1"/>
  <c r="F357" i="1" s="1"/>
  <c r="F358" i="1" a="1"/>
  <c r="F358" i="1" s="1"/>
  <c r="F359" i="1" a="1"/>
  <c r="F359" i="1" s="1"/>
  <c r="F360" i="1" a="1"/>
  <c r="F360" i="1"/>
  <c r="F361" i="1" a="1"/>
  <c r="F361" i="1" s="1"/>
  <c r="F362" i="1" a="1"/>
  <c r="F362" i="1"/>
  <c r="F363" i="1" a="1"/>
  <c r="F363" i="1" s="1"/>
  <c r="F364" i="1" a="1"/>
  <c r="F364" i="1" s="1"/>
  <c r="F365" i="1" a="1"/>
  <c r="F365" i="1" s="1"/>
  <c r="F366" i="1" a="1"/>
  <c r="F366" i="1"/>
  <c r="F367" i="1" a="1"/>
  <c r="F367" i="1" s="1"/>
  <c r="F368" i="1" a="1"/>
  <c r="F368" i="1" s="1"/>
  <c r="F369" i="1" a="1"/>
  <c r="F369" i="1" s="1"/>
  <c r="F370" i="1" a="1"/>
  <c r="F370" i="1"/>
  <c r="F371" i="1" a="1"/>
  <c r="F371" i="1" s="1"/>
  <c r="F372" i="1" a="1"/>
  <c r="F372" i="1" s="1"/>
  <c r="F373" i="1" a="1"/>
  <c r="F373" i="1"/>
  <c r="F374" i="1" a="1"/>
  <c r="F374" i="1" s="1"/>
  <c r="F375" i="1" a="1"/>
  <c r="F375" i="1" s="1"/>
  <c r="F376" i="1" a="1"/>
  <c r="F376" i="1" s="1"/>
  <c r="F377" i="1" a="1"/>
  <c r="F377" i="1"/>
  <c r="F378" i="1" a="1"/>
  <c r="F378" i="1" s="1"/>
  <c r="F379" i="1" a="1"/>
  <c r="F379" i="1" s="1"/>
  <c r="F380" i="1" a="1"/>
  <c r="F380" i="1" s="1"/>
  <c r="F381" i="1" a="1"/>
  <c r="F381" i="1"/>
  <c r="F382" i="1" a="1"/>
  <c r="F382" i="1" s="1"/>
  <c r="F383" i="1" a="1"/>
  <c r="F383" i="1" s="1"/>
  <c r="F384" i="1" a="1"/>
  <c r="F384" i="1" s="1"/>
  <c r="F385" i="1" a="1"/>
  <c r="F385" i="1"/>
  <c r="F386" i="1" a="1"/>
  <c r="F386" i="1" s="1"/>
  <c r="F387" i="1" a="1"/>
  <c r="F387" i="1" s="1"/>
  <c r="F388" i="1" a="1"/>
  <c r="F388" i="1" s="1"/>
  <c r="F389" i="1" a="1"/>
  <c r="F389" i="1"/>
  <c r="F390" i="1" a="1"/>
  <c r="F390" i="1" s="1"/>
  <c r="F391" i="1" a="1"/>
  <c r="F391" i="1" s="1"/>
  <c r="F392" i="1" a="1"/>
  <c r="F392" i="1" s="1"/>
  <c r="F393" i="1" a="1"/>
  <c r="F393" i="1"/>
  <c r="F394" i="1" a="1"/>
  <c r="F394" i="1" s="1"/>
  <c r="F395" i="1" a="1"/>
  <c r="F395" i="1" s="1"/>
  <c r="F396" i="1" a="1"/>
  <c r="F396" i="1" s="1"/>
  <c r="F397" i="1" a="1"/>
  <c r="F397" i="1"/>
  <c r="F398" i="1" a="1"/>
  <c r="F398" i="1" s="1"/>
  <c r="F399" i="1" a="1"/>
  <c r="F399" i="1" s="1"/>
  <c r="E14" i="1" a="1"/>
  <c r="E14" i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1" i="1" a="1"/>
  <c r="E22" i="1" a="1"/>
  <c r="E23" i="1" a="1"/>
  <c r="E24" i="1" a="1"/>
  <c r="E25" i="1" a="1"/>
  <c r="E26" i="1" a="1"/>
  <c r="E27" i="1" a="1"/>
  <c r="E28" i="1" a="1"/>
  <c r="E29" i="1" a="1"/>
  <c r="E30" i="1" a="1"/>
  <c r="E31" i="1" a="1"/>
  <c r="E32" i="1" a="1"/>
  <c r="E33" i="1" a="1"/>
  <c r="E34" i="1" a="1"/>
  <c r="E35" i="1" a="1"/>
  <c r="E36" i="1" a="1"/>
  <c r="E37" i="1" a="1"/>
  <c r="E38" i="1" a="1"/>
  <c r="E39" i="1" a="1"/>
  <c r="E40" i="1" a="1"/>
  <c r="E41" i="1" a="1"/>
  <c r="E42" i="1" a="1"/>
  <c r="E43" i="1" a="1"/>
  <c r="E44" i="1" a="1"/>
  <c r="E44" i="1"/>
  <c r="E45" i="1" a="1"/>
  <c r="E45" i="1"/>
  <c r="E46" i="1" a="1"/>
  <c r="E46" i="1"/>
  <c r="E47" i="1" a="1"/>
  <c r="E47" i="1"/>
  <c r="E48" i="1" a="1"/>
  <c r="E48" i="1"/>
  <c r="E49" i="1" a="1"/>
  <c r="E49" i="1"/>
  <c r="E50" i="1" a="1"/>
  <c r="E50" i="1"/>
  <c r="E51" i="1" a="1"/>
  <c r="E51" i="1"/>
  <c r="E52" i="1" a="1"/>
  <c r="E52" i="1"/>
  <c r="E53" i="1" a="1"/>
  <c r="E53" i="1"/>
  <c r="E54" i="1" a="1"/>
  <c r="E54" i="1"/>
  <c r="E55" i="1" a="1"/>
  <c r="E55" i="1"/>
  <c r="E56" i="1" a="1"/>
  <c r="E56" i="1"/>
  <c r="E57" i="1" a="1"/>
  <c r="E57" i="1"/>
  <c r="E58" i="1" a="1"/>
  <c r="E58" i="1"/>
  <c r="E59" i="1" a="1"/>
  <c r="E59" i="1"/>
  <c r="E60" i="1" a="1"/>
  <c r="E60" i="1"/>
  <c r="E61" i="1" a="1"/>
  <c r="E61" i="1" s="1"/>
  <c r="E62" i="1" a="1"/>
  <c r="E62" i="1"/>
  <c r="E63" i="1" a="1"/>
  <c r="E63" i="1" s="1"/>
  <c r="E64" i="1" a="1"/>
  <c r="E64" i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/>
  <c r="E71" i="1" a="1"/>
  <c r="E71" i="1" s="1"/>
  <c r="E72" i="1" a="1"/>
  <c r="E72" i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/>
  <c r="E79" i="1" a="1"/>
  <c r="E79" i="1" s="1"/>
  <c r="E80" i="1" a="1"/>
  <c r="E80" i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/>
  <c r="E87" i="1" a="1"/>
  <c r="E87" i="1" s="1"/>
  <c r="E88" i="1" a="1"/>
  <c r="E88" i="1"/>
  <c r="E89" i="1" a="1"/>
  <c r="E89" i="1" s="1"/>
  <c r="E90" i="1" a="1"/>
  <c r="E90" i="1" s="1"/>
  <c r="E91" i="1" a="1"/>
  <c r="E91" i="1" s="1"/>
  <c r="E92" i="1" a="1"/>
  <c r="E92" i="1" s="1"/>
  <c r="E93" i="1" a="1"/>
  <c r="E93" i="1" s="1"/>
  <c r="E94" i="1" a="1"/>
  <c r="E94" i="1"/>
  <c r="E95" i="1" a="1"/>
  <c r="E95" i="1" s="1"/>
  <c r="E96" i="1" a="1"/>
  <c r="E96" i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/>
  <c r="E103" i="1" a="1"/>
  <c r="E103" i="1" s="1"/>
  <c r="E104" i="1" a="1"/>
  <c r="E104" i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/>
  <c r="E111" i="1" a="1"/>
  <c r="E111" i="1" s="1"/>
  <c r="E112" i="1" a="1"/>
  <c r="E112" i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/>
  <c r="E119" i="1" a="1"/>
  <c r="E119" i="1" s="1"/>
  <c r="E120" i="1" a="1"/>
  <c r="E120" i="1"/>
  <c r="E121" i="1" a="1"/>
  <c r="E121" i="1" s="1"/>
  <c r="E122" i="1" a="1"/>
  <c r="E122" i="1" s="1"/>
  <c r="E123" i="1" a="1"/>
  <c r="E123" i="1" s="1"/>
  <c r="E124" i="1" a="1"/>
  <c r="E124" i="1" s="1"/>
  <c r="E125" i="1" a="1"/>
  <c r="E125" i="1" s="1"/>
  <c r="E126" i="1" a="1"/>
  <c r="E126" i="1"/>
  <c r="E127" i="1" a="1"/>
  <c r="E127" i="1" s="1"/>
  <c r="E128" i="1" a="1"/>
  <c r="E128" i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/>
  <c r="E135" i="1" a="1"/>
  <c r="E135" i="1" s="1"/>
  <c r="E136" i="1" a="1"/>
  <c r="E136" i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/>
  <c r="E143" i="1" a="1"/>
  <c r="E143" i="1" s="1"/>
  <c r="E144" i="1" a="1"/>
  <c r="E144" i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/>
  <c r="E159" i="1" a="1"/>
  <c r="E159" i="1" s="1"/>
  <c r="E160" i="1" a="1"/>
  <c r="E160" i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/>
  <c r="E169" i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/>
  <c r="E175" i="1" a="1"/>
  <c r="E175" i="1" s="1"/>
  <c r="E176" i="1" a="1"/>
  <c r="E176" i="1"/>
  <c r="E177" i="1" a="1"/>
  <c r="E177" i="1" s="1"/>
  <c r="E178" i="1" a="1"/>
  <c r="E178" i="1" s="1"/>
  <c r="E179" i="1" a="1"/>
  <c r="E179" i="1" s="1"/>
  <c r="E180" i="1" a="1"/>
  <c r="E180" i="1"/>
  <c r="E181" i="1" a="1"/>
  <c r="E181" i="1" s="1"/>
  <c r="E182" i="1" a="1"/>
  <c r="E182" i="1"/>
  <c r="E183" i="1" a="1"/>
  <c r="E183" i="1" s="1"/>
  <c r="E184" i="1" a="1"/>
  <c r="E184" i="1"/>
  <c r="E185" i="1" a="1"/>
  <c r="E185" i="1" s="1"/>
  <c r="E186" i="1" a="1"/>
  <c r="E186" i="1" s="1"/>
  <c r="E187" i="1" a="1"/>
  <c r="E187" i="1" s="1"/>
  <c r="E188" i="1" a="1"/>
  <c r="E188" i="1"/>
  <c r="E189" i="1" a="1"/>
  <c r="E189" i="1" s="1"/>
  <c r="E190" i="1" a="1"/>
  <c r="E190" i="1" s="1"/>
  <c r="E191" i="1" a="1"/>
  <c r="E191" i="1" s="1"/>
  <c r="E192" i="1" a="1"/>
  <c r="E192" i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/>
  <c r="E199" i="1" a="1"/>
  <c r="E199" i="1" s="1"/>
  <c r="E200" i="1" a="1"/>
  <c r="E200" i="1"/>
  <c r="E201" i="1" a="1"/>
  <c r="E201" i="1" s="1"/>
  <c r="E202" i="1" a="1"/>
  <c r="E202" i="1" s="1"/>
  <c r="E203" i="1" a="1"/>
  <c r="E203" i="1" s="1"/>
  <c r="E204" i="1" a="1"/>
  <c r="E204" i="1"/>
  <c r="E205" i="1" a="1"/>
  <c r="E205" i="1" s="1"/>
  <c r="E206" i="1" a="1"/>
  <c r="E206" i="1"/>
  <c r="E207" i="1" a="1"/>
  <c r="E207" i="1" s="1"/>
  <c r="E208" i="1" a="1"/>
  <c r="E208" i="1"/>
  <c r="E209" i="1" a="1"/>
  <c r="E209" i="1" s="1"/>
  <c r="E210" i="1" a="1"/>
  <c r="E210" i="1" s="1"/>
  <c r="E211" i="1" a="1"/>
  <c r="E211" i="1" s="1"/>
  <c r="E212" i="1" a="1"/>
  <c r="E212" i="1"/>
  <c r="E213" i="1" a="1"/>
  <c r="E213" i="1" s="1"/>
  <c r="E214" i="1" a="1"/>
  <c r="E214" i="1"/>
  <c r="E215" i="1" a="1"/>
  <c r="E215" i="1" s="1"/>
  <c r="E216" i="1" a="1"/>
  <c r="E216" i="1"/>
  <c r="E217" i="1" a="1"/>
  <c r="E217" i="1" s="1"/>
  <c r="E218" i="1" a="1"/>
  <c r="E218" i="1" s="1"/>
  <c r="E219" i="1" a="1"/>
  <c r="E219" i="1" s="1"/>
  <c r="E220" i="1" a="1"/>
  <c r="E220" i="1"/>
  <c r="E221" i="1" a="1"/>
  <c r="E221" i="1" s="1"/>
  <c r="E222" i="1" a="1"/>
  <c r="E222" i="1" s="1"/>
  <c r="E223" i="1" a="1"/>
  <c r="E223" i="1" s="1"/>
  <c r="E224" i="1" a="1"/>
  <c r="E224" i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/>
  <c r="E233" i="1" a="1"/>
  <c r="E233" i="1" s="1"/>
  <c r="E234" i="1" a="1"/>
  <c r="E234" i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/>
  <c r="E241" i="1" a="1"/>
  <c r="E241" i="1" s="1"/>
  <c r="E242" i="1" a="1"/>
  <c r="E242" i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/>
  <c r="E249" i="1" a="1"/>
  <c r="E249" i="1" s="1"/>
  <c r="E250" i="1" a="1"/>
  <c r="E250" i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/>
  <c r="E257" i="1" a="1"/>
  <c r="E257" i="1" s="1"/>
  <c r="E258" i="1" a="1"/>
  <c r="E258" i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/>
  <c r="E265" i="1" a="1"/>
  <c r="E265" i="1" s="1"/>
  <c r="E266" i="1" a="1"/>
  <c r="E266" i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/>
  <c r="E273" i="1" a="1"/>
  <c r="E273" i="1" s="1"/>
  <c r="E274" i="1" a="1"/>
  <c r="E274" i="1"/>
  <c r="E275" i="1" a="1"/>
  <c r="E275" i="1" s="1"/>
  <c r="E276" i="1" a="1"/>
  <c r="E276" i="1" s="1"/>
  <c r="E277" i="1" a="1"/>
  <c r="E277" i="1" s="1"/>
  <c r="E278" i="1" a="1"/>
  <c r="E278" i="1"/>
  <c r="E279" i="1" a="1"/>
  <c r="E279" i="1" s="1"/>
  <c r="E280" i="1" a="1"/>
  <c r="E280" i="1"/>
  <c r="E281" i="1" a="1"/>
  <c r="E281" i="1" s="1"/>
  <c r="E282" i="1" a="1"/>
  <c r="E282" i="1"/>
  <c r="E283" i="1" a="1"/>
  <c r="E283" i="1" s="1"/>
  <c r="E284" i="1" a="1"/>
  <c r="E284" i="1" s="1"/>
  <c r="E285" i="1" a="1"/>
  <c r="E285" i="1" s="1"/>
  <c r="E286" i="1" a="1"/>
  <c r="E286" i="1" s="1"/>
  <c r="E287" i="1" a="1"/>
  <c r="E287" i="1" s="1"/>
  <c r="E288" i="1" a="1"/>
  <c r="E288" i="1"/>
  <c r="E289" i="1" a="1"/>
  <c r="E289" i="1" s="1"/>
  <c r="E290" i="1" a="1"/>
  <c r="E290" i="1"/>
  <c r="E291" i="1" a="1"/>
  <c r="E291" i="1" s="1"/>
  <c r="E292" i="1" a="1"/>
  <c r="E292" i="1" s="1"/>
  <c r="E293" i="1" a="1"/>
  <c r="E293" i="1" s="1"/>
  <c r="E294" i="1" a="1"/>
  <c r="E294" i="1"/>
  <c r="E295" i="1" a="1"/>
  <c r="E295" i="1" s="1"/>
  <c r="E296" i="1" a="1"/>
  <c r="E296" i="1"/>
  <c r="E297" i="1" a="1"/>
  <c r="E297" i="1" s="1"/>
  <c r="E298" i="1" a="1"/>
  <c r="E298" i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/>
  <c r="E305" i="1" a="1"/>
  <c r="E305" i="1" s="1"/>
  <c r="E306" i="1" a="1"/>
  <c r="E306" i="1"/>
  <c r="E307" i="1" a="1"/>
  <c r="E307" i="1" s="1"/>
  <c r="E308" i="1" a="1"/>
  <c r="E308" i="1" s="1"/>
  <c r="E309" i="1" a="1"/>
  <c r="E309" i="1" s="1"/>
  <c r="E310" i="1" a="1"/>
  <c r="E310" i="1"/>
  <c r="E311" i="1" a="1"/>
  <c r="E311" i="1" s="1"/>
  <c r="E312" i="1" a="1"/>
  <c r="E312" i="1"/>
  <c r="E313" i="1" a="1"/>
  <c r="E313" i="1" s="1"/>
  <c r="E314" i="1" a="1"/>
  <c r="E314" i="1"/>
  <c r="E315" i="1" a="1"/>
  <c r="E315" i="1" s="1"/>
  <c r="E316" i="1" a="1"/>
  <c r="E316" i="1" s="1"/>
  <c r="E317" i="1" a="1"/>
  <c r="E317" i="1" s="1"/>
  <c r="E318" i="1" a="1"/>
  <c r="E318" i="1" s="1"/>
  <c r="E319" i="1" a="1"/>
  <c r="E319" i="1" s="1"/>
  <c r="E320" i="1" a="1"/>
  <c r="E320" i="1"/>
  <c r="E321" i="1" a="1"/>
  <c r="E321" i="1" s="1"/>
  <c r="E322" i="1" a="1"/>
  <c r="E322" i="1"/>
  <c r="E323" i="1" a="1"/>
  <c r="E323" i="1" s="1"/>
  <c r="E324" i="1" a="1"/>
  <c r="E324" i="1" s="1"/>
  <c r="E325" i="1" a="1"/>
  <c r="E325" i="1" s="1"/>
  <c r="E326" i="1" a="1"/>
  <c r="E326" i="1"/>
  <c r="E327" i="1" a="1"/>
  <c r="E327" i="1" s="1"/>
  <c r="E328" i="1" a="1"/>
  <c r="E328" i="1"/>
  <c r="E329" i="1" a="1"/>
  <c r="E329" i="1" s="1"/>
  <c r="E330" i="1" a="1"/>
  <c r="E330" i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/>
  <c r="E337" i="1" a="1"/>
  <c r="E337" i="1" s="1"/>
  <c r="E338" i="1" a="1"/>
  <c r="E338" i="1"/>
  <c r="E339" i="1" a="1"/>
  <c r="E339" i="1" s="1"/>
  <c r="E340" i="1" a="1"/>
  <c r="E340" i="1" s="1"/>
  <c r="E341" i="1" a="1"/>
  <c r="E341" i="1" s="1"/>
  <c r="E342" i="1" a="1"/>
  <c r="E342" i="1"/>
  <c r="E343" i="1" a="1"/>
  <c r="E343" i="1" s="1"/>
  <c r="E344" i="1" a="1"/>
  <c r="E344" i="1"/>
  <c r="E345" i="1" a="1"/>
  <c r="E345" i="1" s="1"/>
  <c r="E346" i="1" a="1"/>
  <c r="E346" i="1"/>
  <c r="E347" i="1" a="1"/>
  <c r="E347" i="1" s="1"/>
  <c r="E348" i="1" a="1"/>
  <c r="E348" i="1" s="1"/>
  <c r="E349" i="1" a="1"/>
  <c r="E349" i="1" s="1"/>
  <c r="E350" i="1" a="1"/>
  <c r="E350" i="1" s="1"/>
  <c r="E351" i="1" a="1"/>
  <c r="E351" i="1" s="1"/>
  <c r="E352" i="1" a="1"/>
  <c r="E352" i="1"/>
  <c r="E353" i="1" a="1"/>
  <c r="E353" i="1" s="1"/>
  <c r="E354" i="1" a="1"/>
  <c r="E354" i="1"/>
  <c r="E355" i="1" a="1"/>
  <c r="E355" i="1" s="1"/>
  <c r="E356" i="1" a="1"/>
  <c r="E356" i="1" s="1"/>
  <c r="E357" i="1" a="1"/>
  <c r="E357" i="1" s="1"/>
  <c r="E358" i="1" a="1"/>
  <c r="E358" i="1"/>
  <c r="E359" i="1" a="1"/>
  <c r="E359" i="1"/>
  <c r="E360" i="1" a="1"/>
  <c r="E360" i="1"/>
  <c r="E361" i="1" a="1"/>
  <c r="E361" i="1"/>
  <c r="E362" i="1" a="1"/>
  <c r="E362" i="1"/>
  <c r="E363" i="1" a="1"/>
  <c r="E363" i="1"/>
  <c r="E364" i="1" a="1"/>
  <c r="E364" i="1"/>
  <c r="E365" i="1" a="1"/>
  <c r="E365" i="1"/>
  <c r="E366" i="1" a="1"/>
  <c r="E366" i="1"/>
  <c r="E367" i="1" a="1"/>
  <c r="E367" i="1"/>
  <c r="E368" i="1" a="1"/>
  <c r="E368" i="1"/>
  <c r="E369" i="1" a="1"/>
  <c r="E369" i="1"/>
  <c r="E370" i="1" a="1"/>
  <c r="E370" i="1"/>
  <c r="E371" i="1" a="1"/>
  <c r="E371" i="1"/>
  <c r="E372" i="1" a="1"/>
  <c r="E372" i="1"/>
  <c r="E373" i="1" a="1"/>
  <c r="E373" i="1"/>
  <c r="E374" i="1" a="1"/>
  <c r="E374" i="1"/>
  <c r="E375" i="1" a="1"/>
  <c r="E375" i="1"/>
  <c r="E376" i="1" a="1"/>
  <c r="E376" i="1"/>
  <c r="E377" i="1" a="1"/>
  <c r="E377" i="1"/>
  <c r="E378" i="1" a="1"/>
  <c r="E378" i="1"/>
  <c r="E379" i="1" a="1"/>
  <c r="E379" i="1"/>
  <c r="E380" i="1" a="1"/>
  <c r="E380" i="1"/>
  <c r="E381" i="1" a="1"/>
  <c r="E381" i="1"/>
  <c r="E382" i="1" a="1"/>
  <c r="E382" i="1"/>
  <c r="E383" i="1" a="1"/>
  <c r="E383" i="1"/>
  <c r="E384" i="1" a="1"/>
  <c r="E384" i="1"/>
  <c r="E385" i="1" a="1"/>
  <c r="E385" i="1"/>
  <c r="E386" i="1" a="1"/>
  <c r="E386" i="1"/>
  <c r="E387" i="1" a="1"/>
  <c r="E387" i="1"/>
  <c r="E388" i="1" a="1"/>
  <c r="E388" i="1"/>
  <c r="E389" i="1" a="1"/>
  <c r="E389" i="1"/>
  <c r="E390" i="1" a="1"/>
  <c r="E390" i="1"/>
  <c r="E391" i="1" a="1"/>
  <c r="E391" i="1"/>
  <c r="E392" i="1" a="1"/>
  <c r="E392" i="1"/>
  <c r="E393" i="1" a="1"/>
  <c r="E393" i="1"/>
  <c r="E394" i="1" a="1"/>
  <c r="E394" i="1"/>
  <c r="E395" i="1" a="1"/>
  <c r="E395" i="1"/>
  <c r="E396" i="1" a="1"/>
  <c r="E396" i="1"/>
  <c r="E397" i="1" a="1"/>
  <c r="E397" i="1"/>
  <c r="E398" i="1" a="1"/>
  <c r="E398" i="1"/>
  <c r="E399" i="1" a="1"/>
  <c r="E399" i="1"/>
  <c r="D14" i="1" a="1"/>
  <c r="D14" i="1"/>
  <c r="D15" i="1" a="1"/>
  <c r="D15" i="1"/>
  <c r="D16" i="1" a="1"/>
  <c r="D16" i="1"/>
  <c r="D17" i="1" a="1"/>
  <c r="D17" i="1"/>
  <c r="D18" i="1" a="1"/>
  <c r="D18" i="1"/>
  <c r="D19" i="1" a="1"/>
  <c r="D19" i="1"/>
  <c r="D20" i="1" a="1"/>
  <c r="D21" i="1" a="1"/>
  <c r="D22" i="1" a="1"/>
  <c r="D23" i="1" a="1"/>
  <c r="D24" i="1" a="1"/>
  <c r="D25" i="1" a="1"/>
  <c r="D26" i="1" a="1"/>
  <c r="D27" i="1" a="1"/>
  <c r="D28" i="1" a="1"/>
  <c r="D29" i="1" a="1"/>
  <c r="D30" i="1" a="1"/>
  <c r="D31" i="1" a="1"/>
  <c r="D32" i="1" a="1"/>
  <c r="D33" i="1" a="1"/>
  <c r="D34" i="1" a="1"/>
  <c r="D35" i="1" a="1"/>
  <c r="D36" i="1" a="1"/>
  <c r="D37" i="1" a="1"/>
  <c r="D38" i="1" a="1"/>
  <c r="D39" i="1" a="1"/>
  <c r="D40" i="1" a="1"/>
  <c r="D41" i="1" a="1"/>
  <c r="D42" i="1" a="1"/>
  <c r="D43" i="1" a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52" i="1" a="1"/>
  <c r="D52" i="1"/>
  <c r="D53" i="1" a="1"/>
  <c r="D53" i="1"/>
  <c r="D54" i="1" a="1"/>
  <c r="D54" i="1"/>
  <c r="D55" i="1" a="1"/>
  <c r="D55" i="1"/>
  <c r="D56" i="1" a="1"/>
  <c r="D56" i="1"/>
  <c r="D57" i="1" a="1"/>
  <c r="D57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64" i="1" a="1"/>
  <c r="D64" i="1"/>
  <c r="D65" i="1" a="1"/>
  <c r="D65" i="1"/>
  <c r="D66" i="1" a="1"/>
  <c r="D66" i="1"/>
  <c r="D67" i="1" a="1"/>
  <c r="D67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/>
  <c r="D86" i="1" a="1"/>
  <c r="D86" i="1"/>
  <c r="D87" i="1" a="1"/>
  <c r="D87" i="1"/>
  <c r="D88" i="1" a="1"/>
  <c r="D88" i="1"/>
  <c r="D89" i="1" a="1"/>
  <c r="D89" i="1"/>
  <c r="D90" i="1" a="1"/>
  <c r="D90" i="1"/>
  <c r="D91" i="1" a="1"/>
  <c r="D91" i="1"/>
  <c r="D92" i="1" a="1"/>
  <c r="D92" i="1"/>
  <c r="D93" i="1" a="1"/>
  <c r="D93" i="1"/>
  <c r="D94" i="1" a="1"/>
  <c r="D94" i="1"/>
  <c r="D95" i="1" a="1"/>
  <c r="D95" i="1"/>
  <c r="D96" i="1" a="1"/>
  <c r="D96" i="1"/>
  <c r="D97" i="1" a="1"/>
  <c r="D97" i="1"/>
  <c r="D98" i="1" a="1"/>
  <c r="D98" i="1"/>
  <c r="D99" i="1" a="1"/>
  <c r="D99" i="1"/>
  <c r="D100" i="1" a="1"/>
  <c r="D100" i="1"/>
  <c r="D101" i="1" a="1"/>
  <c r="D101" i="1"/>
  <c r="D102" i="1" a="1"/>
  <c r="D102" i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 s="1"/>
  <c r="D110" i="1" a="1"/>
  <c r="D110" i="1"/>
  <c r="D111" i="1" a="1"/>
  <c r="D111" i="1" s="1"/>
  <c r="D112" i="1" a="1"/>
  <c r="D112" i="1"/>
  <c r="D113" i="1" a="1"/>
  <c r="D113" i="1" s="1"/>
  <c r="D114" i="1" a="1"/>
  <c r="D114" i="1" s="1"/>
  <c r="D115" i="1" a="1"/>
  <c r="D115" i="1"/>
  <c r="D116" i="1" a="1"/>
  <c r="D116" i="1" s="1"/>
  <c r="D117" i="1" a="1"/>
  <c r="D117" i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/>
  <c r="D124" i="1" a="1"/>
  <c r="D124" i="1" s="1"/>
  <c r="D125" i="1" a="1"/>
  <c r="D125" i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/>
  <c r="D132" i="1" a="1"/>
  <c r="D132" i="1" s="1"/>
  <c r="D133" i="1" a="1"/>
  <c r="D133" i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/>
  <c r="D140" i="1" a="1"/>
  <c r="D140" i="1" s="1"/>
  <c r="D141" i="1" a="1"/>
  <c r="D141" i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/>
  <c r="D148" i="1" a="1"/>
  <c r="D148" i="1" s="1"/>
  <c r="D149" i="1" a="1"/>
  <c r="D149" i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/>
  <c r="D156" i="1" a="1"/>
  <c r="D156" i="1" s="1"/>
  <c r="N156" i="1" s="1"/>
  <c r="D157" i="1" a="1"/>
  <c r="D157" i="1"/>
  <c r="D158" i="1" a="1"/>
  <c r="D158" i="1" s="1"/>
  <c r="D159" i="1" a="1"/>
  <c r="D159" i="1" s="1"/>
  <c r="N159" i="1" s="1"/>
  <c r="D160" i="1" a="1"/>
  <c r="D160" i="1" s="1"/>
  <c r="D161" i="1" a="1"/>
  <c r="D161" i="1" s="1"/>
  <c r="D162" i="1" a="1"/>
  <c r="D162" i="1" s="1"/>
  <c r="D163" i="1" a="1"/>
  <c r="D163" i="1"/>
  <c r="D164" i="1" a="1"/>
  <c r="D164" i="1" s="1"/>
  <c r="D165" i="1" a="1"/>
  <c r="D165" i="1"/>
  <c r="D166" i="1" a="1"/>
  <c r="D166" i="1" s="1"/>
  <c r="N166" i="1" s="1"/>
  <c r="D167" i="1" a="1"/>
  <c r="D167" i="1" s="1"/>
  <c r="D168" i="1" a="1"/>
  <c r="D168" i="1" s="1"/>
  <c r="D169" i="1" a="1"/>
  <c r="D169" i="1" s="1"/>
  <c r="N169" i="1" s="1"/>
  <c r="D170" i="1" a="1"/>
  <c r="D170" i="1" s="1"/>
  <c r="D171" i="1" a="1"/>
  <c r="D171" i="1"/>
  <c r="D172" i="1" a="1"/>
  <c r="D172" i="1" s="1"/>
  <c r="D173" i="1" a="1"/>
  <c r="D173" i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/>
  <c r="N179" i="1" s="1"/>
  <c r="D180" i="1" a="1"/>
  <c r="D180" i="1" s="1"/>
  <c r="D181" i="1" a="1"/>
  <c r="D181" i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/>
  <c r="D188" i="1" a="1"/>
  <c r="D188" i="1" s="1"/>
  <c r="D189" i="1" a="1"/>
  <c r="D189" i="1"/>
  <c r="D190" i="1" a="1"/>
  <c r="D190" i="1" s="1"/>
  <c r="D191" i="1" a="1"/>
  <c r="D191" i="1" s="1"/>
  <c r="N191" i="1" s="1"/>
  <c r="D192" i="1" a="1"/>
  <c r="D192" i="1" s="1"/>
  <c r="D193" i="1" a="1"/>
  <c r="D193" i="1" s="1"/>
  <c r="D194" i="1" a="1"/>
  <c r="D194" i="1" s="1"/>
  <c r="D195" i="1" a="1"/>
  <c r="D195" i="1"/>
  <c r="D196" i="1" a="1"/>
  <c r="D196" i="1" s="1"/>
  <c r="D197" i="1" a="1"/>
  <c r="D197" i="1"/>
  <c r="D198" i="1" a="1"/>
  <c r="D198" i="1" s="1"/>
  <c r="D199" i="1" a="1"/>
  <c r="D199" i="1" s="1"/>
  <c r="D200" i="1" a="1"/>
  <c r="D200" i="1" s="1"/>
  <c r="D201" i="1" a="1"/>
  <c r="D201" i="1" s="1"/>
  <c r="D202" i="1" a="1"/>
  <c r="D202" i="1" s="1"/>
  <c r="D203" i="1" a="1"/>
  <c r="D203" i="1"/>
  <c r="D204" i="1" a="1"/>
  <c r="D204" i="1" s="1"/>
  <c r="D205" i="1" a="1"/>
  <c r="D205" i="1"/>
  <c r="D206" i="1" a="1"/>
  <c r="D206" i="1" s="1"/>
  <c r="D207" i="1" a="1"/>
  <c r="D207" i="1" s="1"/>
  <c r="D208" i="1" a="1"/>
  <c r="D208" i="1" s="1"/>
  <c r="D209" i="1" a="1"/>
  <c r="D209" i="1" s="1"/>
  <c r="D210" i="1" a="1"/>
  <c r="D210" i="1" s="1"/>
  <c r="D211" i="1" a="1"/>
  <c r="D211" i="1"/>
  <c r="D212" i="1" a="1"/>
  <c r="D212" i="1" s="1"/>
  <c r="D213" i="1" a="1"/>
  <c r="D213" i="1"/>
  <c r="D214" i="1" a="1"/>
  <c r="D214" i="1" s="1"/>
  <c r="D215" i="1" a="1"/>
  <c r="D215" i="1" s="1"/>
  <c r="D216" i="1" a="1"/>
  <c r="D216" i="1" s="1"/>
  <c r="D217" i="1" a="1"/>
  <c r="D217" i="1"/>
  <c r="D218" i="1" a="1"/>
  <c r="D218" i="1" s="1"/>
  <c r="D219" i="1" a="1"/>
  <c r="D219" i="1" s="1"/>
  <c r="D220" i="1" a="1"/>
  <c r="D220" i="1" s="1"/>
  <c r="D221" i="1" a="1"/>
  <c r="D221" i="1"/>
  <c r="D222" i="1" a="1"/>
  <c r="D222" i="1" s="1"/>
  <c r="D223" i="1" a="1"/>
  <c r="D223" i="1" s="1"/>
  <c r="D224" i="1" a="1"/>
  <c r="D224" i="1" s="1"/>
  <c r="D225" i="1" a="1"/>
  <c r="D225" i="1" s="1"/>
  <c r="D226" i="1" a="1"/>
  <c r="D226" i="1" s="1"/>
  <c r="D227" i="1" a="1"/>
  <c r="D227" i="1"/>
  <c r="D228" i="1" a="1"/>
  <c r="D228" i="1" s="1"/>
  <c r="D229" i="1" a="1"/>
  <c r="D229" i="1"/>
  <c r="D230" i="1" a="1"/>
  <c r="D230" i="1" s="1"/>
  <c r="D231" i="1" a="1"/>
  <c r="D231" i="1" s="1"/>
  <c r="D232" i="1" a="1"/>
  <c r="D232" i="1" s="1"/>
  <c r="D233" i="1" a="1"/>
  <c r="D233" i="1"/>
  <c r="D234" i="1" a="1"/>
  <c r="D234" i="1" s="1"/>
  <c r="D235" i="1" a="1"/>
  <c r="D235" i="1" s="1"/>
  <c r="D236" i="1" a="1"/>
  <c r="D236" i="1" s="1"/>
  <c r="D237" i="1" a="1"/>
  <c r="D237" i="1"/>
  <c r="D238" i="1" a="1"/>
  <c r="D238" i="1" s="1"/>
  <c r="D239" i="1" a="1"/>
  <c r="D239" i="1" s="1"/>
  <c r="D240" i="1" a="1"/>
  <c r="D240" i="1" s="1"/>
  <c r="D241" i="1" a="1"/>
  <c r="D241" i="1" s="1"/>
  <c r="D242" i="1" a="1"/>
  <c r="D242" i="1" s="1"/>
  <c r="D243" i="1" a="1"/>
  <c r="D243" i="1"/>
  <c r="D244" i="1" a="1"/>
  <c r="D244" i="1" s="1"/>
  <c r="D245" i="1" a="1"/>
  <c r="D245" i="1"/>
  <c r="D246" i="1" a="1"/>
  <c r="D246" i="1" s="1"/>
  <c r="D247" i="1" a="1"/>
  <c r="D247" i="1" s="1"/>
  <c r="D248" i="1" a="1"/>
  <c r="D248" i="1" s="1"/>
  <c r="D249" i="1" a="1"/>
  <c r="D249" i="1"/>
  <c r="D250" i="1" a="1"/>
  <c r="D250" i="1" s="1"/>
  <c r="D251" i="1" a="1"/>
  <c r="D251" i="1" s="1"/>
  <c r="D252" i="1" a="1"/>
  <c r="D252" i="1" s="1"/>
  <c r="D253" i="1" a="1"/>
  <c r="D253" i="1"/>
  <c r="D254" i="1" a="1"/>
  <c r="D254" i="1" s="1"/>
  <c r="D255" i="1" a="1"/>
  <c r="D255" i="1" s="1"/>
  <c r="D256" i="1" a="1"/>
  <c r="D256" i="1" s="1"/>
  <c r="D257" i="1" a="1"/>
  <c r="D257" i="1" s="1"/>
  <c r="D258" i="1" a="1"/>
  <c r="D258" i="1" s="1"/>
  <c r="D259" i="1" a="1"/>
  <c r="D259" i="1"/>
  <c r="N259" i="1" s="1"/>
  <c r="D260" i="1" a="1"/>
  <c r="D260" i="1" s="1"/>
  <c r="D261" i="1" a="1"/>
  <c r="D261" i="1"/>
  <c r="D262" i="1" a="1"/>
  <c r="D262" i="1" s="1"/>
  <c r="D263" i="1" a="1"/>
  <c r="D263" i="1" s="1"/>
  <c r="D264" i="1" a="1"/>
  <c r="D264" i="1" s="1"/>
  <c r="D265" i="1" a="1"/>
  <c r="D265" i="1"/>
  <c r="D266" i="1" a="1"/>
  <c r="D266" i="1" s="1"/>
  <c r="D267" i="1" a="1"/>
  <c r="D267" i="1" s="1"/>
  <c r="D268" i="1" a="1"/>
  <c r="D268" i="1" s="1"/>
  <c r="D269" i="1" a="1"/>
  <c r="D269" i="1"/>
  <c r="D270" i="1" a="1"/>
  <c r="D270" i="1" s="1"/>
  <c r="D271" i="1" a="1"/>
  <c r="D271" i="1" s="1"/>
  <c r="D272" i="1" a="1"/>
  <c r="D272" i="1" s="1"/>
  <c r="D273" i="1" a="1"/>
  <c r="D273" i="1" s="1"/>
  <c r="D274" i="1" a="1"/>
  <c r="D274" i="1" s="1"/>
  <c r="D275" i="1" a="1"/>
  <c r="D275" i="1"/>
  <c r="D276" i="1" a="1"/>
  <c r="D276" i="1" s="1"/>
  <c r="D277" i="1" a="1"/>
  <c r="D277" i="1"/>
  <c r="D278" i="1" a="1"/>
  <c r="D278" i="1" s="1"/>
  <c r="D279" i="1" a="1"/>
  <c r="D279" i="1" s="1"/>
  <c r="D280" i="1" a="1"/>
  <c r="D280" i="1" s="1"/>
  <c r="D281" i="1" a="1"/>
  <c r="D281" i="1"/>
  <c r="D282" i="1" a="1"/>
  <c r="D282" i="1" s="1"/>
  <c r="D283" i="1" a="1"/>
  <c r="D283" i="1" s="1"/>
  <c r="D284" i="1" a="1"/>
  <c r="D284" i="1" s="1"/>
  <c r="D285" i="1" a="1"/>
  <c r="D285" i="1"/>
  <c r="D286" i="1" a="1"/>
  <c r="D286" i="1" s="1"/>
  <c r="D287" i="1" a="1"/>
  <c r="D287" i="1" s="1"/>
  <c r="D288" i="1" a="1"/>
  <c r="D288" i="1" s="1"/>
  <c r="N288" i="1" s="1"/>
  <c r="D289" i="1" a="1"/>
  <c r="D289" i="1"/>
  <c r="D290" i="1" a="1"/>
  <c r="D290" i="1" s="1"/>
  <c r="D291" i="1" a="1"/>
  <c r="D291" i="1" s="1"/>
  <c r="D292" i="1" a="1"/>
  <c r="D292" i="1" s="1"/>
  <c r="D293" i="1" a="1"/>
  <c r="D293" i="1"/>
  <c r="D294" i="1" a="1"/>
  <c r="D294" i="1" s="1"/>
  <c r="D295" i="1" a="1"/>
  <c r="D295" i="1" s="1"/>
  <c r="D296" i="1" a="1"/>
  <c r="D296" i="1" s="1"/>
  <c r="D297" i="1" a="1"/>
  <c r="D297" i="1"/>
  <c r="D298" i="1" a="1"/>
  <c r="D298" i="1" s="1"/>
  <c r="D299" i="1" a="1"/>
  <c r="D299" i="1" s="1"/>
  <c r="D300" i="1" a="1"/>
  <c r="D300" i="1" s="1"/>
  <c r="N300" i="1" s="1"/>
  <c r="D301" i="1" a="1"/>
  <c r="D301" i="1"/>
  <c r="D302" i="1" a="1"/>
  <c r="D302" i="1" s="1"/>
  <c r="D303" i="1" a="1"/>
  <c r="D303" i="1" s="1"/>
  <c r="D304" i="1" a="1"/>
  <c r="D304" i="1" s="1"/>
  <c r="D305" i="1" a="1"/>
  <c r="D305" i="1"/>
  <c r="D306" i="1" a="1"/>
  <c r="D306" i="1" s="1"/>
  <c r="D307" i="1" a="1"/>
  <c r="D307" i="1" s="1"/>
  <c r="D308" i="1" a="1"/>
  <c r="D308" i="1" s="1"/>
  <c r="D309" i="1" a="1"/>
  <c r="D309" i="1"/>
  <c r="D310" i="1" a="1"/>
  <c r="D310" i="1" s="1"/>
  <c r="D311" i="1" a="1"/>
  <c r="D311" i="1"/>
  <c r="D312" i="1" a="1"/>
  <c r="D312" i="1" s="1"/>
  <c r="N312" i="1" s="1"/>
  <c r="D313" i="1" a="1"/>
  <c r="D313" i="1"/>
  <c r="D314" i="1" a="1"/>
  <c r="D314" i="1" s="1"/>
  <c r="D315" i="1" a="1"/>
  <c r="D315" i="1" s="1"/>
  <c r="N315" i="1" s="1"/>
  <c r="D316" i="1" a="1"/>
  <c r="D316" i="1" s="1"/>
  <c r="D317" i="1" a="1"/>
  <c r="D317" i="1"/>
  <c r="D318" i="1" a="1"/>
  <c r="D318" i="1" s="1"/>
  <c r="D319" i="1" a="1"/>
  <c r="D319" i="1"/>
  <c r="D320" i="1" a="1"/>
  <c r="D320" i="1" s="1"/>
  <c r="D321" i="1" a="1"/>
  <c r="D321" i="1"/>
  <c r="D322" i="1" a="1"/>
  <c r="D322" i="1" s="1"/>
  <c r="D323" i="1" a="1"/>
  <c r="D323" i="1" s="1"/>
  <c r="D324" i="1" a="1"/>
  <c r="D324" i="1" s="1"/>
  <c r="D325" i="1" a="1"/>
  <c r="D325" i="1"/>
  <c r="D326" i="1" a="1"/>
  <c r="D326" i="1" s="1"/>
  <c r="D327" i="1" a="1"/>
  <c r="D327" i="1"/>
  <c r="D328" i="1" a="1"/>
  <c r="D328" i="1" s="1"/>
  <c r="D329" i="1" a="1"/>
  <c r="D329" i="1"/>
  <c r="D330" i="1" a="1"/>
  <c r="D330" i="1" s="1"/>
  <c r="D331" i="1" a="1"/>
  <c r="D331" i="1" s="1"/>
  <c r="D332" i="1" a="1"/>
  <c r="D332" i="1" s="1"/>
  <c r="D333" i="1" a="1"/>
  <c r="D333" i="1"/>
  <c r="D334" i="1" a="1"/>
  <c r="D334" i="1" s="1"/>
  <c r="D335" i="1" a="1"/>
  <c r="D335" i="1"/>
  <c r="D336" i="1" a="1"/>
  <c r="D336" i="1" s="1"/>
  <c r="D337" i="1" a="1"/>
  <c r="D337" i="1"/>
  <c r="D338" i="1" a="1"/>
  <c r="D338" i="1" s="1"/>
  <c r="D339" i="1" a="1"/>
  <c r="D339" i="1" s="1"/>
  <c r="D340" i="1" a="1"/>
  <c r="D340" i="1" s="1"/>
  <c r="D341" i="1" a="1"/>
  <c r="D341" i="1" s="1"/>
  <c r="D342" i="1" a="1"/>
  <c r="D342" i="1" s="1"/>
  <c r="D343" i="1" a="1"/>
  <c r="D343" i="1"/>
  <c r="D344" i="1" a="1"/>
  <c r="D344" i="1" s="1"/>
  <c r="D345" i="1" a="1"/>
  <c r="D345" i="1"/>
  <c r="D346" i="1" a="1"/>
  <c r="D346" i="1" s="1"/>
  <c r="D347" i="1" a="1"/>
  <c r="D347" i="1" s="1"/>
  <c r="D348" i="1" a="1"/>
  <c r="D348" i="1" s="1"/>
  <c r="D349" i="1" a="1"/>
  <c r="D349" i="1"/>
  <c r="D350" i="1" a="1"/>
  <c r="D350" i="1" s="1"/>
  <c r="D351" i="1" a="1"/>
  <c r="D351" i="1" s="1"/>
  <c r="D352" i="1" a="1"/>
  <c r="D352" i="1" s="1"/>
  <c r="D353" i="1" a="1"/>
  <c r="D353" i="1"/>
  <c r="D354" i="1" a="1"/>
  <c r="D354" i="1" s="1"/>
  <c r="D355" i="1" a="1"/>
  <c r="D355" i="1" s="1"/>
  <c r="D356" i="1" a="1"/>
  <c r="D356" i="1" s="1"/>
  <c r="D357" i="1" a="1"/>
  <c r="D357" i="1" s="1"/>
  <c r="D358" i="1" a="1"/>
  <c r="D358" i="1" s="1"/>
  <c r="D359" i="1" a="1"/>
  <c r="D359" i="1"/>
  <c r="D360" i="1" a="1"/>
  <c r="D360" i="1" s="1"/>
  <c r="D361" i="1" a="1"/>
  <c r="D361" i="1"/>
  <c r="D362" i="1" a="1"/>
  <c r="D362" i="1" s="1"/>
  <c r="D363" i="1" a="1"/>
  <c r="D363" i="1" s="1"/>
  <c r="D364" i="1" a="1"/>
  <c r="D364" i="1" s="1"/>
  <c r="D365" i="1" a="1"/>
  <c r="D365" i="1"/>
  <c r="D366" i="1" a="1"/>
  <c r="D366" i="1" s="1"/>
  <c r="D367" i="1" a="1"/>
  <c r="D367" i="1" s="1"/>
  <c r="D368" i="1" a="1"/>
  <c r="D368" i="1" s="1"/>
  <c r="D369" i="1" a="1"/>
  <c r="D369" i="1"/>
  <c r="D370" i="1" a="1"/>
  <c r="D370" i="1" s="1"/>
  <c r="D371" i="1" a="1"/>
  <c r="D371" i="1" s="1"/>
  <c r="D372" i="1" a="1"/>
  <c r="D372" i="1" s="1"/>
  <c r="D373" i="1" a="1"/>
  <c r="D373" i="1" s="1"/>
  <c r="D374" i="1" a="1"/>
  <c r="D374" i="1" s="1"/>
  <c r="D375" i="1" a="1"/>
  <c r="D375" i="1"/>
  <c r="D376" i="1" a="1"/>
  <c r="D376" i="1" s="1"/>
  <c r="D377" i="1" a="1"/>
  <c r="D377" i="1"/>
  <c r="D378" i="1" a="1"/>
  <c r="D378" i="1" s="1"/>
  <c r="D379" i="1" a="1"/>
  <c r="D379" i="1" s="1"/>
  <c r="D380" i="1" a="1"/>
  <c r="D380" i="1" s="1"/>
  <c r="D381" i="1" a="1"/>
  <c r="D381" i="1"/>
  <c r="D382" i="1" a="1"/>
  <c r="D382" i="1" s="1"/>
  <c r="D383" i="1" a="1"/>
  <c r="D383" i="1" s="1"/>
  <c r="D384" i="1" a="1"/>
  <c r="D384" i="1" s="1"/>
  <c r="D385" i="1" a="1"/>
  <c r="D385" i="1"/>
  <c r="D386" i="1" a="1"/>
  <c r="D386" i="1" s="1"/>
  <c r="D387" i="1" a="1"/>
  <c r="D387" i="1" s="1"/>
  <c r="D388" i="1" a="1"/>
  <c r="D388" i="1" s="1"/>
  <c r="D389" i="1" a="1"/>
  <c r="D389" i="1" s="1"/>
  <c r="D390" i="1" a="1"/>
  <c r="D390" i="1" s="1"/>
  <c r="D391" i="1" a="1"/>
  <c r="D391" i="1"/>
  <c r="D392" i="1" a="1"/>
  <c r="D392" i="1" s="1"/>
  <c r="D393" i="1" a="1"/>
  <c r="D393" i="1"/>
  <c r="D394" i="1" a="1"/>
  <c r="D394" i="1" s="1"/>
  <c r="D395" i="1" a="1"/>
  <c r="D395" i="1" s="1"/>
  <c r="D396" i="1" a="1"/>
  <c r="D396" i="1" s="1"/>
  <c r="D397" i="1" a="1"/>
  <c r="D397" i="1"/>
  <c r="D398" i="1" a="1"/>
  <c r="D398" i="1" s="1"/>
  <c r="D399" i="1" a="1"/>
  <c r="D399" i="1" s="1"/>
  <c r="D9" i="1" a="1"/>
  <c r="D9" i="1"/>
  <c r="D10" i="1" a="1"/>
  <c r="D10" i="1"/>
  <c r="D11" i="1" a="1"/>
  <c r="D11" i="1"/>
  <c r="D12" i="1" a="1"/>
  <c r="D12" i="1"/>
  <c r="D13" i="1" a="1"/>
  <c r="D13" i="1" s="1"/>
  <c r="M9" i="1" a="1"/>
  <c r="M9" i="1"/>
  <c r="M10" i="1" a="1"/>
  <c r="M10" i="1"/>
  <c r="M11" i="1" a="1"/>
  <c r="M11" i="1"/>
  <c r="M12" i="1" a="1"/>
  <c r="M12" i="1" s="1"/>
  <c r="M13" i="1" a="1"/>
  <c r="M13" i="1"/>
  <c r="L9" i="1" a="1"/>
  <c r="L9" i="1"/>
  <c r="L10" i="1" a="1"/>
  <c r="L10" i="1"/>
  <c r="L11" i="1" a="1"/>
  <c r="L11" i="1"/>
  <c r="L12" i="1" a="1"/>
  <c r="L12" i="1" s="1"/>
  <c r="L13" i="1" a="1"/>
  <c r="L13" i="1"/>
  <c r="K9" i="1" a="1"/>
  <c r="K9" i="1"/>
  <c r="K10" i="1" a="1"/>
  <c r="K10" i="1"/>
  <c r="K11" i="1" a="1"/>
  <c r="K11" i="1"/>
  <c r="K12" i="1" a="1"/>
  <c r="K12" i="1" s="1"/>
  <c r="K13" i="1" a="1"/>
  <c r="K13" i="1"/>
  <c r="J9" i="1" a="1"/>
  <c r="J9" i="1"/>
  <c r="J10" i="1" a="1"/>
  <c r="J10" i="1"/>
  <c r="J11" i="1" a="1"/>
  <c r="J11" i="1"/>
  <c r="J12" i="1" a="1"/>
  <c r="J12" i="1" s="1"/>
  <c r="J13" i="1" a="1"/>
  <c r="J13" i="1"/>
  <c r="I9" i="1" a="1"/>
  <c r="I9" i="1"/>
  <c r="I10" i="1" a="1"/>
  <c r="I10" i="1"/>
  <c r="I11" i="1" a="1"/>
  <c r="I11" i="1"/>
  <c r="I12" i="1" a="1"/>
  <c r="I12" i="1"/>
  <c r="I13" i="1" a="1"/>
  <c r="I13" i="1" s="1"/>
  <c r="H9" i="1" a="1"/>
  <c r="H9" i="1"/>
  <c r="H10" i="1" a="1"/>
  <c r="H10" i="1" s="1"/>
  <c r="H11" i="1" a="1"/>
  <c r="H11" i="1"/>
  <c r="H12" i="1" a="1"/>
  <c r="H12" i="1"/>
  <c r="H13" i="1" a="1"/>
  <c r="H13" i="1"/>
  <c r="G9" i="1" a="1"/>
  <c r="G9" i="1"/>
  <c r="G10" i="1" a="1"/>
  <c r="G10" i="1"/>
  <c r="G11" i="1" a="1"/>
  <c r="G11" i="1"/>
  <c r="G12" i="1" a="1"/>
  <c r="G12" i="1" s="1"/>
  <c r="G13" i="1" a="1"/>
  <c r="G13" i="1"/>
  <c r="F9" i="1" a="1"/>
  <c r="F9" i="1"/>
  <c r="F10" i="1" a="1"/>
  <c r="F10" i="1"/>
  <c r="F11" i="1" a="1"/>
  <c r="F11" i="1" s="1"/>
  <c r="F12" i="1" a="1"/>
  <c r="F12" i="1" s="1"/>
  <c r="F13" i="1" a="1"/>
  <c r="F13" i="1"/>
  <c r="E9" i="1" a="1"/>
  <c r="E9" i="1"/>
  <c r="E10" i="1" a="1"/>
  <c r="E10" i="1"/>
  <c r="E11" i="1" a="1"/>
  <c r="E11" i="1" s="1"/>
  <c r="E12" i="1" a="1"/>
  <c r="E12" i="1"/>
  <c r="E13" i="1" a="1"/>
  <c r="E13" i="1"/>
  <c r="E8" i="1" a="1"/>
  <c r="E8" i="1"/>
  <c r="F8" i="1" a="1"/>
  <c r="F8" i="1"/>
  <c r="G8" i="1" a="1"/>
  <c r="G8" i="1"/>
  <c r="H8" i="1" a="1"/>
  <c r="H8" i="1"/>
  <c r="I8" i="1" a="1"/>
  <c r="I8" i="1" s="1"/>
  <c r="J8" i="1" a="1"/>
  <c r="J8" i="1"/>
  <c r="K8" i="1" a="1"/>
  <c r="K8" i="1"/>
  <c r="L8" i="1" a="1"/>
  <c r="L8" i="1"/>
  <c r="M8" i="1" a="1"/>
  <c r="M8" i="1" s="1"/>
  <c r="D8" i="1" a="1"/>
  <c r="D8" i="1" s="1"/>
  <c r="N306" i="1" l="1"/>
  <c r="N385" i="1"/>
  <c r="N379" i="1"/>
  <c r="N363" i="1"/>
  <c r="N357" i="1"/>
  <c r="N344" i="1"/>
  <c r="N330" i="1"/>
  <c r="N369" i="1"/>
  <c r="N373" i="1"/>
  <c r="N332" i="1"/>
  <c r="N317" i="1"/>
  <c r="N311" i="1"/>
  <c r="N283" i="1"/>
  <c r="N280" i="1"/>
  <c r="N274" i="1"/>
  <c r="N297" i="1"/>
  <c r="N294" i="1"/>
  <c r="N256" i="1"/>
  <c r="N227" i="1"/>
  <c r="N217" i="1"/>
  <c r="N214" i="1"/>
  <c r="N381" i="1"/>
  <c r="N393" i="1"/>
  <c r="N387" i="1"/>
  <c r="N384" i="1"/>
  <c r="N377" i="1"/>
  <c r="N371" i="1"/>
  <c r="N368" i="1"/>
  <c r="N361" i="1"/>
  <c r="N355" i="1"/>
  <c r="N352" i="1"/>
  <c r="N345" i="1"/>
  <c r="N339" i="1"/>
  <c r="N336" i="1"/>
  <c r="N333" i="1"/>
  <c r="N327" i="1"/>
  <c r="N321" i="1"/>
  <c r="N291" i="1"/>
  <c r="N281" i="1"/>
  <c r="N278" i="1"/>
  <c r="N275" i="1"/>
  <c r="N272" i="1"/>
  <c r="N265" i="1"/>
  <c r="N262" i="1"/>
  <c r="N249" i="1"/>
  <c r="N246" i="1"/>
  <c r="N243" i="1"/>
  <c r="N240" i="1"/>
  <c r="N233" i="1"/>
  <c r="N230" i="1"/>
  <c r="N211" i="1"/>
  <c r="N208" i="1"/>
  <c r="N202" i="1"/>
  <c r="N192" i="1"/>
  <c r="N186" i="1"/>
  <c r="N160" i="1"/>
  <c r="N154" i="1"/>
  <c r="N147" i="1"/>
  <c r="N144" i="1"/>
  <c r="N138" i="1"/>
  <c r="N134" i="1"/>
  <c r="N131" i="1"/>
  <c r="N128" i="1"/>
  <c r="N122" i="1"/>
  <c r="N118" i="1"/>
  <c r="N115" i="1"/>
  <c r="N112" i="1"/>
  <c r="N107" i="1"/>
  <c r="N105" i="1"/>
  <c r="N103" i="1"/>
  <c r="N101" i="1"/>
  <c r="N99" i="1"/>
  <c r="N93" i="1"/>
  <c r="N89" i="1"/>
  <c r="N87" i="1"/>
  <c r="N83" i="1"/>
  <c r="N77" i="1"/>
  <c r="N73" i="1"/>
  <c r="N71" i="1"/>
  <c r="N67" i="1"/>
  <c r="N61" i="1"/>
  <c r="N59" i="1"/>
  <c r="N57" i="1"/>
  <c r="N55" i="1"/>
  <c r="N53" i="1"/>
  <c r="N51" i="1"/>
  <c r="N49" i="1"/>
  <c r="N47" i="1"/>
  <c r="N45" i="1"/>
  <c r="N391" i="1"/>
  <c r="N205" i="1"/>
  <c r="N125" i="1"/>
  <c r="N399" i="1"/>
  <c r="N396" i="1"/>
  <c r="N386" i="1"/>
  <c r="N383" i="1"/>
  <c r="N380" i="1"/>
  <c r="N370" i="1"/>
  <c r="N367" i="1"/>
  <c r="N364" i="1"/>
  <c r="N358" i="1"/>
  <c r="N351" i="1"/>
  <c r="N338" i="1"/>
  <c r="N329" i="1"/>
  <c r="N268" i="1"/>
  <c r="N236" i="1"/>
  <c r="N223" i="1"/>
  <c r="N137" i="1"/>
  <c r="N121" i="1"/>
  <c r="N109" i="1"/>
  <c r="N397" i="1"/>
  <c r="N375" i="1"/>
  <c r="N189" i="1"/>
  <c r="N141" i="1"/>
  <c r="N354" i="1"/>
  <c r="N348" i="1"/>
  <c r="N342" i="1"/>
  <c r="N149" i="1"/>
  <c r="N133" i="1"/>
  <c r="N117" i="1"/>
  <c r="N252" i="1"/>
  <c r="N398" i="1"/>
  <c r="N395" i="1"/>
  <c r="N392" i="1"/>
  <c r="N389" i="1"/>
  <c r="N382" i="1"/>
  <c r="N376" i="1"/>
  <c r="N366" i="1"/>
  <c r="N360" i="1"/>
  <c r="N347" i="1"/>
  <c r="N337" i="1"/>
  <c r="N326" i="1"/>
  <c r="N323" i="1"/>
  <c r="N320" i="1"/>
  <c r="N314" i="1"/>
  <c r="N305" i="1"/>
  <c r="N302" i="1"/>
  <c r="N299" i="1"/>
  <c r="N296" i="1"/>
  <c r="N270" i="1"/>
  <c r="N216" i="1"/>
  <c r="N174" i="1"/>
  <c r="N171" i="1"/>
  <c r="N102" i="1"/>
  <c r="N86" i="1"/>
  <c r="N365" i="1"/>
  <c r="N359" i="1"/>
  <c r="N308" i="1"/>
  <c r="N390" i="1"/>
  <c r="N374" i="1"/>
  <c r="N293" i="1"/>
  <c r="N287" i="1"/>
  <c r="N394" i="1"/>
  <c r="N388" i="1"/>
  <c r="N378" i="1"/>
  <c r="N372" i="1"/>
  <c r="N362" i="1"/>
  <c r="N349" i="1"/>
  <c r="N343" i="1"/>
  <c r="N334" i="1"/>
  <c r="N325" i="1"/>
  <c r="N319" i="1"/>
  <c r="N266" i="1"/>
  <c r="N250" i="1"/>
  <c r="N234" i="1"/>
  <c r="N228" i="1"/>
  <c r="N221" i="1"/>
  <c r="N218" i="1"/>
  <c r="N173" i="1"/>
  <c r="N110" i="1"/>
  <c r="N224" i="1"/>
  <c r="N97" i="1"/>
  <c r="N91" i="1"/>
  <c r="N85" i="1"/>
  <c r="N81" i="1"/>
  <c r="N75" i="1"/>
  <c r="N69" i="1"/>
  <c r="N65" i="1"/>
  <c r="N316" i="1"/>
  <c r="N310" i="1"/>
  <c r="N307" i="1"/>
  <c r="N304" i="1"/>
  <c r="N198" i="1"/>
  <c r="N195" i="1"/>
  <c r="N182" i="1"/>
  <c r="N176" i="1"/>
  <c r="N170" i="1"/>
  <c r="N163" i="1"/>
  <c r="N150" i="1"/>
  <c r="N95" i="1"/>
  <c r="N79" i="1"/>
  <c r="N63" i="1"/>
  <c r="N13" i="1"/>
  <c r="N12" i="1"/>
  <c r="N10" i="1"/>
  <c r="N335" i="1"/>
  <c r="N324" i="1"/>
  <c r="N318" i="1"/>
  <c r="N309" i="1"/>
  <c r="N303" i="1"/>
  <c r="N290" i="1"/>
  <c r="N284" i="1"/>
  <c r="N277" i="1"/>
  <c r="N271" i="1"/>
  <c r="N261" i="1"/>
  <c r="N255" i="1"/>
  <c r="N245" i="1"/>
  <c r="N239" i="1"/>
  <c r="N229" i="1"/>
  <c r="N220" i="1"/>
  <c r="N213" i="1"/>
  <c r="N207" i="1"/>
  <c r="N204" i="1"/>
  <c r="N201" i="1"/>
  <c r="N197" i="1"/>
  <c r="N188" i="1"/>
  <c r="N185" i="1"/>
  <c r="N181" i="1"/>
  <c r="N175" i="1"/>
  <c r="N172" i="1"/>
  <c r="N165" i="1"/>
  <c r="N153" i="1"/>
  <c r="N143" i="1"/>
  <c r="N140" i="1"/>
  <c r="N127" i="1"/>
  <c r="N124" i="1"/>
  <c r="N18" i="1"/>
  <c r="N16" i="1"/>
  <c r="N14" i="1"/>
  <c r="N353" i="1"/>
  <c r="N341" i="1"/>
  <c r="N286" i="1"/>
  <c r="N350" i="1"/>
  <c r="N289" i="1"/>
  <c r="N8" i="1"/>
  <c r="N11" i="1"/>
  <c r="N9" i="1"/>
  <c r="N356" i="1"/>
  <c r="N346" i="1"/>
  <c r="N340" i="1"/>
  <c r="N331" i="1"/>
  <c r="N328" i="1"/>
  <c r="N322" i="1"/>
  <c r="N313" i="1"/>
  <c r="N301" i="1"/>
  <c r="N298" i="1"/>
  <c r="N295" i="1"/>
  <c r="N292" i="1"/>
  <c r="N285" i="1"/>
  <c r="N282" i="1"/>
  <c r="N279" i="1"/>
  <c r="N276" i="1"/>
  <c r="N273" i="1"/>
  <c r="N269" i="1"/>
  <c r="N263" i="1"/>
  <c r="N260" i="1"/>
  <c r="N257" i="1"/>
  <c r="N253" i="1"/>
  <c r="N247" i="1"/>
  <c r="N244" i="1"/>
  <c r="N241" i="1"/>
  <c r="N237" i="1"/>
  <c r="N231" i="1"/>
  <c r="N225" i="1"/>
  <c r="N215" i="1"/>
  <c r="N212" i="1"/>
  <c r="N209" i="1"/>
  <c r="N199" i="1"/>
  <c r="N196" i="1"/>
  <c r="N193" i="1"/>
  <c r="N183" i="1"/>
  <c r="N180" i="1"/>
  <c r="N177" i="1"/>
  <c r="N167" i="1"/>
  <c r="N164" i="1"/>
  <c r="N161" i="1"/>
  <c r="N157" i="1"/>
  <c r="N151" i="1"/>
  <c r="N148" i="1"/>
  <c r="N145" i="1"/>
  <c r="N135" i="1"/>
  <c r="N132" i="1"/>
  <c r="N129" i="1"/>
  <c r="N119" i="1"/>
  <c r="N116" i="1"/>
  <c r="N113" i="1"/>
  <c r="N267" i="1"/>
  <c r="N264" i="1"/>
  <c r="N258" i="1"/>
  <c r="N254" i="1"/>
  <c r="N251" i="1"/>
  <c r="N248" i="1"/>
  <c r="N242" i="1"/>
  <c r="N238" i="1"/>
  <c r="N235" i="1"/>
  <c r="N232" i="1"/>
  <c r="N226" i="1"/>
  <c r="N222" i="1"/>
  <c r="N219" i="1"/>
  <c r="N210" i="1"/>
  <c r="N206" i="1"/>
  <c r="N203" i="1"/>
  <c r="N200" i="1"/>
  <c r="N194" i="1"/>
  <c r="N190" i="1"/>
  <c r="N187" i="1"/>
  <c r="N184" i="1"/>
  <c r="N178" i="1"/>
  <c r="N168" i="1"/>
  <c r="N162" i="1"/>
  <c r="N158" i="1"/>
  <c r="N155" i="1"/>
  <c r="N152" i="1"/>
  <c r="N146" i="1"/>
  <c r="N142" i="1"/>
  <c r="N139" i="1"/>
  <c r="N136" i="1"/>
  <c r="N130" i="1"/>
  <c r="N126" i="1"/>
  <c r="N123" i="1"/>
  <c r="N120" i="1"/>
  <c r="N114" i="1"/>
  <c r="N111" i="1"/>
  <c r="N108" i="1"/>
  <c r="N106" i="1"/>
  <c r="N104" i="1"/>
  <c r="N100" i="1"/>
  <c r="N98" i="1"/>
  <c r="N96" i="1"/>
  <c r="N94" i="1"/>
  <c r="N92" i="1"/>
  <c r="N90" i="1"/>
  <c r="N88" i="1"/>
  <c r="N84" i="1"/>
  <c r="N82" i="1"/>
  <c r="N80" i="1"/>
  <c r="N78" i="1"/>
  <c r="N76" i="1"/>
  <c r="N74" i="1"/>
  <c r="N72" i="1"/>
  <c r="N70" i="1"/>
  <c r="N68" i="1"/>
  <c r="N66" i="1"/>
  <c r="N64" i="1"/>
  <c r="N62" i="1"/>
  <c r="N60" i="1"/>
  <c r="N58" i="1"/>
  <c r="N56" i="1"/>
  <c r="N54" i="1"/>
  <c r="N52" i="1"/>
  <c r="N50" i="1"/>
  <c r="N48" i="1"/>
  <c r="N46" i="1"/>
  <c r="N44" i="1"/>
  <c r="N19" i="1"/>
  <c r="N17" i="1"/>
  <c r="N15" i="1"/>
  <c r="E400" i="1" a="1"/>
  <c r="E400" i="1" s="1"/>
  <c r="G400" i="1" a="1"/>
  <c r="G400" i="1" s="1"/>
  <c r="I400" i="1" a="1"/>
  <c r="I400" i="1" s="1"/>
  <c r="K400" i="1" a="1"/>
  <c r="K400" i="1" s="1"/>
  <c r="M400" i="1" a="1"/>
  <c r="M400" i="1" s="1"/>
  <c r="E401" i="1" a="1"/>
  <c r="E401" i="1" s="1"/>
  <c r="G401" i="1" a="1"/>
  <c r="G401" i="1" s="1"/>
  <c r="I401" i="1" a="1"/>
  <c r="I401" i="1" s="1"/>
  <c r="K401" i="1" a="1"/>
  <c r="K401" i="1" s="1"/>
  <c r="M401" i="1" a="1"/>
  <c r="M401" i="1" s="1"/>
  <c r="E402" i="1" a="1"/>
  <c r="E402" i="1" s="1"/>
  <c r="G402" i="1" a="1"/>
  <c r="G402" i="1" s="1"/>
  <c r="I402" i="1" a="1"/>
  <c r="I402" i="1" s="1"/>
  <c r="K402" i="1" a="1"/>
  <c r="K402" i="1" s="1"/>
  <c r="M402" i="1" a="1"/>
  <c r="M402" i="1" s="1"/>
  <c r="E403" i="1" a="1"/>
  <c r="E403" i="1" s="1"/>
  <c r="G403" i="1" a="1"/>
  <c r="G403" i="1" s="1"/>
  <c r="I403" i="1" a="1"/>
  <c r="I403" i="1" s="1"/>
  <c r="K403" i="1" a="1"/>
  <c r="K403" i="1" s="1"/>
  <c r="M403" i="1" a="1"/>
  <c r="M403" i="1" s="1"/>
  <c r="D400" i="1" a="1"/>
  <c r="D400" i="1" s="1"/>
  <c r="F400" i="1" a="1"/>
  <c r="F400" i="1" s="1"/>
  <c r="H400" i="1" a="1"/>
  <c r="H400" i="1" s="1"/>
  <c r="J400" i="1" a="1"/>
  <c r="J400" i="1" s="1"/>
  <c r="D401" i="1" a="1"/>
  <c r="D401" i="1" s="1"/>
  <c r="F401" i="1" a="1"/>
  <c r="F401" i="1" s="1"/>
  <c r="H401" i="1" a="1"/>
  <c r="H401" i="1" s="1"/>
  <c r="J401" i="1" a="1"/>
  <c r="J401" i="1" s="1"/>
  <c r="D402" i="1" a="1"/>
  <c r="D402" i="1" s="1"/>
  <c r="F402" i="1" a="1"/>
  <c r="F402" i="1" s="1"/>
  <c r="H402" i="1" a="1"/>
  <c r="H402" i="1" s="1"/>
  <c r="J402" i="1" a="1"/>
  <c r="J402" i="1" s="1"/>
  <c r="D403" i="1" a="1"/>
  <c r="D403" i="1" s="1"/>
  <c r="F403" i="1" a="1"/>
  <c r="F403" i="1" s="1"/>
  <c r="H403" i="1" a="1"/>
  <c r="H403" i="1" s="1"/>
  <c r="J403" i="1" a="1"/>
  <c r="J403" i="1" s="1"/>
  <c r="A3" i="1"/>
  <c r="A4" i="1"/>
  <c r="A5" i="1"/>
  <c r="A6" i="1"/>
  <c r="A7" i="1"/>
  <c r="A2" i="1"/>
  <c r="B9" i="1"/>
  <c r="A9" i="1" s="1"/>
  <c r="C9" i="1"/>
  <c r="B10" i="1"/>
  <c r="A10" i="1" s="1"/>
  <c r="C10" i="1"/>
  <c r="B11" i="1"/>
  <c r="A11" i="1" s="1"/>
  <c r="C11" i="1"/>
  <c r="B12" i="1"/>
  <c r="A12" i="1" s="1"/>
  <c r="C12" i="1"/>
  <c r="B13" i="1"/>
  <c r="A13" i="1" s="1"/>
  <c r="C13" i="1"/>
  <c r="B14" i="1"/>
  <c r="A14" i="1" s="1"/>
  <c r="C14" i="1"/>
  <c r="B15" i="1"/>
  <c r="A15" i="1" s="1"/>
  <c r="C15" i="1"/>
  <c r="B16" i="1"/>
  <c r="A16" i="1" s="1"/>
  <c r="C16" i="1"/>
  <c r="B17" i="1"/>
  <c r="A17" i="1" s="1"/>
  <c r="C17" i="1"/>
  <c r="B18" i="1"/>
  <c r="A18" i="1" s="1"/>
  <c r="C18" i="1"/>
  <c r="B19" i="1"/>
  <c r="A19" i="1" s="1"/>
  <c r="C19" i="1"/>
  <c r="B20" i="1"/>
  <c r="C20" i="1"/>
  <c r="B21" i="1"/>
  <c r="C21" i="1"/>
  <c r="B22" i="1"/>
  <c r="C22" i="1"/>
  <c r="B23" i="1"/>
  <c r="C23" i="1"/>
  <c r="B24" i="1"/>
  <c r="C24" i="1"/>
  <c r="B25" i="1"/>
  <c r="L25" i="1" s="1"/>
  <c r="C25" i="1"/>
  <c r="B26" i="1"/>
  <c r="C26" i="1"/>
  <c r="B27" i="1"/>
  <c r="L27" i="1" s="1"/>
  <c r="C27" i="1"/>
  <c r="B28" i="1"/>
  <c r="C28" i="1"/>
  <c r="B29" i="1"/>
  <c r="C29" i="1"/>
  <c r="B30" i="1"/>
  <c r="C30" i="1"/>
  <c r="B31" i="1"/>
  <c r="C31" i="1"/>
  <c r="B32" i="1"/>
  <c r="L32" i="1" s="1"/>
  <c r="C32" i="1"/>
  <c r="B33" i="1"/>
  <c r="A33" i="1" s="1"/>
  <c r="C33" i="1"/>
  <c r="B34" i="1"/>
  <c r="A34" i="1" s="1"/>
  <c r="C34" i="1"/>
  <c r="B35" i="1"/>
  <c r="A35" i="1" s="1"/>
  <c r="C35" i="1"/>
  <c r="B36" i="1"/>
  <c r="A36" i="1" s="1"/>
  <c r="C36" i="1"/>
  <c r="B37" i="1"/>
  <c r="A37" i="1" s="1"/>
  <c r="C37" i="1"/>
  <c r="B38" i="1"/>
  <c r="C38" i="1"/>
  <c r="B39" i="1"/>
  <c r="C39" i="1"/>
  <c r="B40" i="1"/>
  <c r="C40" i="1"/>
  <c r="B41" i="1"/>
  <c r="L41" i="1" s="1"/>
  <c r="C41" i="1"/>
  <c r="B42" i="1"/>
  <c r="C42" i="1"/>
  <c r="B43" i="1"/>
  <c r="C43" i="1"/>
  <c r="B44" i="1"/>
  <c r="A44" i="1" s="1"/>
  <c r="C44" i="1"/>
  <c r="B45" i="1"/>
  <c r="A45" i="1" s="1"/>
  <c r="C45" i="1"/>
  <c r="B46" i="1"/>
  <c r="A46" i="1" s="1"/>
  <c r="C46" i="1"/>
  <c r="B47" i="1"/>
  <c r="A47" i="1" s="1"/>
  <c r="C47" i="1"/>
  <c r="B48" i="1"/>
  <c r="A48" i="1" s="1"/>
  <c r="C48" i="1"/>
  <c r="B49" i="1"/>
  <c r="A49" i="1" s="1"/>
  <c r="C49" i="1"/>
  <c r="B50" i="1"/>
  <c r="A50" i="1" s="1"/>
  <c r="C50" i="1"/>
  <c r="B51" i="1"/>
  <c r="A51" i="1" s="1"/>
  <c r="C51" i="1"/>
  <c r="B52" i="1"/>
  <c r="A52" i="1" s="1"/>
  <c r="C52" i="1"/>
  <c r="B53" i="1"/>
  <c r="A53" i="1" s="1"/>
  <c r="C53" i="1"/>
  <c r="B54" i="1"/>
  <c r="A54" i="1" s="1"/>
  <c r="C54" i="1"/>
  <c r="B55" i="1"/>
  <c r="A55" i="1" s="1"/>
  <c r="C55" i="1"/>
  <c r="B56" i="1"/>
  <c r="A56" i="1" s="1"/>
  <c r="C56" i="1"/>
  <c r="B57" i="1"/>
  <c r="A57" i="1" s="1"/>
  <c r="C57" i="1"/>
  <c r="B58" i="1"/>
  <c r="A58" i="1" s="1"/>
  <c r="C58" i="1"/>
  <c r="B59" i="1"/>
  <c r="A59" i="1" s="1"/>
  <c r="C59" i="1"/>
  <c r="B60" i="1"/>
  <c r="A60" i="1" s="1"/>
  <c r="C60" i="1"/>
  <c r="B61" i="1"/>
  <c r="A61" i="1" s="1"/>
  <c r="C61" i="1"/>
  <c r="B62" i="1"/>
  <c r="A62" i="1" s="1"/>
  <c r="C62" i="1"/>
  <c r="B63" i="1"/>
  <c r="A63" i="1" s="1"/>
  <c r="C63" i="1"/>
  <c r="B64" i="1"/>
  <c r="A64" i="1" s="1"/>
  <c r="C64" i="1"/>
  <c r="B65" i="1"/>
  <c r="A65" i="1" s="1"/>
  <c r="C65" i="1"/>
  <c r="B66" i="1"/>
  <c r="A66" i="1" s="1"/>
  <c r="C66" i="1"/>
  <c r="B67" i="1"/>
  <c r="A67" i="1" s="1"/>
  <c r="C67" i="1"/>
  <c r="B68" i="1"/>
  <c r="A68" i="1" s="1"/>
  <c r="C68" i="1"/>
  <c r="B69" i="1"/>
  <c r="A69" i="1" s="1"/>
  <c r="C69" i="1"/>
  <c r="B70" i="1"/>
  <c r="A70" i="1" s="1"/>
  <c r="C70" i="1"/>
  <c r="B71" i="1"/>
  <c r="A71" i="1" s="1"/>
  <c r="C71" i="1"/>
  <c r="B72" i="1"/>
  <c r="A72" i="1" s="1"/>
  <c r="C72" i="1"/>
  <c r="B73" i="1"/>
  <c r="A73" i="1" s="1"/>
  <c r="C73" i="1"/>
  <c r="B74" i="1"/>
  <c r="A74" i="1" s="1"/>
  <c r="C74" i="1"/>
  <c r="B75" i="1"/>
  <c r="A75" i="1" s="1"/>
  <c r="C75" i="1"/>
  <c r="B76" i="1"/>
  <c r="A76" i="1" s="1"/>
  <c r="C76" i="1"/>
  <c r="B77" i="1"/>
  <c r="A77" i="1" s="1"/>
  <c r="C77" i="1"/>
  <c r="B78" i="1"/>
  <c r="A78" i="1" s="1"/>
  <c r="C78" i="1"/>
  <c r="B79" i="1"/>
  <c r="A79" i="1" s="1"/>
  <c r="C79" i="1"/>
  <c r="B80" i="1"/>
  <c r="A80" i="1" s="1"/>
  <c r="C80" i="1"/>
  <c r="B81" i="1"/>
  <c r="A81" i="1" s="1"/>
  <c r="C81" i="1"/>
  <c r="B82" i="1"/>
  <c r="A82" i="1" s="1"/>
  <c r="C82" i="1"/>
  <c r="B83" i="1"/>
  <c r="A83" i="1" s="1"/>
  <c r="C83" i="1"/>
  <c r="B84" i="1"/>
  <c r="A84" i="1" s="1"/>
  <c r="C84" i="1"/>
  <c r="B85" i="1"/>
  <c r="A85" i="1" s="1"/>
  <c r="C85" i="1"/>
  <c r="B86" i="1"/>
  <c r="A86" i="1" s="1"/>
  <c r="C86" i="1"/>
  <c r="B87" i="1"/>
  <c r="A87" i="1" s="1"/>
  <c r="C87" i="1"/>
  <c r="B88" i="1"/>
  <c r="A88" i="1" s="1"/>
  <c r="C88" i="1"/>
  <c r="B89" i="1"/>
  <c r="A89" i="1" s="1"/>
  <c r="C89" i="1"/>
  <c r="B90" i="1"/>
  <c r="A90" i="1" s="1"/>
  <c r="C90" i="1"/>
  <c r="B91" i="1"/>
  <c r="A91" i="1" s="1"/>
  <c r="C91" i="1"/>
  <c r="B92" i="1"/>
  <c r="A92" i="1" s="1"/>
  <c r="C92" i="1"/>
  <c r="B93" i="1"/>
  <c r="A93" i="1" s="1"/>
  <c r="C93" i="1"/>
  <c r="B94" i="1"/>
  <c r="A94" i="1" s="1"/>
  <c r="C94" i="1"/>
  <c r="B95" i="1"/>
  <c r="A95" i="1" s="1"/>
  <c r="C95" i="1"/>
  <c r="B96" i="1"/>
  <c r="A96" i="1" s="1"/>
  <c r="C96" i="1"/>
  <c r="B97" i="1"/>
  <c r="A97" i="1" s="1"/>
  <c r="C97" i="1"/>
  <c r="B98" i="1"/>
  <c r="A98" i="1" s="1"/>
  <c r="C98" i="1"/>
  <c r="B99" i="1"/>
  <c r="A99" i="1" s="1"/>
  <c r="C99" i="1"/>
  <c r="B100" i="1"/>
  <c r="A100" i="1" s="1"/>
  <c r="C100" i="1"/>
  <c r="B101" i="1"/>
  <c r="A101" i="1" s="1"/>
  <c r="C101" i="1"/>
  <c r="B102" i="1"/>
  <c r="A102" i="1" s="1"/>
  <c r="C102" i="1"/>
  <c r="B103" i="1"/>
  <c r="A103" i="1" s="1"/>
  <c r="C103" i="1"/>
  <c r="B104" i="1"/>
  <c r="A104" i="1" s="1"/>
  <c r="C104" i="1"/>
  <c r="B105" i="1"/>
  <c r="A105" i="1" s="1"/>
  <c r="C105" i="1"/>
  <c r="B106" i="1"/>
  <c r="A106" i="1" s="1"/>
  <c r="C106" i="1"/>
  <c r="B107" i="1"/>
  <c r="A107" i="1" s="1"/>
  <c r="C107" i="1"/>
  <c r="B108" i="1"/>
  <c r="A108" i="1" s="1"/>
  <c r="C108" i="1"/>
  <c r="B109" i="1"/>
  <c r="A109" i="1" s="1"/>
  <c r="C109" i="1"/>
  <c r="B110" i="1"/>
  <c r="A110" i="1" s="1"/>
  <c r="C110" i="1"/>
  <c r="B111" i="1"/>
  <c r="A111" i="1" s="1"/>
  <c r="C111" i="1"/>
  <c r="B112" i="1"/>
  <c r="A112" i="1" s="1"/>
  <c r="C112" i="1"/>
  <c r="B113" i="1"/>
  <c r="A113" i="1" s="1"/>
  <c r="C113" i="1"/>
  <c r="B114" i="1"/>
  <c r="A114" i="1" s="1"/>
  <c r="C114" i="1"/>
  <c r="B115" i="1"/>
  <c r="A115" i="1" s="1"/>
  <c r="C115" i="1"/>
  <c r="B116" i="1"/>
  <c r="A116" i="1" s="1"/>
  <c r="C116" i="1"/>
  <c r="B117" i="1"/>
  <c r="A117" i="1" s="1"/>
  <c r="C117" i="1"/>
  <c r="B118" i="1"/>
  <c r="A118" i="1" s="1"/>
  <c r="C118" i="1"/>
  <c r="B119" i="1"/>
  <c r="A119" i="1" s="1"/>
  <c r="C119" i="1"/>
  <c r="B120" i="1"/>
  <c r="A120" i="1" s="1"/>
  <c r="C120" i="1"/>
  <c r="B121" i="1"/>
  <c r="A121" i="1" s="1"/>
  <c r="C121" i="1"/>
  <c r="B122" i="1"/>
  <c r="A122" i="1" s="1"/>
  <c r="C122" i="1"/>
  <c r="B123" i="1"/>
  <c r="A123" i="1" s="1"/>
  <c r="C123" i="1"/>
  <c r="B124" i="1"/>
  <c r="A124" i="1" s="1"/>
  <c r="C124" i="1"/>
  <c r="B125" i="1"/>
  <c r="A125" i="1" s="1"/>
  <c r="C125" i="1"/>
  <c r="B126" i="1"/>
  <c r="A126" i="1" s="1"/>
  <c r="C126" i="1"/>
  <c r="B127" i="1"/>
  <c r="A127" i="1" s="1"/>
  <c r="C127" i="1"/>
  <c r="B128" i="1"/>
  <c r="A128" i="1" s="1"/>
  <c r="C128" i="1"/>
  <c r="B129" i="1"/>
  <c r="A129" i="1" s="1"/>
  <c r="C129" i="1"/>
  <c r="B130" i="1"/>
  <c r="A130" i="1" s="1"/>
  <c r="C130" i="1"/>
  <c r="B131" i="1"/>
  <c r="A131" i="1" s="1"/>
  <c r="C131" i="1"/>
  <c r="B132" i="1"/>
  <c r="A132" i="1" s="1"/>
  <c r="C132" i="1"/>
  <c r="B133" i="1"/>
  <c r="A133" i="1" s="1"/>
  <c r="C133" i="1"/>
  <c r="B134" i="1"/>
  <c r="A134" i="1" s="1"/>
  <c r="C134" i="1"/>
  <c r="B135" i="1"/>
  <c r="A135" i="1" s="1"/>
  <c r="C135" i="1"/>
  <c r="B136" i="1"/>
  <c r="A136" i="1" s="1"/>
  <c r="C136" i="1"/>
  <c r="B137" i="1"/>
  <c r="A137" i="1" s="1"/>
  <c r="C137" i="1"/>
  <c r="B138" i="1"/>
  <c r="A138" i="1" s="1"/>
  <c r="C138" i="1"/>
  <c r="B139" i="1"/>
  <c r="A139" i="1" s="1"/>
  <c r="C139" i="1"/>
  <c r="B140" i="1"/>
  <c r="A140" i="1" s="1"/>
  <c r="C140" i="1"/>
  <c r="B141" i="1"/>
  <c r="A141" i="1" s="1"/>
  <c r="C141" i="1"/>
  <c r="B142" i="1"/>
  <c r="A142" i="1" s="1"/>
  <c r="C142" i="1"/>
  <c r="B143" i="1"/>
  <c r="A143" i="1" s="1"/>
  <c r="C143" i="1"/>
  <c r="B144" i="1"/>
  <c r="A144" i="1" s="1"/>
  <c r="C144" i="1"/>
  <c r="B145" i="1"/>
  <c r="A145" i="1" s="1"/>
  <c r="C145" i="1"/>
  <c r="B146" i="1"/>
  <c r="A146" i="1" s="1"/>
  <c r="C146" i="1"/>
  <c r="B147" i="1"/>
  <c r="A147" i="1" s="1"/>
  <c r="C147" i="1"/>
  <c r="B148" i="1"/>
  <c r="A148" i="1" s="1"/>
  <c r="C148" i="1"/>
  <c r="B149" i="1"/>
  <c r="A149" i="1" s="1"/>
  <c r="C149" i="1"/>
  <c r="B150" i="1"/>
  <c r="A150" i="1" s="1"/>
  <c r="C150" i="1"/>
  <c r="B151" i="1"/>
  <c r="A151" i="1" s="1"/>
  <c r="C151" i="1"/>
  <c r="B152" i="1"/>
  <c r="A152" i="1" s="1"/>
  <c r="C152" i="1"/>
  <c r="B153" i="1"/>
  <c r="A153" i="1" s="1"/>
  <c r="C153" i="1"/>
  <c r="B154" i="1"/>
  <c r="A154" i="1" s="1"/>
  <c r="C154" i="1"/>
  <c r="B155" i="1"/>
  <c r="A155" i="1" s="1"/>
  <c r="C155" i="1"/>
  <c r="B156" i="1"/>
  <c r="A156" i="1" s="1"/>
  <c r="C156" i="1"/>
  <c r="B157" i="1"/>
  <c r="A157" i="1" s="1"/>
  <c r="C157" i="1"/>
  <c r="B158" i="1"/>
  <c r="A158" i="1" s="1"/>
  <c r="C158" i="1"/>
  <c r="B159" i="1"/>
  <c r="A159" i="1" s="1"/>
  <c r="C159" i="1"/>
  <c r="B160" i="1"/>
  <c r="A160" i="1" s="1"/>
  <c r="C160" i="1"/>
  <c r="B161" i="1"/>
  <c r="A161" i="1" s="1"/>
  <c r="C161" i="1"/>
  <c r="B162" i="1"/>
  <c r="A162" i="1" s="1"/>
  <c r="C162" i="1"/>
  <c r="B163" i="1"/>
  <c r="A163" i="1" s="1"/>
  <c r="C163" i="1"/>
  <c r="B164" i="1"/>
  <c r="A164" i="1" s="1"/>
  <c r="C164" i="1"/>
  <c r="B165" i="1"/>
  <c r="A165" i="1" s="1"/>
  <c r="C165" i="1"/>
  <c r="B166" i="1"/>
  <c r="A166" i="1" s="1"/>
  <c r="C166" i="1"/>
  <c r="B167" i="1"/>
  <c r="A167" i="1" s="1"/>
  <c r="C167" i="1"/>
  <c r="B168" i="1"/>
  <c r="A168" i="1" s="1"/>
  <c r="C168" i="1"/>
  <c r="B169" i="1"/>
  <c r="A169" i="1" s="1"/>
  <c r="C169" i="1"/>
  <c r="B170" i="1"/>
  <c r="A170" i="1" s="1"/>
  <c r="C170" i="1"/>
  <c r="B171" i="1"/>
  <c r="A171" i="1" s="1"/>
  <c r="C171" i="1"/>
  <c r="B172" i="1"/>
  <c r="A172" i="1" s="1"/>
  <c r="C172" i="1"/>
  <c r="B173" i="1"/>
  <c r="A173" i="1" s="1"/>
  <c r="C173" i="1"/>
  <c r="B174" i="1"/>
  <c r="A174" i="1" s="1"/>
  <c r="C174" i="1"/>
  <c r="B175" i="1"/>
  <c r="A175" i="1" s="1"/>
  <c r="C175" i="1"/>
  <c r="B176" i="1"/>
  <c r="A176" i="1" s="1"/>
  <c r="C176" i="1"/>
  <c r="B177" i="1"/>
  <c r="A177" i="1" s="1"/>
  <c r="C177" i="1"/>
  <c r="B178" i="1"/>
  <c r="A178" i="1" s="1"/>
  <c r="C178" i="1"/>
  <c r="B179" i="1"/>
  <c r="A179" i="1" s="1"/>
  <c r="C179" i="1"/>
  <c r="B180" i="1"/>
  <c r="A180" i="1" s="1"/>
  <c r="C180" i="1"/>
  <c r="B181" i="1"/>
  <c r="A181" i="1" s="1"/>
  <c r="C181" i="1"/>
  <c r="B182" i="1"/>
  <c r="A182" i="1" s="1"/>
  <c r="C182" i="1"/>
  <c r="B183" i="1"/>
  <c r="A183" i="1" s="1"/>
  <c r="C183" i="1"/>
  <c r="B184" i="1"/>
  <c r="A184" i="1" s="1"/>
  <c r="C184" i="1"/>
  <c r="B185" i="1"/>
  <c r="A185" i="1" s="1"/>
  <c r="C185" i="1"/>
  <c r="B186" i="1"/>
  <c r="A186" i="1" s="1"/>
  <c r="C186" i="1"/>
  <c r="B187" i="1"/>
  <c r="A187" i="1" s="1"/>
  <c r="C187" i="1"/>
  <c r="B188" i="1"/>
  <c r="A188" i="1" s="1"/>
  <c r="C188" i="1"/>
  <c r="B189" i="1"/>
  <c r="A189" i="1" s="1"/>
  <c r="C189" i="1"/>
  <c r="B190" i="1"/>
  <c r="A190" i="1" s="1"/>
  <c r="C190" i="1"/>
  <c r="B191" i="1"/>
  <c r="A191" i="1" s="1"/>
  <c r="C191" i="1"/>
  <c r="B192" i="1"/>
  <c r="A192" i="1" s="1"/>
  <c r="C192" i="1"/>
  <c r="B193" i="1"/>
  <c r="A193" i="1" s="1"/>
  <c r="C193" i="1"/>
  <c r="B194" i="1"/>
  <c r="A194" i="1" s="1"/>
  <c r="C194" i="1"/>
  <c r="B195" i="1"/>
  <c r="A195" i="1" s="1"/>
  <c r="C195" i="1"/>
  <c r="B196" i="1"/>
  <c r="A196" i="1" s="1"/>
  <c r="C196" i="1"/>
  <c r="B197" i="1"/>
  <c r="A197" i="1" s="1"/>
  <c r="C197" i="1"/>
  <c r="B198" i="1"/>
  <c r="A198" i="1" s="1"/>
  <c r="C198" i="1"/>
  <c r="B199" i="1"/>
  <c r="A199" i="1" s="1"/>
  <c r="C199" i="1"/>
  <c r="B200" i="1"/>
  <c r="A200" i="1" s="1"/>
  <c r="C200" i="1"/>
  <c r="B201" i="1"/>
  <c r="A201" i="1" s="1"/>
  <c r="C201" i="1"/>
  <c r="B202" i="1"/>
  <c r="A202" i="1" s="1"/>
  <c r="C202" i="1"/>
  <c r="B203" i="1"/>
  <c r="A203" i="1" s="1"/>
  <c r="C203" i="1"/>
  <c r="B204" i="1"/>
  <c r="A204" i="1" s="1"/>
  <c r="C204" i="1"/>
  <c r="B205" i="1"/>
  <c r="A205" i="1" s="1"/>
  <c r="C205" i="1"/>
  <c r="B206" i="1"/>
  <c r="A206" i="1" s="1"/>
  <c r="C206" i="1"/>
  <c r="B207" i="1"/>
  <c r="A207" i="1" s="1"/>
  <c r="C207" i="1"/>
  <c r="B208" i="1"/>
  <c r="A208" i="1" s="1"/>
  <c r="C208" i="1"/>
  <c r="B209" i="1"/>
  <c r="A209" i="1" s="1"/>
  <c r="C209" i="1"/>
  <c r="B210" i="1"/>
  <c r="A210" i="1" s="1"/>
  <c r="C210" i="1"/>
  <c r="B211" i="1"/>
  <c r="A211" i="1" s="1"/>
  <c r="C211" i="1"/>
  <c r="B212" i="1"/>
  <c r="A212" i="1" s="1"/>
  <c r="C212" i="1"/>
  <c r="B213" i="1"/>
  <c r="A213" i="1" s="1"/>
  <c r="C213" i="1"/>
  <c r="B214" i="1"/>
  <c r="A214" i="1" s="1"/>
  <c r="C214" i="1"/>
  <c r="B215" i="1"/>
  <c r="A215" i="1" s="1"/>
  <c r="C215" i="1"/>
  <c r="B216" i="1"/>
  <c r="A216" i="1" s="1"/>
  <c r="C216" i="1"/>
  <c r="B217" i="1"/>
  <c r="A217" i="1" s="1"/>
  <c r="C217" i="1"/>
  <c r="B218" i="1"/>
  <c r="A218" i="1" s="1"/>
  <c r="C218" i="1"/>
  <c r="B219" i="1"/>
  <c r="A219" i="1" s="1"/>
  <c r="C219" i="1"/>
  <c r="B220" i="1"/>
  <c r="A220" i="1" s="1"/>
  <c r="C220" i="1"/>
  <c r="B221" i="1"/>
  <c r="A221" i="1" s="1"/>
  <c r="C221" i="1"/>
  <c r="B222" i="1"/>
  <c r="A222" i="1" s="1"/>
  <c r="C222" i="1"/>
  <c r="B223" i="1"/>
  <c r="A223" i="1" s="1"/>
  <c r="C223" i="1"/>
  <c r="B224" i="1"/>
  <c r="A224" i="1" s="1"/>
  <c r="C224" i="1"/>
  <c r="B225" i="1"/>
  <c r="A225" i="1" s="1"/>
  <c r="C225" i="1"/>
  <c r="B226" i="1"/>
  <c r="A226" i="1" s="1"/>
  <c r="C226" i="1"/>
  <c r="B227" i="1"/>
  <c r="A227" i="1" s="1"/>
  <c r="C227" i="1"/>
  <c r="B228" i="1"/>
  <c r="A228" i="1" s="1"/>
  <c r="C228" i="1"/>
  <c r="B229" i="1"/>
  <c r="A229" i="1" s="1"/>
  <c r="C229" i="1"/>
  <c r="B230" i="1"/>
  <c r="A230" i="1" s="1"/>
  <c r="C230" i="1"/>
  <c r="B231" i="1"/>
  <c r="A231" i="1" s="1"/>
  <c r="C231" i="1"/>
  <c r="B232" i="1"/>
  <c r="A232" i="1" s="1"/>
  <c r="C232" i="1"/>
  <c r="B233" i="1"/>
  <c r="A233" i="1" s="1"/>
  <c r="C233" i="1"/>
  <c r="B234" i="1"/>
  <c r="A234" i="1" s="1"/>
  <c r="C234" i="1"/>
  <c r="B235" i="1"/>
  <c r="A235" i="1" s="1"/>
  <c r="C235" i="1"/>
  <c r="B236" i="1"/>
  <c r="A236" i="1" s="1"/>
  <c r="C236" i="1"/>
  <c r="B237" i="1"/>
  <c r="A237" i="1" s="1"/>
  <c r="C237" i="1"/>
  <c r="B238" i="1"/>
  <c r="A238" i="1" s="1"/>
  <c r="C238" i="1"/>
  <c r="B239" i="1"/>
  <c r="A239" i="1" s="1"/>
  <c r="C239" i="1"/>
  <c r="B240" i="1"/>
  <c r="A240" i="1" s="1"/>
  <c r="C240" i="1"/>
  <c r="B241" i="1"/>
  <c r="A241" i="1" s="1"/>
  <c r="C241" i="1"/>
  <c r="B242" i="1"/>
  <c r="A242" i="1" s="1"/>
  <c r="C242" i="1"/>
  <c r="B243" i="1"/>
  <c r="A243" i="1" s="1"/>
  <c r="C243" i="1"/>
  <c r="B244" i="1"/>
  <c r="A244" i="1" s="1"/>
  <c r="C244" i="1"/>
  <c r="B245" i="1"/>
  <c r="A245" i="1" s="1"/>
  <c r="C245" i="1"/>
  <c r="B246" i="1"/>
  <c r="A246" i="1" s="1"/>
  <c r="C246" i="1"/>
  <c r="B247" i="1"/>
  <c r="A247" i="1" s="1"/>
  <c r="C247" i="1"/>
  <c r="B248" i="1"/>
  <c r="A248" i="1" s="1"/>
  <c r="C248" i="1"/>
  <c r="B249" i="1"/>
  <c r="A249" i="1" s="1"/>
  <c r="C249" i="1"/>
  <c r="B250" i="1"/>
  <c r="A250" i="1" s="1"/>
  <c r="C250" i="1"/>
  <c r="B251" i="1"/>
  <c r="A251" i="1" s="1"/>
  <c r="C251" i="1"/>
  <c r="B252" i="1"/>
  <c r="A252" i="1" s="1"/>
  <c r="C252" i="1"/>
  <c r="B253" i="1"/>
  <c r="A253" i="1" s="1"/>
  <c r="C253" i="1"/>
  <c r="B254" i="1"/>
  <c r="A254" i="1" s="1"/>
  <c r="C254" i="1"/>
  <c r="B255" i="1"/>
  <c r="A255" i="1" s="1"/>
  <c r="C255" i="1"/>
  <c r="B256" i="1"/>
  <c r="A256" i="1" s="1"/>
  <c r="C256" i="1"/>
  <c r="B257" i="1"/>
  <c r="A257" i="1" s="1"/>
  <c r="C257" i="1"/>
  <c r="B258" i="1"/>
  <c r="A258" i="1" s="1"/>
  <c r="C258" i="1"/>
  <c r="B259" i="1"/>
  <c r="A259" i="1" s="1"/>
  <c r="C259" i="1"/>
  <c r="B260" i="1"/>
  <c r="A260" i="1" s="1"/>
  <c r="C260" i="1"/>
  <c r="B261" i="1"/>
  <c r="A261" i="1" s="1"/>
  <c r="C261" i="1"/>
  <c r="B262" i="1"/>
  <c r="A262" i="1" s="1"/>
  <c r="C262" i="1"/>
  <c r="B263" i="1"/>
  <c r="A263" i="1" s="1"/>
  <c r="C263" i="1"/>
  <c r="B264" i="1"/>
  <c r="A264" i="1" s="1"/>
  <c r="C264" i="1"/>
  <c r="B265" i="1"/>
  <c r="A265" i="1" s="1"/>
  <c r="C265" i="1"/>
  <c r="B266" i="1"/>
  <c r="A266" i="1" s="1"/>
  <c r="C266" i="1"/>
  <c r="B267" i="1"/>
  <c r="A267" i="1" s="1"/>
  <c r="C267" i="1"/>
  <c r="B268" i="1"/>
  <c r="A268" i="1" s="1"/>
  <c r="C268" i="1"/>
  <c r="B269" i="1"/>
  <c r="A269" i="1" s="1"/>
  <c r="C269" i="1"/>
  <c r="B270" i="1"/>
  <c r="A270" i="1" s="1"/>
  <c r="C270" i="1"/>
  <c r="B271" i="1"/>
  <c r="A271" i="1" s="1"/>
  <c r="C271" i="1"/>
  <c r="B272" i="1"/>
  <c r="A272" i="1" s="1"/>
  <c r="C272" i="1"/>
  <c r="B273" i="1"/>
  <c r="A273" i="1" s="1"/>
  <c r="C273" i="1"/>
  <c r="B274" i="1"/>
  <c r="A274" i="1" s="1"/>
  <c r="C274" i="1"/>
  <c r="B275" i="1"/>
  <c r="A275" i="1" s="1"/>
  <c r="C275" i="1"/>
  <c r="B276" i="1"/>
  <c r="A276" i="1" s="1"/>
  <c r="C276" i="1"/>
  <c r="B277" i="1"/>
  <c r="A277" i="1" s="1"/>
  <c r="C277" i="1"/>
  <c r="B278" i="1"/>
  <c r="A278" i="1" s="1"/>
  <c r="C278" i="1"/>
  <c r="B279" i="1"/>
  <c r="A279" i="1" s="1"/>
  <c r="C279" i="1"/>
  <c r="B280" i="1"/>
  <c r="A280" i="1" s="1"/>
  <c r="C280" i="1"/>
  <c r="B281" i="1"/>
  <c r="A281" i="1" s="1"/>
  <c r="C281" i="1"/>
  <c r="B282" i="1"/>
  <c r="A282" i="1" s="1"/>
  <c r="C282" i="1"/>
  <c r="B283" i="1"/>
  <c r="A283" i="1" s="1"/>
  <c r="C283" i="1"/>
  <c r="B284" i="1"/>
  <c r="A284" i="1" s="1"/>
  <c r="C284" i="1"/>
  <c r="B285" i="1"/>
  <c r="A285" i="1" s="1"/>
  <c r="C285" i="1"/>
  <c r="B286" i="1"/>
  <c r="A286" i="1" s="1"/>
  <c r="C286" i="1"/>
  <c r="B287" i="1"/>
  <c r="A287" i="1" s="1"/>
  <c r="C287" i="1"/>
  <c r="B288" i="1"/>
  <c r="A288" i="1" s="1"/>
  <c r="C288" i="1"/>
  <c r="B289" i="1"/>
  <c r="A289" i="1" s="1"/>
  <c r="C289" i="1"/>
  <c r="B290" i="1"/>
  <c r="A290" i="1" s="1"/>
  <c r="C290" i="1"/>
  <c r="B291" i="1"/>
  <c r="A291" i="1" s="1"/>
  <c r="C291" i="1"/>
  <c r="B292" i="1"/>
  <c r="A292" i="1" s="1"/>
  <c r="C292" i="1"/>
  <c r="B293" i="1"/>
  <c r="A293" i="1" s="1"/>
  <c r="C293" i="1"/>
  <c r="B294" i="1"/>
  <c r="A294" i="1" s="1"/>
  <c r="C294" i="1"/>
  <c r="B295" i="1"/>
  <c r="A295" i="1" s="1"/>
  <c r="C295" i="1"/>
  <c r="B296" i="1"/>
  <c r="A296" i="1" s="1"/>
  <c r="C296" i="1"/>
  <c r="B297" i="1"/>
  <c r="A297" i="1" s="1"/>
  <c r="C297" i="1"/>
  <c r="B298" i="1"/>
  <c r="A298" i="1" s="1"/>
  <c r="C298" i="1"/>
  <c r="B299" i="1"/>
  <c r="A299" i="1" s="1"/>
  <c r="C299" i="1"/>
  <c r="B300" i="1"/>
  <c r="A300" i="1" s="1"/>
  <c r="C300" i="1"/>
  <c r="B301" i="1"/>
  <c r="A301" i="1" s="1"/>
  <c r="C301" i="1"/>
  <c r="B302" i="1"/>
  <c r="A302" i="1" s="1"/>
  <c r="C302" i="1"/>
  <c r="B303" i="1"/>
  <c r="A303" i="1" s="1"/>
  <c r="C303" i="1"/>
  <c r="B304" i="1"/>
  <c r="A304" i="1" s="1"/>
  <c r="C304" i="1"/>
  <c r="B305" i="1"/>
  <c r="A305" i="1" s="1"/>
  <c r="C305" i="1"/>
  <c r="B306" i="1"/>
  <c r="A306" i="1" s="1"/>
  <c r="C306" i="1"/>
  <c r="B307" i="1"/>
  <c r="A307" i="1" s="1"/>
  <c r="C307" i="1"/>
  <c r="B308" i="1"/>
  <c r="A308" i="1" s="1"/>
  <c r="C308" i="1"/>
  <c r="B309" i="1"/>
  <c r="A309" i="1" s="1"/>
  <c r="C309" i="1"/>
  <c r="B310" i="1"/>
  <c r="A310" i="1" s="1"/>
  <c r="C310" i="1"/>
  <c r="B311" i="1"/>
  <c r="A311" i="1" s="1"/>
  <c r="C311" i="1"/>
  <c r="B312" i="1"/>
  <c r="A312" i="1" s="1"/>
  <c r="C312" i="1"/>
  <c r="B313" i="1"/>
  <c r="A313" i="1" s="1"/>
  <c r="C313" i="1"/>
  <c r="B314" i="1"/>
  <c r="A314" i="1" s="1"/>
  <c r="C314" i="1"/>
  <c r="B315" i="1"/>
  <c r="A315" i="1" s="1"/>
  <c r="C315" i="1"/>
  <c r="B316" i="1"/>
  <c r="A316" i="1" s="1"/>
  <c r="C316" i="1"/>
  <c r="B317" i="1"/>
  <c r="A317" i="1" s="1"/>
  <c r="C317" i="1"/>
  <c r="B318" i="1"/>
  <c r="A318" i="1" s="1"/>
  <c r="C318" i="1"/>
  <c r="B319" i="1"/>
  <c r="A319" i="1" s="1"/>
  <c r="C319" i="1"/>
  <c r="B320" i="1"/>
  <c r="A320" i="1" s="1"/>
  <c r="C320" i="1"/>
  <c r="B321" i="1"/>
  <c r="A321" i="1" s="1"/>
  <c r="C321" i="1"/>
  <c r="B322" i="1"/>
  <c r="A322" i="1" s="1"/>
  <c r="C322" i="1"/>
  <c r="B323" i="1"/>
  <c r="A323" i="1" s="1"/>
  <c r="C323" i="1"/>
  <c r="B324" i="1"/>
  <c r="A324" i="1" s="1"/>
  <c r="C324" i="1"/>
  <c r="B325" i="1"/>
  <c r="A325" i="1" s="1"/>
  <c r="C325" i="1"/>
  <c r="B326" i="1"/>
  <c r="A326" i="1" s="1"/>
  <c r="C326" i="1"/>
  <c r="B327" i="1"/>
  <c r="A327" i="1" s="1"/>
  <c r="C327" i="1"/>
  <c r="B328" i="1"/>
  <c r="A328" i="1" s="1"/>
  <c r="C328" i="1"/>
  <c r="B329" i="1"/>
  <c r="A329" i="1" s="1"/>
  <c r="C329" i="1"/>
  <c r="B330" i="1"/>
  <c r="A330" i="1" s="1"/>
  <c r="C330" i="1"/>
  <c r="B331" i="1"/>
  <c r="A331" i="1" s="1"/>
  <c r="C331" i="1"/>
  <c r="B332" i="1"/>
  <c r="A332" i="1" s="1"/>
  <c r="C332" i="1"/>
  <c r="B333" i="1"/>
  <c r="A333" i="1" s="1"/>
  <c r="C333" i="1"/>
  <c r="B334" i="1"/>
  <c r="A334" i="1" s="1"/>
  <c r="C334" i="1"/>
  <c r="B335" i="1"/>
  <c r="A335" i="1" s="1"/>
  <c r="C335" i="1"/>
  <c r="B336" i="1"/>
  <c r="A336" i="1" s="1"/>
  <c r="C336" i="1"/>
  <c r="B337" i="1"/>
  <c r="A337" i="1" s="1"/>
  <c r="C337" i="1"/>
  <c r="B338" i="1"/>
  <c r="A338" i="1" s="1"/>
  <c r="C338" i="1"/>
  <c r="B339" i="1"/>
  <c r="A339" i="1" s="1"/>
  <c r="C339" i="1"/>
  <c r="B340" i="1"/>
  <c r="A340" i="1" s="1"/>
  <c r="C340" i="1"/>
  <c r="B341" i="1"/>
  <c r="A341" i="1" s="1"/>
  <c r="C341" i="1"/>
  <c r="B342" i="1"/>
  <c r="A342" i="1" s="1"/>
  <c r="C342" i="1"/>
  <c r="B343" i="1"/>
  <c r="A343" i="1" s="1"/>
  <c r="C343" i="1"/>
  <c r="B344" i="1"/>
  <c r="A344" i="1" s="1"/>
  <c r="C344" i="1"/>
  <c r="B345" i="1"/>
  <c r="A345" i="1" s="1"/>
  <c r="C345" i="1"/>
  <c r="B346" i="1"/>
  <c r="A346" i="1" s="1"/>
  <c r="C346" i="1"/>
  <c r="B347" i="1"/>
  <c r="A347" i="1" s="1"/>
  <c r="C347" i="1"/>
  <c r="B348" i="1"/>
  <c r="A348" i="1" s="1"/>
  <c r="C348" i="1"/>
  <c r="B349" i="1"/>
  <c r="A349" i="1" s="1"/>
  <c r="C349" i="1"/>
  <c r="B350" i="1"/>
  <c r="A350" i="1" s="1"/>
  <c r="C350" i="1"/>
  <c r="B351" i="1"/>
  <c r="A351" i="1" s="1"/>
  <c r="C351" i="1"/>
  <c r="B352" i="1"/>
  <c r="A352" i="1" s="1"/>
  <c r="C352" i="1"/>
  <c r="B353" i="1"/>
  <c r="A353" i="1" s="1"/>
  <c r="C353" i="1"/>
  <c r="B354" i="1"/>
  <c r="A354" i="1" s="1"/>
  <c r="C354" i="1"/>
  <c r="B355" i="1"/>
  <c r="A355" i="1" s="1"/>
  <c r="C355" i="1"/>
  <c r="B356" i="1"/>
  <c r="A356" i="1" s="1"/>
  <c r="C356" i="1"/>
  <c r="B357" i="1"/>
  <c r="A357" i="1" s="1"/>
  <c r="C357" i="1"/>
  <c r="B358" i="1"/>
  <c r="A358" i="1" s="1"/>
  <c r="C358" i="1"/>
  <c r="B359" i="1"/>
  <c r="A359" i="1" s="1"/>
  <c r="C359" i="1"/>
  <c r="B360" i="1"/>
  <c r="A360" i="1" s="1"/>
  <c r="C360" i="1"/>
  <c r="B361" i="1"/>
  <c r="A361" i="1" s="1"/>
  <c r="C361" i="1"/>
  <c r="B362" i="1"/>
  <c r="A362" i="1" s="1"/>
  <c r="C362" i="1"/>
  <c r="B363" i="1"/>
  <c r="A363" i="1" s="1"/>
  <c r="C363" i="1"/>
  <c r="B364" i="1"/>
  <c r="A364" i="1" s="1"/>
  <c r="C364" i="1"/>
  <c r="B365" i="1"/>
  <c r="A365" i="1" s="1"/>
  <c r="C365" i="1"/>
  <c r="B366" i="1"/>
  <c r="A366" i="1" s="1"/>
  <c r="C366" i="1"/>
  <c r="B367" i="1"/>
  <c r="A367" i="1" s="1"/>
  <c r="C367" i="1"/>
  <c r="B368" i="1"/>
  <c r="A368" i="1" s="1"/>
  <c r="C368" i="1"/>
  <c r="B369" i="1"/>
  <c r="A369" i="1" s="1"/>
  <c r="C369" i="1"/>
  <c r="B370" i="1"/>
  <c r="A370" i="1" s="1"/>
  <c r="C370" i="1"/>
  <c r="B371" i="1"/>
  <c r="A371" i="1" s="1"/>
  <c r="C371" i="1"/>
  <c r="B372" i="1"/>
  <c r="A372" i="1" s="1"/>
  <c r="C372" i="1"/>
  <c r="B373" i="1"/>
  <c r="A373" i="1" s="1"/>
  <c r="C373" i="1"/>
  <c r="B374" i="1"/>
  <c r="A374" i="1" s="1"/>
  <c r="C374" i="1"/>
  <c r="B375" i="1"/>
  <c r="A375" i="1" s="1"/>
  <c r="C375" i="1"/>
  <c r="B376" i="1"/>
  <c r="A376" i="1" s="1"/>
  <c r="C376" i="1"/>
  <c r="B377" i="1"/>
  <c r="A377" i="1" s="1"/>
  <c r="C377" i="1"/>
  <c r="B378" i="1"/>
  <c r="A378" i="1" s="1"/>
  <c r="C378" i="1"/>
  <c r="B379" i="1"/>
  <c r="A379" i="1" s="1"/>
  <c r="C379" i="1"/>
  <c r="B380" i="1"/>
  <c r="A380" i="1" s="1"/>
  <c r="C380" i="1"/>
  <c r="B381" i="1"/>
  <c r="A381" i="1" s="1"/>
  <c r="C381" i="1"/>
  <c r="B382" i="1"/>
  <c r="A382" i="1" s="1"/>
  <c r="C382" i="1"/>
  <c r="B383" i="1"/>
  <c r="A383" i="1" s="1"/>
  <c r="C383" i="1"/>
  <c r="B384" i="1"/>
  <c r="A384" i="1" s="1"/>
  <c r="C384" i="1"/>
  <c r="B385" i="1"/>
  <c r="A385" i="1" s="1"/>
  <c r="C385" i="1"/>
  <c r="B386" i="1"/>
  <c r="A386" i="1" s="1"/>
  <c r="C386" i="1"/>
  <c r="B387" i="1"/>
  <c r="A387" i="1" s="1"/>
  <c r="C387" i="1"/>
  <c r="B388" i="1"/>
  <c r="A388" i="1" s="1"/>
  <c r="C388" i="1"/>
  <c r="B389" i="1"/>
  <c r="A389" i="1" s="1"/>
  <c r="C389" i="1"/>
  <c r="B390" i="1"/>
  <c r="A390" i="1" s="1"/>
  <c r="C390" i="1"/>
  <c r="B391" i="1"/>
  <c r="A391" i="1" s="1"/>
  <c r="C391" i="1"/>
  <c r="B392" i="1"/>
  <c r="A392" i="1" s="1"/>
  <c r="C392" i="1"/>
  <c r="B393" i="1"/>
  <c r="A393" i="1" s="1"/>
  <c r="C393" i="1"/>
  <c r="B394" i="1"/>
  <c r="A394" i="1" s="1"/>
  <c r="C394" i="1"/>
  <c r="B395" i="1"/>
  <c r="A395" i="1" s="1"/>
  <c r="C395" i="1"/>
  <c r="B396" i="1"/>
  <c r="A396" i="1" s="1"/>
  <c r="C396" i="1"/>
  <c r="B397" i="1"/>
  <c r="A397" i="1" s="1"/>
  <c r="C397" i="1"/>
  <c r="B398" i="1"/>
  <c r="A398" i="1" s="1"/>
  <c r="C398" i="1"/>
  <c r="B399" i="1"/>
  <c r="A399" i="1" s="1"/>
  <c r="C399" i="1"/>
  <c r="B8" i="1"/>
  <c r="A8" i="1" s="1"/>
  <c r="C8" i="1"/>
  <c r="D2" i="1" a="1"/>
  <c r="D2" i="1" s="1"/>
  <c r="A43" i="1" l="1"/>
  <c r="H43" i="1"/>
  <c r="M43" i="1"/>
  <c r="J43" i="1"/>
  <c r="F43" i="1"/>
  <c r="E43" i="1"/>
  <c r="K43" i="1"/>
  <c r="D43" i="1"/>
  <c r="I43" i="1"/>
  <c r="G43" i="1"/>
  <c r="A41" i="1"/>
  <c r="H41" i="1"/>
  <c r="M41" i="1"/>
  <c r="J41" i="1"/>
  <c r="F41" i="1"/>
  <c r="E41" i="1"/>
  <c r="K41" i="1"/>
  <c r="D41" i="1"/>
  <c r="I41" i="1"/>
  <c r="G41" i="1"/>
  <c r="A42" i="1"/>
  <c r="K42" i="1"/>
  <c r="D42" i="1"/>
  <c r="I42" i="1"/>
  <c r="G42" i="1"/>
  <c r="H42" i="1"/>
  <c r="M42" i="1"/>
  <c r="J42" i="1"/>
  <c r="F42" i="1"/>
  <c r="E42" i="1"/>
  <c r="A40" i="1"/>
  <c r="K40" i="1"/>
  <c r="D40" i="1"/>
  <c r="I40" i="1"/>
  <c r="G40" i="1"/>
  <c r="H40" i="1"/>
  <c r="M40" i="1"/>
  <c r="J40" i="1"/>
  <c r="F40" i="1"/>
  <c r="E40" i="1"/>
  <c r="A38" i="1"/>
  <c r="K38" i="1"/>
  <c r="D38" i="1"/>
  <c r="I38" i="1"/>
  <c r="G38" i="1"/>
  <c r="H38" i="1"/>
  <c r="M38" i="1"/>
  <c r="J38" i="1"/>
  <c r="F38" i="1"/>
  <c r="E38" i="1"/>
  <c r="L42" i="1"/>
  <c r="A39" i="1"/>
  <c r="H39" i="1"/>
  <c r="M39" i="1"/>
  <c r="J39" i="1"/>
  <c r="F39" i="1"/>
  <c r="E39" i="1"/>
  <c r="K39" i="1"/>
  <c r="D39" i="1"/>
  <c r="L39" i="1"/>
  <c r="I39" i="1"/>
  <c r="G39" i="1"/>
  <c r="L40" i="1"/>
  <c r="L38" i="1"/>
  <c r="L43" i="1"/>
  <c r="L36" i="1"/>
  <c r="I37" i="1"/>
  <c r="D37" i="1"/>
  <c r="K37" i="1"/>
  <c r="J37" i="1"/>
  <c r="F37" i="1"/>
  <c r="M37" i="1"/>
  <c r="L37" i="1"/>
  <c r="H37" i="1"/>
  <c r="G37" i="1"/>
  <c r="E37" i="1"/>
  <c r="I35" i="1"/>
  <c r="D35" i="1"/>
  <c r="K35" i="1"/>
  <c r="J35" i="1"/>
  <c r="F35" i="1"/>
  <c r="M35" i="1"/>
  <c r="H35" i="1"/>
  <c r="G35" i="1"/>
  <c r="E35" i="1"/>
  <c r="I33" i="1"/>
  <c r="D33" i="1"/>
  <c r="K33" i="1"/>
  <c r="J33" i="1"/>
  <c r="F33" i="1"/>
  <c r="M33" i="1"/>
  <c r="H33" i="1"/>
  <c r="G33" i="1"/>
  <c r="E33" i="1"/>
  <c r="L35" i="1"/>
  <c r="K36" i="1"/>
  <c r="J36" i="1"/>
  <c r="F36" i="1"/>
  <c r="M36" i="1"/>
  <c r="H36" i="1"/>
  <c r="G36" i="1"/>
  <c r="E36" i="1"/>
  <c r="I36" i="1"/>
  <c r="D36" i="1"/>
  <c r="K34" i="1"/>
  <c r="J34" i="1"/>
  <c r="F34" i="1"/>
  <c r="M34" i="1"/>
  <c r="H34" i="1"/>
  <c r="G34" i="1"/>
  <c r="E34" i="1"/>
  <c r="I34" i="1"/>
  <c r="D34" i="1"/>
  <c r="L33" i="1"/>
  <c r="L34" i="1"/>
  <c r="A32" i="1"/>
  <c r="E32" i="1"/>
  <c r="M32" i="1"/>
  <c r="K32" i="1"/>
  <c r="H32" i="1"/>
  <c r="J32" i="1"/>
  <c r="I32" i="1"/>
  <c r="G32" i="1"/>
  <c r="F32" i="1"/>
  <c r="D32" i="1"/>
  <c r="A30" i="1"/>
  <c r="J30" i="1"/>
  <c r="M30" i="1"/>
  <c r="H30" i="1"/>
  <c r="F30" i="1"/>
  <c r="K30" i="1"/>
  <c r="D30" i="1"/>
  <c r="I30" i="1"/>
  <c r="G30" i="1"/>
  <c r="E30" i="1"/>
  <c r="A28" i="1"/>
  <c r="J28" i="1"/>
  <c r="M28" i="1"/>
  <c r="H28" i="1"/>
  <c r="F28" i="1"/>
  <c r="D28" i="1"/>
  <c r="K28" i="1"/>
  <c r="I28" i="1"/>
  <c r="G28" i="1"/>
  <c r="E28" i="1"/>
  <c r="A26" i="1"/>
  <c r="J26" i="1"/>
  <c r="M26" i="1"/>
  <c r="K26" i="1"/>
  <c r="H26" i="1"/>
  <c r="F26" i="1"/>
  <c r="D26" i="1"/>
  <c r="I26" i="1"/>
  <c r="G26" i="1"/>
  <c r="E26" i="1"/>
  <c r="L28" i="1"/>
  <c r="L26" i="1"/>
  <c r="A31" i="1"/>
  <c r="L31" i="1"/>
  <c r="M31" i="1"/>
  <c r="K31" i="1"/>
  <c r="I31" i="1"/>
  <c r="G31" i="1"/>
  <c r="H31" i="1"/>
  <c r="J31" i="1"/>
  <c r="F31" i="1"/>
  <c r="E31" i="1"/>
  <c r="D31" i="1"/>
  <c r="A29" i="1"/>
  <c r="M29" i="1"/>
  <c r="L29" i="1"/>
  <c r="K29" i="1"/>
  <c r="J29" i="1"/>
  <c r="I29" i="1"/>
  <c r="G29" i="1"/>
  <c r="H29" i="1"/>
  <c r="F29" i="1"/>
  <c r="D29" i="1"/>
  <c r="E29" i="1"/>
  <c r="A27" i="1"/>
  <c r="M27" i="1"/>
  <c r="K27" i="1"/>
  <c r="J27" i="1"/>
  <c r="I27" i="1"/>
  <c r="G27" i="1"/>
  <c r="H27" i="1"/>
  <c r="F27" i="1"/>
  <c r="E27" i="1"/>
  <c r="D27" i="1"/>
  <c r="L30" i="1"/>
  <c r="N402" i="1"/>
  <c r="N403" i="1"/>
  <c r="N401" i="1"/>
  <c r="N400" i="1"/>
  <c r="A24" i="1"/>
  <c r="G24" i="1"/>
  <c r="F24" i="1"/>
  <c r="E24" i="1"/>
  <c r="M24" i="1"/>
  <c r="I24" i="1"/>
  <c r="H24" i="1"/>
  <c r="J24" i="1"/>
  <c r="D24" i="1"/>
  <c r="K24" i="1"/>
  <c r="A22" i="1"/>
  <c r="G22" i="1"/>
  <c r="F22" i="1"/>
  <c r="E22" i="1"/>
  <c r="M22" i="1"/>
  <c r="I22" i="1"/>
  <c r="H22" i="1"/>
  <c r="J22" i="1"/>
  <c r="D22" i="1"/>
  <c r="K22" i="1"/>
  <c r="A20" i="1"/>
  <c r="G20" i="1"/>
  <c r="F20" i="1"/>
  <c r="E20" i="1"/>
  <c r="M20" i="1"/>
  <c r="I20" i="1"/>
  <c r="H20" i="1"/>
  <c r="J20" i="1"/>
  <c r="D20" i="1"/>
  <c r="K20" i="1"/>
  <c r="L24" i="1"/>
  <c r="A25" i="1"/>
  <c r="J25" i="1"/>
  <c r="D25" i="1"/>
  <c r="K25" i="1"/>
  <c r="G25" i="1"/>
  <c r="F25" i="1"/>
  <c r="E25" i="1"/>
  <c r="M25" i="1"/>
  <c r="I25" i="1"/>
  <c r="H25" i="1"/>
  <c r="A23" i="1"/>
  <c r="J23" i="1"/>
  <c r="D23" i="1"/>
  <c r="K23" i="1"/>
  <c r="G23" i="1"/>
  <c r="F23" i="1"/>
  <c r="E23" i="1"/>
  <c r="M23" i="1"/>
  <c r="L23" i="1"/>
  <c r="I23" i="1"/>
  <c r="H23" i="1"/>
  <c r="A21" i="1"/>
  <c r="L21" i="1"/>
  <c r="J21" i="1"/>
  <c r="D21" i="1"/>
  <c r="K21" i="1"/>
  <c r="G21" i="1"/>
  <c r="F21" i="1"/>
  <c r="E21" i="1"/>
  <c r="M21" i="1"/>
  <c r="I21" i="1"/>
  <c r="H21" i="1"/>
  <c r="L22" i="1"/>
  <c r="L20" i="1"/>
  <c r="E2" i="1" a="1"/>
  <c r="E2" i="1" s="1"/>
  <c r="F2" i="1" a="1"/>
  <c r="F2" i="1" s="1"/>
  <c r="G2" i="1" a="1"/>
  <c r="G2" i="1" s="1"/>
  <c r="H2" i="1" a="1"/>
  <c r="H2" i="1" s="1"/>
  <c r="I2" i="1" a="1"/>
  <c r="I2" i="1" s="1"/>
  <c r="J2" i="1" a="1"/>
  <c r="J2" i="1"/>
  <c r="K2" i="1" a="1"/>
  <c r="K2" i="1" s="1"/>
  <c r="L2" i="1" a="1"/>
  <c r="L2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D5" i="1" a="1"/>
  <c r="D5" i="1" s="1"/>
  <c r="E5" i="1" a="1"/>
  <c r="E5" i="1" s="1"/>
  <c r="F5" i="1" a="1"/>
  <c r="F5" i="1" s="1"/>
  <c r="G5" i="1" a="1"/>
  <c r="G5" i="1" s="1"/>
  <c r="H5" i="1" a="1"/>
  <c r="H5" i="1"/>
  <c r="I5" i="1" a="1"/>
  <c r="I5" i="1" s="1"/>
  <c r="J5" i="1" a="1"/>
  <c r="J5" i="1" s="1"/>
  <c r="K5" i="1" a="1"/>
  <c r="K5" i="1"/>
  <c r="L5" i="1" a="1"/>
  <c r="L5" i="1" s="1"/>
  <c r="D6" i="1" a="1"/>
  <c r="D6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3" i="1" a="1"/>
  <c r="M3" i="1" s="1"/>
  <c r="M4" i="1" a="1"/>
  <c r="M4" i="1" s="1"/>
  <c r="M5" i="1" a="1"/>
  <c r="M5" i="1" s="1"/>
  <c r="M6" i="1" a="1"/>
  <c r="M6" i="1" s="1"/>
  <c r="M7" i="1" a="1"/>
  <c r="M7" i="1" s="1"/>
  <c r="M2" i="1" a="1"/>
  <c r="M2" i="1" s="1"/>
  <c r="N39" i="1" l="1"/>
  <c r="N38" i="1"/>
  <c r="N42" i="1"/>
  <c r="N41" i="1"/>
  <c r="N40" i="1"/>
  <c r="N43" i="1"/>
  <c r="N6" i="1"/>
  <c r="N4" i="1"/>
  <c r="N3" i="1"/>
  <c r="N7" i="1"/>
  <c r="N5" i="1"/>
  <c r="N36" i="1"/>
  <c r="N35" i="1"/>
  <c r="N34" i="1"/>
  <c r="N37" i="1"/>
  <c r="N33" i="1"/>
  <c r="N32" i="1"/>
  <c r="N22" i="1"/>
  <c r="N27" i="1"/>
  <c r="N28" i="1"/>
  <c r="N25" i="1"/>
  <c r="N31" i="1"/>
  <c r="N26" i="1"/>
  <c r="N30" i="1"/>
  <c r="N20" i="1"/>
  <c r="N24" i="1"/>
  <c r="N21" i="1"/>
  <c r="N23" i="1"/>
  <c r="N29" i="1"/>
  <c r="N2" i="1"/>
</calcChain>
</file>

<file path=xl/sharedStrings.xml><?xml version="1.0" encoding="utf-8"?>
<sst xmlns="http://schemas.openxmlformats.org/spreadsheetml/2006/main" count="2663" uniqueCount="37">
  <si>
    <t>YEAR</t>
  </si>
  <si>
    <t>WEEK</t>
  </si>
  <si>
    <t>POL</t>
  </si>
  <si>
    <t>ALGER</t>
  </si>
  <si>
    <t>ORAN</t>
  </si>
  <si>
    <t>GHAZAOUET</t>
  </si>
  <si>
    <t>BEJAIA</t>
  </si>
  <si>
    <t>DJEN DJEN</t>
  </si>
  <si>
    <t>SKIKDA</t>
  </si>
  <si>
    <t>ANNABA</t>
  </si>
  <si>
    <t>ALGER C</t>
  </si>
  <si>
    <t>ORAN Sec</t>
  </si>
  <si>
    <t>Mosta</t>
  </si>
  <si>
    <t>TOTAL</t>
  </si>
  <si>
    <t>MARSEILLE</t>
  </si>
  <si>
    <t>BARCELONE</t>
  </si>
  <si>
    <t>VALENCE</t>
  </si>
  <si>
    <t>week</t>
  </si>
  <si>
    <t>pol</t>
  </si>
  <si>
    <t>GANDIA</t>
  </si>
  <si>
    <t>LA SPEZIA</t>
  </si>
  <si>
    <t>GENES</t>
  </si>
  <si>
    <t>ALGER SEC</t>
  </si>
  <si>
    <t>Delta</t>
  </si>
  <si>
    <t>NC</t>
  </si>
  <si>
    <t>-</t>
  </si>
  <si>
    <t>Part EuroNaf</t>
  </si>
  <si>
    <t>Total 2013</t>
  </si>
  <si>
    <t>Total 2015</t>
  </si>
  <si>
    <t>T/S BCN-ORAN</t>
  </si>
  <si>
    <t>TOTAL TRADE + T/S</t>
  </si>
  <si>
    <t>Mex - VLC T/S</t>
  </si>
  <si>
    <t>MGE - GOA T/S</t>
  </si>
  <si>
    <t>OMIT</t>
  </si>
  <si>
    <t>Total W1-10 / 2015</t>
  </si>
  <si>
    <t>Total W1-10 / 2016</t>
  </si>
  <si>
    <t>Total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</si>
</sst>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\ ##0"/>
    <numFmt numFmtId="165" formatCode="_-* #,##0\ _€_-;\-* #,##0\ _€_-;_-* &quot;-&quot;??\ _€_-;_-@_-"/>
    <numFmt numFmtId="166" formatCode="#,##0_ ;\-#,##0\ "/>
    <numFmt numFmtId="167" formatCode="[Red][&lt;0]\-&quot;&quot;0&quot;&quot;%;[Green][&gt;0]\+&quot;&quot;0&quot;&quot;%;\-"/>
  </numFmts>
  <fonts count="3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11"/>
      <color theme="9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5" tint="-0.499984740745262"/>
      <name val="Arial"/>
      <family val="2"/>
    </font>
    <font>
      <sz val="10"/>
      <color rgb="FFFF0000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i/>
      <sz val="1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FF0000"/>
      <name val="Arial"/>
      <family val="2"/>
    </font>
    <font>
      <b/>
      <i/>
      <sz val="10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42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164" fontId="4" fillId="2" borderId="4" xfId="2" applyNumberFormat="1" applyFont="1" applyFill="1" applyBorder="1" applyAlignment="1">
      <alignment horizontal="center" vertical="center" textRotation="255"/>
    </xf>
    <xf numFmtId="164" fontId="4" fillId="2" borderId="5" xfId="2" applyNumberFormat="1" applyFont="1" applyFill="1" applyBorder="1" applyAlignment="1">
      <alignment horizontal="center" vertical="center" textRotation="255"/>
    </xf>
    <xf numFmtId="164" fontId="5" fillId="2" borderId="6" xfId="2" applyNumberFormat="1" applyFont="1" applyFill="1" applyBorder="1" applyAlignment="1">
      <alignment horizontal="center" vertical="center" textRotation="255"/>
    </xf>
    <xf numFmtId="0" fontId="6" fillId="0" borderId="7" xfId="0" applyFont="1" applyBorder="1" applyAlignment="1"/>
    <xf numFmtId="0" fontId="6" fillId="0" borderId="0" xfId="0" applyFont="1" applyAlignment="1"/>
    <xf numFmtId="0" fontId="7" fillId="3" borderId="8" xfId="0" applyFont="1" applyFill="1" applyBorder="1" applyAlignment="1">
      <alignment horizontal="center" vertical="center"/>
    </xf>
    <xf numFmtId="0" fontId="0" fillId="0" borderId="0" xfId="0" applyBorder="1"/>
    <xf numFmtId="0" fontId="7" fillId="3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7" fillId="3" borderId="0" xfId="0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textRotation="255"/>
    </xf>
    <xf numFmtId="0" fontId="5" fillId="2" borderId="15" xfId="2" applyFont="1" applyFill="1" applyBorder="1" applyAlignment="1">
      <alignment horizontal="center" vertical="center" textRotation="255"/>
    </xf>
    <xf numFmtId="165" fontId="4" fillId="2" borderId="10" xfId="1" applyNumberFormat="1" applyFont="1" applyFill="1" applyBorder="1" applyAlignment="1">
      <alignment horizontal="center" vertical="center" textRotation="255"/>
    </xf>
    <xf numFmtId="0" fontId="8" fillId="3" borderId="13" xfId="0" applyFont="1" applyFill="1" applyBorder="1" applyAlignment="1">
      <alignment horizontal="center" vertical="center"/>
    </xf>
    <xf numFmtId="166" fontId="9" fillId="0" borderId="13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166" fontId="9" fillId="0" borderId="16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2" fillId="0" borderId="9" xfId="1" applyNumberFormat="1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166" fontId="9" fillId="0" borderId="18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20" xfId="2" applyFont="1" applyFill="1" applyBorder="1" applyAlignment="1">
      <alignment horizontal="center" vertical="center" wrapText="1"/>
    </xf>
    <xf numFmtId="0" fontId="13" fillId="2" borderId="21" xfId="2" applyFont="1" applyFill="1" applyBorder="1" applyAlignment="1">
      <alignment horizontal="center" vertical="center" wrapText="1"/>
    </xf>
    <xf numFmtId="0" fontId="13" fillId="2" borderId="22" xfId="2" applyFont="1" applyFill="1" applyBorder="1" applyAlignment="1">
      <alignment horizontal="center" vertical="center" wrapText="1"/>
    </xf>
    <xf numFmtId="0" fontId="14" fillId="2" borderId="23" xfId="2" applyFont="1" applyFill="1" applyBorder="1" applyAlignment="1">
      <alignment horizontal="center" vertical="center" textRotation="255" wrapText="1"/>
    </xf>
    <xf numFmtId="0" fontId="14" fillId="2" borderId="24" xfId="2" applyFont="1" applyFill="1" applyBorder="1" applyAlignment="1">
      <alignment horizontal="center" vertical="center" textRotation="255" wrapText="1"/>
    </xf>
    <xf numFmtId="0" fontId="15" fillId="2" borderId="24" xfId="2" applyFont="1" applyFill="1" applyBorder="1" applyAlignment="1">
      <alignment horizontal="center" vertical="center" textRotation="255" wrapText="1"/>
    </xf>
    <xf numFmtId="0" fontId="16" fillId="2" borderId="25" xfId="2" applyFont="1" applyFill="1" applyBorder="1" applyAlignment="1">
      <alignment horizontal="center" vertical="center" textRotation="255" wrapText="1"/>
    </xf>
    <xf numFmtId="0" fontId="16" fillId="2" borderId="24" xfId="2" applyFont="1" applyFill="1" applyBorder="1" applyAlignment="1">
      <alignment horizontal="center" vertical="center" textRotation="255" wrapText="1"/>
    </xf>
    <xf numFmtId="0" fontId="16" fillId="2" borderId="26" xfId="2" applyFont="1" applyFill="1" applyBorder="1" applyAlignment="1">
      <alignment horizontal="center" vertical="center" textRotation="255" wrapText="1"/>
    </xf>
    <xf numFmtId="165" fontId="13" fillId="2" borderId="22" xfId="3" applyNumberFormat="1" applyFont="1" applyFill="1" applyBorder="1" applyAlignment="1">
      <alignment horizontal="left" vertical="center" textRotation="255" wrapText="1"/>
    </xf>
    <xf numFmtId="0" fontId="1" fillId="0" borderId="0" xfId="4"/>
    <xf numFmtId="0" fontId="13" fillId="4" borderId="22" xfId="2" applyFont="1" applyFill="1" applyBorder="1" applyAlignment="1">
      <alignment horizontal="center" vertical="center" textRotation="255" wrapText="1"/>
    </xf>
    <xf numFmtId="0" fontId="17" fillId="3" borderId="11" xfId="4" applyFont="1" applyFill="1" applyBorder="1" applyAlignment="1">
      <alignment horizontal="center" vertical="center"/>
    </xf>
    <xf numFmtId="0" fontId="8" fillId="3" borderId="12" xfId="4" applyFont="1" applyFill="1" applyBorder="1" applyAlignment="1">
      <alignment horizontal="center" vertical="center"/>
    </xf>
    <xf numFmtId="166" fontId="9" fillId="0" borderId="27" xfId="3" applyNumberFormat="1" applyFont="1" applyBorder="1" applyAlignment="1">
      <alignment horizontal="center" vertical="center"/>
    </xf>
    <xf numFmtId="164" fontId="0" fillId="0" borderId="28" xfId="3" applyNumberFormat="1" applyFont="1" applyBorder="1" applyAlignment="1">
      <alignment horizontal="center" vertical="center"/>
    </xf>
    <xf numFmtId="164" fontId="0" fillId="0" borderId="13" xfId="3" applyNumberFormat="1" applyFont="1" applyBorder="1" applyAlignment="1">
      <alignment horizontal="center" vertical="center"/>
    </xf>
    <xf numFmtId="164" fontId="2" fillId="0" borderId="29" xfId="3" applyNumberFormat="1" applyFont="1" applyBorder="1" applyAlignment="1">
      <alignment horizontal="center" vertical="center"/>
    </xf>
    <xf numFmtId="166" fontId="2" fillId="4" borderId="30" xfId="3" applyNumberFormat="1" applyFont="1" applyFill="1" applyBorder="1" applyAlignment="1">
      <alignment horizontal="center" vertical="center"/>
    </xf>
    <xf numFmtId="166" fontId="2" fillId="4" borderId="29" xfId="3" applyNumberFormat="1" applyFont="1" applyFill="1" applyBorder="1" applyAlignment="1">
      <alignment horizontal="center" vertical="center"/>
    </xf>
    <xf numFmtId="164" fontId="0" fillId="0" borderId="31" xfId="3" applyNumberFormat="1" applyFont="1" applyBorder="1" applyAlignment="1">
      <alignment horizontal="center" vertical="center"/>
    </xf>
    <xf numFmtId="0" fontId="17" fillId="3" borderId="32" xfId="4" applyFont="1" applyFill="1" applyBorder="1" applyAlignment="1">
      <alignment horizontal="center" vertical="center"/>
    </xf>
    <xf numFmtId="0" fontId="8" fillId="3" borderId="33" xfId="4" applyFont="1" applyFill="1" applyBorder="1" applyAlignment="1">
      <alignment horizontal="center" vertical="center"/>
    </xf>
    <xf numFmtId="164" fontId="0" fillId="0" borderId="34" xfId="3" applyNumberFormat="1" applyFont="1" applyBorder="1" applyAlignment="1">
      <alignment horizontal="center" vertical="center"/>
    </xf>
    <xf numFmtId="164" fontId="0" fillId="0" borderId="35" xfId="3" applyNumberFormat="1" applyFont="1" applyBorder="1" applyAlignment="1">
      <alignment horizontal="center" vertical="center"/>
    </xf>
    <xf numFmtId="164" fontId="0" fillId="0" borderId="36" xfId="3" applyNumberFormat="1" applyFont="1" applyBorder="1" applyAlignment="1">
      <alignment horizontal="center" vertical="center"/>
    </xf>
    <xf numFmtId="164" fontId="2" fillId="0" borderId="27" xfId="3" applyNumberFormat="1" applyFont="1" applyBorder="1" applyAlignment="1">
      <alignment horizontal="center" vertical="center"/>
    </xf>
    <xf numFmtId="166" fontId="2" fillId="4" borderId="27" xfId="3" applyNumberFormat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3" fillId="2" borderId="3" xfId="2" applyFont="1" applyFill="1" applyBorder="1" applyAlignment="1">
      <alignment horizontal="center" vertical="center" wrapText="1"/>
    </xf>
    <xf numFmtId="164" fontId="14" fillId="2" borderId="1" xfId="2" applyNumberFormat="1" applyFont="1" applyFill="1" applyBorder="1" applyAlignment="1">
      <alignment horizontal="center" vertical="center" textRotation="255" wrapText="1"/>
    </xf>
    <xf numFmtId="164" fontId="14" fillId="2" borderId="5" xfId="2" applyNumberFormat="1" applyFont="1" applyFill="1" applyBorder="1" applyAlignment="1">
      <alignment horizontal="center" vertical="center" textRotation="255" wrapText="1"/>
    </xf>
    <xf numFmtId="164" fontId="15" fillId="2" borderId="5" xfId="2" applyNumberFormat="1" applyFont="1" applyFill="1" applyBorder="1" applyAlignment="1">
      <alignment horizontal="center" vertical="center" textRotation="255" wrapText="1"/>
    </xf>
    <xf numFmtId="164" fontId="16" fillId="2" borderId="6" xfId="2" applyNumberFormat="1" applyFont="1" applyFill="1" applyBorder="1" applyAlignment="1">
      <alignment horizontal="center" vertical="center" textRotation="255" wrapText="1"/>
    </xf>
    <xf numFmtId="0" fontId="16" fillId="2" borderId="37" xfId="2" applyFont="1" applyFill="1" applyBorder="1" applyAlignment="1">
      <alignment horizontal="center" vertical="center" textRotation="255" wrapText="1"/>
    </xf>
    <xf numFmtId="0" fontId="16" fillId="2" borderId="38" xfId="2" applyFont="1" applyFill="1" applyBorder="1" applyAlignment="1">
      <alignment horizontal="center" vertical="center" textRotation="255" wrapText="1"/>
    </xf>
    <xf numFmtId="165" fontId="13" fillId="2" borderId="39" xfId="3" applyNumberFormat="1" applyFont="1" applyFill="1" applyBorder="1" applyAlignment="1">
      <alignment horizontal="left" vertical="center" textRotation="255" wrapText="1"/>
    </xf>
    <xf numFmtId="0" fontId="1" fillId="0" borderId="7" xfId="4" applyBorder="1"/>
    <xf numFmtId="0" fontId="13" fillId="4" borderId="3" xfId="2" applyFont="1" applyFill="1" applyBorder="1" applyAlignment="1">
      <alignment horizontal="center" vertical="center" textRotation="255" wrapText="1"/>
    </xf>
    <xf numFmtId="0" fontId="18" fillId="3" borderId="8" xfId="4" applyFont="1" applyFill="1" applyBorder="1" applyAlignment="1">
      <alignment horizontal="center" vertical="center"/>
    </xf>
    <xf numFmtId="0" fontId="8" fillId="3" borderId="9" xfId="4" applyFont="1" applyFill="1" applyBorder="1" applyAlignment="1">
      <alignment horizontal="center" vertical="center"/>
    </xf>
    <xf numFmtId="166" fontId="9" fillId="0" borderId="10" xfId="3" applyNumberFormat="1" applyFont="1" applyBorder="1" applyAlignment="1">
      <alignment horizontal="center" vertical="center"/>
    </xf>
    <xf numFmtId="164" fontId="0" fillId="0" borderId="40" xfId="3" applyNumberFormat="1" applyFont="1" applyBorder="1" applyAlignment="1">
      <alignment horizontal="center" vertical="center"/>
    </xf>
    <xf numFmtId="164" fontId="0" fillId="0" borderId="16" xfId="3" applyNumberFormat="1" applyFont="1" applyBorder="1" applyAlignment="1">
      <alignment horizontal="center" vertical="center"/>
    </xf>
    <xf numFmtId="164" fontId="0" fillId="0" borderId="41" xfId="3" applyNumberFormat="1" applyFont="1" applyBorder="1" applyAlignment="1">
      <alignment horizontal="center" vertical="center"/>
    </xf>
    <xf numFmtId="0" fontId="1" fillId="0" borderId="15" xfId="4" applyBorder="1"/>
    <xf numFmtId="167" fontId="2" fillId="4" borderId="30" xfId="5" applyNumberFormat="1" applyFont="1" applyFill="1" applyBorder="1" applyAlignment="1">
      <alignment horizontal="center" vertical="center"/>
    </xf>
    <xf numFmtId="0" fontId="1" fillId="0" borderId="42" xfId="4" applyBorder="1"/>
    <xf numFmtId="0" fontId="1" fillId="0" borderId="0" xfId="4" applyBorder="1"/>
    <xf numFmtId="0" fontId="18" fillId="3" borderId="11" xfId="4" applyFont="1" applyFill="1" applyBorder="1" applyAlignment="1">
      <alignment horizontal="center" vertical="center"/>
    </xf>
    <xf numFmtId="166" fontId="9" fillId="0" borderId="29" xfId="3" applyNumberFormat="1" applyFont="1" applyBorder="1" applyAlignment="1">
      <alignment horizontal="center" vertical="center"/>
    </xf>
    <xf numFmtId="167" fontId="2" fillId="4" borderId="29" xfId="5" applyNumberFormat="1" applyFont="1" applyFill="1" applyBorder="1" applyAlignment="1">
      <alignment horizontal="center" vertical="center"/>
    </xf>
    <xf numFmtId="0" fontId="18" fillId="3" borderId="17" xfId="4" applyFont="1" applyFill="1" applyBorder="1" applyAlignment="1">
      <alignment horizontal="center" vertical="center"/>
    </xf>
    <xf numFmtId="0" fontId="8" fillId="3" borderId="19" xfId="4" applyFont="1" applyFill="1" applyBorder="1" applyAlignment="1">
      <alignment horizontal="center" vertical="center"/>
    </xf>
    <xf numFmtId="166" fontId="9" fillId="0" borderId="43" xfId="3" applyNumberFormat="1" applyFont="1" applyBorder="1" applyAlignment="1">
      <alignment horizontal="center" vertical="center"/>
    </xf>
    <xf numFmtId="164" fontId="19" fillId="0" borderId="35" xfId="3" applyNumberFormat="1" applyFont="1" applyBorder="1" applyAlignment="1">
      <alignment horizontal="center" vertical="center"/>
    </xf>
    <xf numFmtId="167" fontId="2" fillId="4" borderId="27" xfId="5" applyNumberFormat="1" applyFont="1" applyFill="1" applyBorder="1" applyAlignment="1">
      <alignment horizontal="center" vertical="center"/>
    </xf>
    <xf numFmtId="0" fontId="13" fillId="4" borderId="39" xfId="2" applyFont="1" applyFill="1" applyBorder="1" applyAlignment="1">
      <alignment horizontal="center" vertical="center" textRotation="255" wrapText="1"/>
    </xf>
    <xf numFmtId="0" fontId="20" fillId="3" borderId="8" xfId="4" applyFont="1" applyFill="1" applyBorder="1" applyAlignment="1">
      <alignment horizontal="center" vertical="center"/>
    </xf>
    <xf numFmtId="164" fontId="0" fillId="0" borderId="14" xfId="3" applyNumberFormat="1" applyFont="1" applyBorder="1" applyAlignment="1">
      <alignment horizontal="center" vertical="center"/>
    </xf>
    <xf numFmtId="167" fontId="2" fillId="4" borderId="10" xfId="5" applyNumberFormat="1" applyFont="1" applyFill="1" applyBorder="1" applyAlignment="1">
      <alignment horizontal="center" vertical="center"/>
    </xf>
    <xf numFmtId="0" fontId="20" fillId="3" borderId="11" xfId="4" applyFont="1" applyFill="1" applyBorder="1" applyAlignment="1">
      <alignment horizontal="center" vertical="center"/>
    </xf>
    <xf numFmtId="0" fontId="20" fillId="3" borderId="17" xfId="4" applyFont="1" applyFill="1" applyBorder="1" applyAlignment="1">
      <alignment horizontal="center" vertical="center"/>
    </xf>
    <xf numFmtId="164" fontId="0" fillId="0" borderId="44" xfId="3" applyNumberFormat="1" applyFont="1" applyBorder="1" applyAlignment="1">
      <alignment horizontal="center" vertical="center"/>
    </xf>
    <xf numFmtId="164" fontId="0" fillId="0" borderId="18" xfId="3" applyNumberFormat="1" applyFont="1" applyBorder="1" applyAlignment="1">
      <alignment horizontal="center" vertical="center"/>
    </xf>
    <xf numFmtId="164" fontId="19" fillId="0" borderId="18" xfId="3" applyNumberFormat="1" applyFont="1" applyBorder="1" applyAlignment="1">
      <alignment horizontal="center" vertical="center"/>
    </xf>
    <xf numFmtId="164" fontId="14" fillId="2" borderId="4" xfId="2" applyNumberFormat="1" applyFont="1" applyFill="1" applyBorder="1" applyAlignment="1">
      <alignment horizontal="center" vertical="center" textRotation="255" wrapText="1"/>
    </xf>
    <xf numFmtId="165" fontId="13" fillId="2" borderId="22" xfId="3" applyNumberFormat="1" applyFont="1" applyFill="1" applyBorder="1" applyAlignment="1">
      <alignment horizontal="center" vertical="center" textRotation="255" wrapText="1"/>
    </xf>
    <xf numFmtId="0" fontId="21" fillId="3" borderId="8" xfId="4" applyFont="1" applyFill="1" applyBorder="1" applyAlignment="1">
      <alignment horizontal="center" vertical="center"/>
    </xf>
    <xf numFmtId="164" fontId="2" fillId="0" borderId="30" xfId="3" applyNumberFormat="1" applyFont="1" applyBorder="1" applyAlignment="1">
      <alignment horizontal="center" vertical="center"/>
    </xf>
    <xf numFmtId="167" fontId="2" fillId="5" borderId="29" xfId="5" applyNumberFormat="1" applyFont="1" applyFill="1" applyBorder="1" applyAlignment="1">
      <alignment horizontal="center" vertical="center"/>
    </xf>
    <xf numFmtId="0" fontId="21" fillId="3" borderId="11" xfId="4" applyFont="1" applyFill="1" applyBorder="1" applyAlignment="1">
      <alignment horizontal="center" vertical="center"/>
    </xf>
    <xf numFmtId="164" fontId="0" fillId="0" borderId="45" xfId="3" applyNumberFormat="1" applyFont="1" applyBorder="1" applyAlignment="1">
      <alignment horizontal="center" vertical="center"/>
    </xf>
    <xf numFmtId="164" fontId="19" fillId="0" borderId="36" xfId="3" applyNumberFormat="1" applyFont="1" applyBorder="1" applyAlignment="1">
      <alignment horizontal="center" vertical="center"/>
    </xf>
    <xf numFmtId="164" fontId="2" fillId="0" borderId="43" xfId="3" applyNumberFormat="1" applyFont="1" applyBorder="1" applyAlignment="1">
      <alignment horizontal="center" vertical="center"/>
    </xf>
    <xf numFmtId="0" fontId="7" fillId="3" borderId="8" xfId="4" applyFont="1" applyFill="1" applyBorder="1" applyAlignment="1">
      <alignment horizontal="center" vertical="center"/>
    </xf>
    <xf numFmtId="0" fontId="7" fillId="3" borderId="11" xfId="4" applyFont="1" applyFill="1" applyBorder="1" applyAlignment="1">
      <alignment horizontal="center" vertical="center"/>
    </xf>
    <xf numFmtId="0" fontId="17" fillId="3" borderId="46" xfId="4" applyFont="1" applyFill="1" applyBorder="1" applyAlignment="1">
      <alignment horizontal="center" vertical="center"/>
    </xf>
    <xf numFmtId="0" fontId="8" fillId="3" borderId="26" xfId="4" applyFont="1" applyFill="1" applyBorder="1" applyAlignment="1">
      <alignment horizontal="center" vertical="center"/>
    </xf>
    <xf numFmtId="166" fontId="9" fillId="0" borderId="26" xfId="3" applyNumberFormat="1" applyFont="1" applyBorder="1" applyAlignment="1">
      <alignment horizontal="center" vertical="center"/>
    </xf>
    <xf numFmtId="164" fontId="0" fillId="0" borderId="15" xfId="3" applyNumberFormat="1" applyFont="1" applyBorder="1" applyAlignment="1">
      <alignment horizontal="center" vertical="center"/>
    </xf>
    <xf numFmtId="164" fontId="2" fillId="0" borderId="15" xfId="3" applyNumberFormat="1" applyFont="1" applyBorder="1" applyAlignment="1">
      <alignment horizontal="center" vertical="center"/>
    </xf>
    <xf numFmtId="164" fontId="19" fillId="0" borderId="20" xfId="3" applyNumberFormat="1" applyFont="1" applyBorder="1" applyAlignment="1">
      <alignment horizontal="center" vertical="center"/>
    </xf>
    <xf numFmtId="164" fontId="8" fillId="0" borderId="42" xfId="3" applyNumberFormat="1" applyFont="1" applyBorder="1" applyAlignment="1">
      <alignment horizontal="center" vertical="center"/>
    </xf>
    <xf numFmtId="164" fontId="19" fillId="0" borderId="17" xfId="3" applyNumberFormat="1" applyFont="1" applyBorder="1" applyAlignment="1">
      <alignment horizontal="center" vertical="center"/>
    </xf>
    <xf numFmtId="164" fontId="19" fillId="0" borderId="44" xfId="3" applyNumberFormat="1" applyFont="1" applyBorder="1" applyAlignment="1">
      <alignment horizontal="center" vertical="center"/>
    </xf>
    <xf numFmtId="166" fontId="9" fillId="0" borderId="22" xfId="3" applyNumberFormat="1" applyFont="1" applyBorder="1" applyAlignment="1">
      <alignment horizontal="center" vertical="center"/>
    </xf>
    <xf numFmtId="166" fontId="9" fillId="0" borderId="0" xfId="3" applyNumberFormat="1" applyFont="1" applyBorder="1" applyAlignment="1">
      <alignment horizontal="center" vertical="center"/>
    </xf>
    <xf numFmtId="167" fontId="2" fillId="0" borderId="15" xfId="5" applyNumberFormat="1" applyFont="1" applyFill="1" applyBorder="1" applyAlignment="1">
      <alignment horizontal="center" vertical="center"/>
    </xf>
    <xf numFmtId="166" fontId="9" fillId="0" borderId="49" xfId="3" applyNumberFormat="1" applyFont="1" applyBorder="1" applyAlignment="1">
      <alignment horizontal="center" vertical="center"/>
    </xf>
    <xf numFmtId="0" fontId="1" fillId="5" borderId="0" xfId="4" applyFill="1"/>
    <xf numFmtId="164" fontId="14" fillId="2" borderId="23" xfId="2" applyNumberFormat="1" applyFont="1" applyFill="1" applyBorder="1" applyAlignment="1">
      <alignment horizontal="center" vertical="center" textRotation="255" wrapText="1"/>
    </xf>
    <xf numFmtId="164" fontId="14" fillId="2" borderId="24" xfId="2" applyNumberFormat="1" applyFont="1" applyFill="1" applyBorder="1" applyAlignment="1">
      <alignment horizontal="center" vertical="center" textRotation="255" wrapText="1"/>
    </xf>
    <xf numFmtId="164" fontId="15" fillId="2" borderId="24" xfId="2" applyNumberFormat="1" applyFont="1" applyFill="1" applyBorder="1" applyAlignment="1">
      <alignment horizontal="center" vertical="center" textRotation="255" wrapText="1"/>
    </xf>
    <xf numFmtId="164" fontId="16" fillId="2" borderId="25" xfId="2" applyNumberFormat="1" applyFont="1" applyFill="1" applyBorder="1" applyAlignment="1">
      <alignment horizontal="center" vertical="center" textRotation="255" wrapText="1"/>
    </xf>
    <xf numFmtId="164" fontId="13" fillId="2" borderId="22" xfId="3" applyNumberFormat="1" applyFont="1" applyFill="1" applyBorder="1" applyAlignment="1">
      <alignment horizontal="center" vertical="center" textRotation="255" wrapText="1"/>
    </xf>
    <xf numFmtId="164" fontId="25" fillId="6" borderId="22" xfId="4" applyNumberFormat="1" applyFont="1" applyFill="1" applyBorder="1" applyAlignment="1">
      <alignment horizontal="center" vertical="center" wrapText="1"/>
    </xf>
    <xf numFmtId="164" fontId="26" fillId="7" borderId="22" xfId="4" applyNumberFormat="1" applyFont="1" applyFill="1" applyBorder="1" applyAlignment="1">
      <alignment horizontal="center" vertical="center" wrapText="1"/>
    </xf>
    <xf numFmtId="164" fontId="0" fillId="0" borderId="50" xfId="3" applyNumberFormat="1" applyFont="1" applyBorder="1" applyAlignment="1">
      <alignment horizontal="center" vertical="center"/>
    </xf>
    <xf numFmtId="164" fontId="1" fillId="0" borderId="0" xfId="4" applyNumberFormat="1"/>
    <xf numFmtId="0" fontId="13" fillId="2" borderId="51" xfId="2" applyFont="1" applyFill="1" applyBorder="1" applyAlignment="1">
      <alignment horizontal="center" vertical="center" wrapText="1"/>
    </xf>
    <xf numFmtId="0" fontId="13" fillId="2" borderId="52" xfId="2" applyFont="1" applyFill="1" applyBorder="1" applyAlignment="1">
      <alignment horizontal="center" vertical="center" wrapText="1"/>
    </xf>
    <xf numFmtId="0" fontId="13" fillId="2" borderId="39" xfId="2" applyFont="1" applyFill="1" applyBorder="1" applyAlignment="1">
      <alignment horizontal="center" vertical="center" wrapText="1"/>
    </xf>
    <xf numFmtId="164" fontId="14" fillId="2" borderId="53" xfId="2" applyNumberFormat="1" applyFont="1" applyFill="1" applyBorder="1" applyAlignment="1">
      <alignment horizontal="center" vertical="center" textRotation="255" wrapText="1"/>
    </xf>
    <xf numFmtId="164" fontId="14" fillId="2" borderId="37" xfId="2" applyNumberFormat="1" applyFont="1" applyFill="1" applyBorder="1" applyAlignment="1">
      <alignment horizontal="center" vertical="center" textRotation="255" wrapText="1"/>
    </xf>
    <xf numFmtId="164" fontId="15" fillId="2" borderId="37" xfId="2" applyNumberFormat="1" applyFont="1" applyFill="1" applyBorder="1" applyAlignment="1">
      <alignment horizontal="center" vertical="center" textRotation="255" wrapText="1"/>
    </xf>
    <xf numFmtId="164" fontId="13" fillId="2" borderId="39" xfId="3" applyNumberFormat="1" applyFont="1" applyFill="1" applyBorder="1" applyAlignment="1">
      <alignment horizontal="center" vertical="center" textRotation="255" wrapText="1"/>
    </xf>
    <xf numFmtId="0" fontId="1" fillId="0" borderId="38" xfId="4" applyBorder="1"/>
    <xf numFmtId="164" fontId="1" fillId="0" borderId="7" xfId="4" applyNumberFormat="1" applyBorder="1"/>
    <xf numFmtId="0" fontId="18" fillId="3" borderId="54" xfId="4" applyFont="1" applyFill="1" applyBorder="1" applyAlignment="1">
      <alignment horizontal="center" vertical="center"/>
    </xf>
    <xf numFmtId="0" fontId="8" fillId="3" borderId="55" xfId="4" applyFont="1" applyFill="1" applyBorder="1" applyAlignment="1">
      <alignment horizontal="center" vertical="center"/>
    </xf>
    <xf numFmtId="166" fontId="9" fillId="0" borderId="56" xfId="3" applyNumberFormat="1" applyFont="1" applyBorder="1" applyAlignment="1">
      <alignment horizontal="center" vertical="center"/>
    </xf>
    <xf numFmtId="164" fontId="0" fillId="0" borderId="57" xfId="3" applyNumberFormat="1" applyFont="1" applyBorder="1" applyAlignment="1">
      <alignment horizontal="center" vertical="center"/>
    </xf>
    <xf numFmtId="164" fontId="0" fillId="0" borderId="58" xfId="3" applyNumberFormat="1" applyFont="1" applyBorder="1" applyAlignment="1">
      <alignment horizontal="center" vertical="center"/>
    </xf>
    <xf numFmtId="164" fontId="2" fillId="0" borderId="59" xfId="3" applyNumberFormat="1" applyFont="1" applyBorder="1" applyAlignment="1">
      <alignment horizontal="center" vertical="center"/>
    </xf>
    <xf numFmtId="167" fontId="2" fillId="4" borderId="59" xfId="5" applyNumberFormat="1" applyFont="1" applyFill="1" applyBorder="1" applyAlignment="1">
      <alignment horizontal="center" vertical="center"/>
    </xf>
    <xf numFmtId="164" fontId="1" fillId="0" borderId="42" xfId="4" applyNumberFormat="1" applyBorder="1"/>
    <xf numFmtId="164" fontId="1" fillId="0" borderId="0" xfId="4" applyNumberFormat="1" applyBorder="1"/>
    <xf numFmtId="164" fontId="27" fillId="0" borderId="30" xfId="3" applyNumberFormat="1" applyFont="1" applyBorder="1" applyAlignment="1">
      <alignment horizontal="center" vertical="center"/>
    </xf>
    <xf numFmtId="164" fontId="28" fillId="0" borderId="0" xfId="4" applyNumberFormat="1" applyFont="1" applyAlignment="1">
      <alignment horizontal="center"/>
    </xf>
    <xf numFmtId="164" fontId="27" fillId="0" borderId="29" xfId="3" applyNumberFormat="1" applyFont="1" applyBorder="1" applyAlignment="1">
      <alignment horizontal="center" vertical="center"/>
    </xf>
    <xf numFmtId="164" fontId="27" fillId="0" borderId="27" xfId="3" applyNumberFormat="1" applyFont="1" applyBorder="1" applyAlignment="1">
      <alignment horizontal="center" vertical="center"/>
    </xf>
    <xf numFmtId="164" fontId="27" fillId="0" borderId="59" xfId="3" applyNumberFormat="1" applyFont="1" applyBorder="1" applyAlignment="1">
      <alignment horizontal="center" vertical="center"/>
    </xf>
    <xf numFmtId="164" fontId="0" fillId="5" borderId="13" xfId="3" applyNumberFormat="1" applyFont="1" applyFill="1" applyBorder="1" applyAlignment="1">
      <alignment horizontal="center" vertical="center"/>
    </xf>
    <xf numFmtId="164" fontId="0" fillId="0" borderId="26" xfId="3" applyNumberFormat="1" applyFont="1" applyBorder="1" applyAlignment="1">
      <alignment horizontal="center" vertical="center"/>
    </xf>
    <xf numFmtId="164" fontId="27" fillId="0" borderId="22" xfId="3" applyNumberFormat="1" applyFont="1" applyBorder="1" applyAlignment="1">
      <alignment horizontal="center" vertical="center"/>
    </xf>
    <xf numFmtId="164" fontId="28" fillId="0" borderId="47" xfId="4" applyNumberFormat="1" applyFont="1" applyBorder="1" applyAlignment="1">
      <alignment horizontal="center"/>
    </xf>
    <xf numFmtId="164" fontId="16" fillId="2" borderId="60" xfId="2" applyNumberFormat="1" applyFont="1" applyFill="1" applyBorder="1" applyAlignment="1">
      <alignment horizontal="center" vertical="center" textRotation="255" wrapText="1"/>
    </xf>
    <xf numFmtId="164" fontId="0" fillId="0" borderId="61" xfId="3" applyNumberFormat="1" applyFont="1" applyBorder="1" applyAlignment="1">
      <alignment horizontal="center" vertical="center"/>
    </xf>
    <xf numFmtId="164" fontId="1" fillId="0" borderId="50" xfId="3" applyNumberFormat="1" applyFont="1" applyBorder="1" applyAlignment="1">
      <alignment horizontal="center" vertical="center"/>
    </xf>
    <xf numFmtId="164" fontId="14" fillId="2" borderId="51" xfId="2" applyNumberFormat="1" applyFont="1" applyFill="1" applyBorder="1" applyAlignment="1">
      <alignment horizontal="center" vertical="center" textRotation="255" wrapText="1"/>
    </xf>
    <xf numFmtId="165" fontId="13" fillId="2" borderId="39" xfId="3" applyNumberFormat="1" applyFont="1" applyFill="1" applyBorder="1" applyAlignment="1">
      <alignment horizontal="center" vertical="center" textRotation="255" wrapText="1"/>
    </xf>
    <xf numFmtId="164" fontId="0" fillId="0" borderId="62" xfId="3" applyNumberFormat="1" applyFont="1" applyBorder="1" applyAlignment="1">
      <alignment horizontal="center" vertical="center"/>
    </xf>
    <xf numFmtId="164" fontId="0" fillId="0" borderId="63" xfId="3" applyNumberFormat="1" applyFont="1" applyBorder="1" applyAlignment="1">
      <alignment horizontal="center" vertical="center"/>
    </xf>
    <xf numFmtId="0" fontId="13" fillId="2" borderId="47" xfId="2" applyFont="1" applyFill="1" applyBorder="1" applyAlignment="1">
      <alignment horizontal="center" vertical="center" wrapText="1"/>
    </xf>
    <xf numFmtId="0" fontId="30" fillId="3" borderId="22" xfId="2" applyFont="1" applyFill="1" applyBorder="1" applyAlignment="1">
      <alignment horizontal="center" vertical="center" textRotation="255" wrapText="1"/>
    </xf>
    <xf numFmtId="0" fontId="18" fillId="3" borderId="30" xfId="4" applyFont="1" applyFill="1" applyBorder="1" applyAlignment="1">
      <alignment horizontal="center" vertical="center"/>
    </xf>
    <xf numFmtId="0" fontId="8" fillId="3" borderId="64" xfId="4" applyFont="1" applyFill="1" applyBorder="1" applyAlignment="1">
      <alignment horizontal="center" vertical="center"/>
    </xf>
    <xf numFmtId="164" fontId="2" fillId="0" borderId="10" xfId="3" applyNumberFormat="1" applyFont="1" applyBorder="1" applyAlignment="1">
      <alignment horizontal="center" vertical="center"/>
    </xf>
    <xf numFmtId="166" fontId="2" fillId="3" borderId="30" xfId="3" applyNumberFormat="1" applyFont="1" applyFill="1" applyBorder="1" applyAlignment="1">
      <alignment horizontal="center" vertical="center"/>
    </xf>
    <xf numFmtId="0" fontId="18" fillId="3" borderId="29" xfId="4" applyFont="1" applyFill="1" applyBorder="1" applyAlignment="1">
      <alignment horizontal="center" vertical="center"/>
    </xf>
    <xf numFmtId="166" fontId="2" fillId="3" borderId="29" xfId="3" applyNumberFormat="1" applyFont="1" applyFill="1" applyBorder="1" applyAlignment="1">
      <alignment horizontal="center" vertical="center"/>
    </xf>
    <xf numFmtId="0" fontId="18" fillId="3" borderId="43" xfId="4" applyFont="1" applyFill="1" applyBorder="1" applyAlignment="1">
      <alignment horizontal="center" vertical="center"/>
    </xf>
    <xf numFmtId="0" fontId="8" fillId="3" borderId="65" xfId="4" applyFont="1" applyFill="1" applyBorder="1" applyAlignment="1">
      <alignment horizontal="center" vertical="center"/>
    </xf>
    <xf numFmtId="166" fontId="2" fillId="3" borderId="43" xfId="3" applyNumberFormat="1" applyFont="1" applyFill="1" applyBorder="1" applyAlignment="1">
      <alignment horizontal="center" vertical="center"/>
    </xf>
    <xf numFmtId="164" fontId="13" fillId="2" borderId="22" xfId="3" applyNumberFormat="1" applyFont="1" applyFill="1" applyBorder="1" applyAlignment="1">
      <alignment horizontal="left" vertical="center" textRotation="255" wrapText="1"/>
    </xf>
    <xf numFmtId="0" fontId="13" fillId="3" borderId="22" xfId="2" applyFont="1" applyFill="1" applyBorder="1" applyAlignment="1">
      <alignment horizontal="center" vertical="center" textRotation="255" wrapText="1"/>
    </xf>
    <xf numFmtId="0" fontId="20" fillId="3" borderId="30" xfId="4" applyFont="1" applyFill="1" applyBorder="1" applyAlignment="1">
      <alignment horizontal="center" vertical="center"/>
    </xf>
    <xf numFmtId="167" fontId="2" fillId="3" borderId="10" xfId="5" applyNumberFormat="1" applyFont="1" applyFill="1" applyBorder="1" applyAlignment="1">
      <alignment horizontal="center" vertical="center"/>
    </xf>
    <xf numFmtId="0" fontId="20" fillId="3" borderId="29" xfId="4" applyFont="1" applyFill="1" applyBorder="1" applyAlignment="1">
      <alignment horizontal="center" vertical="center"/>
    </xf>
    <xf numFmtId="167" fontId="2" fillId="3" borderId="29" xfId="5" applyNumberFormat="1" applyFont="1" applyFill="1" applyBorder="1" applyAlignment="1">
      <alignment horizontal="center" vertical="center"/>
    </xf>
    <xf numFmtId="166" fontId="31" fillId="0" borderId="27" xfId="3" applyNumberFormat="1" applyFont="1" applyBorder="1" applyAlignment="1">
      <alignment horizontal="center" vertical="center"/>
    </xf>
    <xf numFmtId="0" fontId="21" fillId="3" borderId="30" xfId="4" applyFont="1" applyFill="1" applyBorder="1" applyAlignment="1">
      <alignment horizontal="center" vertical="center"/>
    </xf>
    <xf numFmtId="0" fontId="21" fillId="3" borderId="29" xfId="4" applyFont="1" applyFill="1" applyBorder="1" applyAlignment="1">
      <alignment horizontal="center" vertical="center"/>
    </xf>
    <xf numFmtId="0" fontId="32" fillId="5" borderId="0" xfId="4" applyFont="1" applyFill="1"/>
    <xf numFmtId="0" fontId="7" fillId="3" borderId="30" xfId="4" applyFont="1" applyFill="1" applyBorder="1" applyAlignment="1">
      <alignment horizontal="center" vertical="center"/>
    </xf>
    <xf numFmtId="0" fontId="7" fillId="3" borderId="29" xfId="4" applyFont="1" applyFill="1" applyBorder="1" applyAlignment="1">
      <alignment horizontal="center" vertical="center"/>
    </xf>
    <xf numFmtId="0" fontId="17" fillId="0" borderId="15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166" fontId="9" fillId="0" borderId="15" xfId="3" applyNumberFormat="1" applyFont="1" applyBorder="1" applyAlignment="1">
      <alignment horizontal="center" vertical="center"/>
    </xf>
    <xf numFmtId="167" fontId="23" fillId="3" borderId="15" xfId="5" applyNumberFormat="1" applyFont="1" applyFill="1" applyBorder="1" applyAlignment="1">
      <alignment vertical="center" wrapText="1"/>
    </xf>
    <xf numFmtId="167" fontId="23" fillId="3" borderId="0" xfId="5" applyNumberFormat="1" applyFont="1" applyFill="1" applyBorder="1" applyAlignment="1">
      <alignment vertical="center" wrapText="1"/>
    </xf>
    <xf numFmtId="164" fontId="19" fillId="0" borderId="66" xfId="3" applyNumberFormat="1" applyFont="1" applyBorder="1" applyAlignment="1">
      <alignment horizontal="center" vertical="center"/>
    </xf>
    <xf numFmtId="0" fontId="20" fillId="0" borderId="0" xfId="4" applyFont="1" applyFill="1" applyBorder="1" applyAlignment="1">
      <alignment horizontal="center" vertical="center"/>
    </xf>
    <xf numFmtId="166" fontId="9" fillId="0" borderId="0" xfId="3" applyNumberFormat="1" applyFont="1" applyFill="1" applyBorder="1" applyAlignment="1">
      <alignment horizontal="center" vertical="center"/>
    </xf>
    <xf numFmtId="167" fontId="22" fillId="5" borderId="22" xfId="5" applyNumberFormat="1" applyFont="1" applyFill="1" applyBorder="1" applyAlignment="1">
      <alignment horizontal="center"/>
    </xf>
    <xf numFmtId="0" fontId="17" fillId="0" borderId="0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66" fontId="0" fillId="0" borderId="0" xfId="3" applyNumberFormat="1" applyFont="1" applyBorder="1" applyAlignment="1">
      <alignment horizontal="center" vertical="center"/>
    </xf>
    <xf numFmtId="166" fontId="2" fillId="0" borderId="0" xfId="3" applyNumberFormat="1" applyFont="1" applyBorder="1" applyAlignment="1">
      <alignment horizontal="center" vertical="center"/>
    </xf>
    <xf numFmtId="0" fontId="17" fillId="0" borderId="48" xfId="4" applyFont="1" applyFill="1" applyBorder="1" applyAlignment="1">
      <alignment horizontal="center" vertical="center"/>
    </xf>
    <xf numFmtId="0" fontId="8" fillId="0" borderId="67" xfId="4" applyFont="1" applyFill="1" applyBorder="1" applyAlignment="1">
      <alignment horizontal="center" vertical="center"/>
    </xf>
    <xf numFmtId="166" fontId="9" fillId="0" borderId="67" xfId="3" applyNumberFormat="1" applyFont="1" applyBorder="1" applyAlignment="1">
      <alignment horizontal="center" vertical="center"/>
    </xf>
    <xf numFmtId="166" fontId="0" fillId="0" borderId="67" xfId="3" applyNumberFormat="1" applyFont="1" applyBorder="1" applyAlignment="1">
      <alignment horizontal="center" vertical="center"/>
    </xf>
    <xf numFmtId="9" fontId="8" fillId="3" borderId="22" xfId="3" applyNumberFormat="1" applyFont="1" applyFill="1" applyBorder="1" applyAlignment="1">
      <alignment horizontal="center" vertical="center"/>
    </xf>
    <xf numFmtId="9" fontId="29" fillId="3" borderId="22" xfId="3" applyNumberFormat="1" applyFont="1" applyFill="1" applyBorder="1" applyAlignment="1">
      <alignment horizontal="center" vertical="center"/>
    </xf>
    <xf numFmtId="9" fontId="24" fillId="3" borderId="22" xfId="3" applyNumberFormat="1" applyFont="1" applyFill="1" applyBorder="1" applyAlignment="1">
      <alignment horizontal="center" vertical="center"/>
    </xf>
    <xf numFmtId="0" fontId="1" fillId="3" borderId="0" xfId="4" applyFill="1"/>
    <xf numFmtId="0" fontId="7" fillId="8" borderId="11" xfId="4" applyFont="1" applyFill="1" applyBorder="1" applyAlignment="1">
      <alignment horizontal="center" vertical="center"/>
    </xf>
    <xf numFmtId="0" fontId="8" fillId="8" borderId="12" xfId="4" applyFont="1" applyFill="1" applyBorder="1" applyAlignment="1">
      <alignment horizontal="center" vertical="center"/>
    </xf>
    <xf numFmtId="166" fontId="9" fillId="8" borderId="27" xfId="3" applyNumberFormat="1" applyFont="1" applyFill="1" applyBorder="1" applyAlignment="1">
      <alignment horizontal="center" vertical="center"/>
    </xf>
    <xf numFmtId="164" fontId="0" fillId="8" borderId="28" xfId="3" applyNumberFormat="1" applyFont="1" applyFill="1" applyBorder="1" applyAlignment="1">
      <alignment horizontal="center" vertical="center"/>
    </xf>
    <xf numFmtId="164" fontId="0" fillId="8" borderId="13" xfId="3" applyNumberFormat="1" applyFont="1" applyFill="1" applyBorder="1" applyAlignment="1">
      <alignment horizontal="center" vertical="center"/>
    </xf>
    <xf numFmtId="164" fontId="0" fillId="8" borderId="31" xfId="3" applyNumberFormat="1" applyFont="1" applyFill="1" applyBorder="1" applyAlignment="1">
      <alignment horizontal="center" vertical="center"/>
    </xf>
    <xf numFmtId="164" fontId="2" fillId="8" borderId="29" xfId="3" applyNumberFormat="1" applyFont="1" applyFill="1" applyBorder="1" applyAlignment="1">
      <alignment horizontal="center" vertical="center"/>
    </xf>
    <xf numFmtId="0" fontId="1" fillId="8" borderId="0" xfId="4" applyFill="1"/>
    <xf numFmtId="167" fontId="2" fillId="8" borderId="29" xfId="5" applyNumberFormat="1" applyFont="1" applyFill="1" applyBorder="1" applyAlignment="1">
      <alignment horizontal="center" vertical="center"/>
    </xf>
    <xf numFmtId="0" fontId="7" fillId="9" borderId="11" xfId="4" applyFont="1" applyFill="1" applyBorder="1" applyAlignment="1">
      <alignment horizontal="center" vertical="center"/>
    </xf>
    <xf numFmtId="0" fontId="8" fillId="9" borderId="12" xfId="4" applyFont="1" applyFill="1" applyBorder="1" applyAlignment="1">
      <alignment horizontal="center" vertical="center"/>
    </xf>
    <xf numFmtId="166" fontId="9" fillId="9" borderId="27" xfId="3" applyNumberFormat="1" applyFont="1" applyFill="1" applyBorder="1" applyAlignment="1">
      <alignment horizontal="center" vertical="center"/>
    </xf>
    <xf numFmtId="164" fontId="0" fillId="9" borderId="28" xfId="3" applyNumberFormat="1" applyFont="1" applyFill="1" applyBorder="1" applyAlignment="1">
      <alignment horizontal="center" vertical="center"/>
    </xf>
    <xf numFmtId="164" fontId="0" fillId="9" borderId="13" xfId="3" applyNumberFormat="1" applyFont="1" applyFill="1" applyBorder="1" applyAlignment="1">
      <alignment horizontal="center" vertical="center"/>
    </xf>
    <xf numFmtId="164" fontId="2" fillId="9" borderId="29" xfId="3" applyNumberFormat="1" applyFont="1" applyFill="1" applyBorder="1" applyAlignment="1">
      <alignment horizontal="center" vertical="center"/>
    </xf>
    <xf numFmtId="0" fontId="1" fillId="9" borderId="0" xfId="4" applyFill="1"/>
    <xf numFmtId="167" fontId="2" fillId="9" borderId="29" xfId="5" applyNumberFormat="1" applyFont="1" applyFill="1" applyBorder="1" applyAlignment="1">
      <alignment horizontal="center" vertical="center"/>
    </xf>
    <xf numFmtId="0" fontId="21" fillId="3" borderId="46" xfId="4" applyFont="1" applyFill="1" applyBorder="1" applyAlignment="1">
      <alignment horizontal="center" vertical="center"/>
    </xf>
    <xf numFmtId="0" fontId="21" fillId="3" borderId="47" xfId="4" applyFont="1" applyFill="1" applyBorder="1" applyAlignment="1">
      <alignment horizontal="center" vertical="center"/>
    </xf>
    <xf numFmtId="0" fontId="18" fillId="3" borderId="46" xfId="4" applyFont="1" applyFill="1" applyBorder="1" applyAlignment="1">
      <alignment horizontal="center" vertical="center"/>
    </xf>
    <xf numFmtId="0" fontId="18" fillId="3" borderId="47" xfId="4" applyFont="1" applyFill="1" applyBorder="1" applyAlignment="1">
      <alignment horizontal="center" vertical="center"/>
    </xf>
    <xf numFmtId="0" fontId="20" fillId="3" borderId="46" xfId="4" applyFont="1" applyFill="1" applyBorder="1" applyAlignment="1">
      <alignment horizontal="center" vertical="center"/>
    </xf>
    <xf numFmtId="0" fontId="20" fillId="3" borderId="47" xfId="4" applyFont="1" applyFill="1" applyBorder="1" applyAlignment="1">
      <alignment horizontal="center" vertical="center"/>
    </xf>
    <xf numFmtId="0" fontId="2" fillId="0" borderId="46" xfId="4" applyFont="1" applyBorder="1" applyAlignment="1">
      <alignment horizontal="center" vertical="center"/>
    </xf>
    <xf numFmtId="0" fontId="2" fillId="0" borderId="47" xfId="4" applyFont="1" applyBorder="1" applyAlignment="1">
      <alignment horizontal="center" vertical="center"/>
    </xf>
    <xf numFmtId="0" fontId="7" fillId="3" borderId="46" xfId="4" applyFont="1" applyFill="1" applyBorder="1" applyAlignment="1">
      <alignment horizontal="center" vertical="center"/>
    </xf>
    <xf numFmtId="0" fontId="7" fillId="3" borderId="47" xfId="4" applyFont="1" applyFill="1" applyBorder="1" applyAlignment="1">
      <alignment horizontal="center" vertical="center"/>
    </xf>
    <xf numFmtId="167" fontId="23" fillId="3" borderId="10" xfId="5" applyNumberFormat="1" applyFont="1" applyFill="1" applyBorder="1" applyAlignment="1">
      <alignment horizontal="center" vertical="center" wrapText="1"/>
    </xf>
    <xf numFmtId="167" fontId="23" fillId="3" borderId="56" xfId="5" applyNumberFormat="1" applyFont="1" applyFill="1" applyBorder="1" applyAlignment="1">
      <alignment horizontal="center" vertical="center" wrapText="1"/>
    </xf>
    <xf numFmtId="0" fontId="1" fillId="0" borderId="0" xfId="4" applyFill="1"/>
  </cellXfs>
  <cellStyles count="6">
    <cellStyle name="3232 2" xfId="2"/>
    <cellStyle name="Milliers" xfId="1" builtinId="3"/>
    <cellStyle name="Milliers 2" xfId="3"/>
    <cellStyle name="Normal" xfId="0" builtinId="0"/>
    <cellStyle name="Normal 2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Documents/test%20vba/projet%20recap%20service/euronaf%20elisa/Stats%20EuroNaf%202012-week%2010.2016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f"/>
      <sheetName val="Recap"/>
      <sheetName val="MARSEILLE"/>
      <sheetName val="BARCELONE"/>
      <sheetName val="VALENCE"/>
      <sheetName val="GENES"/>
      <sheetName val="LA SPEZIA"/>
      <sheetName val="GANDIA"/>
    </sheetNames>
    <sheetDataSet>
      <sheetData sheetId="0"/>
      <sheetData sheetId="1">
        <row r="2">
          <cell r="BI2"/>
        </row>
        <row r="3">
          <cell r="BI3"/>
        </row>
        <row r="4">
          <cell r="BI4"/>
        </row>
        <row r="5">
          <cell r="BI5"/>
        </row>
        <row r="6">
          <cell r="BI6"/>
        </row>
        <row r="7">
          <cell r="BI7"/>
        </row>
        <row r="8">
          <cell r="BI8"/>
        </row>
        <row r="9">
          <cell r="BI9"/>
        </row>
        <row r="10">
          <cell r="BI10"/>
        </row>
        <row r="11">
          <cell r="BI11"/>
        </row>
        <row r="12">
          <cell r="BI12"/>
        </row>
        <row r="13">
          <cell r="BI13"/>
        </row>
        <row r="14">
          <cell r="BI14"/>
        </row>
        <row r="15">
          <cell r="BI15"/>
        </row>
        <row r="16">
          <cell r="BI16"/>
        </row>
        <row r="17">
          <cell r="BI17"/>
        </row>
        <row r="18">
          <cell r="BI18"/>
        </row>
        <row r="19">
          <cell r="BI19"/>
        </row>
        <row r="20">
          <cell r="BI20"/>
        </row>
        <row r="21">
          <cell r="BI21"/>
        </row>
        <row r="22">
          <cell r="BI22"/>
        </row>
        <row r="23">
          <cell r="BI23"/>
        </row>
        <row r="24">
          <cell r="BI24"/>
        </row>
        <row r="25">
          <cell r="BI25"/>
        </row>
        <row r="26">
          <cell r="BI26"/>
        </row>
        <row r="27">
          <cell r="BI27"/>
        </row>
        <row r="28">
          <cell r="BI28"/>
        </row>
        <row r="29">
          <cell r="BI29"/>
        </row>
        <row r="30">
          <cell r="BI30"/>
        </row>
        <row r="31">
          <cell r="BI31"/>
        </row>
        <row r="32">
          <cell r="BI32"/>
        </row>
        <row r="33">
          <cell r="BI33"/>
        </row>
        <row r="34">
          <cell r="BI34"/>
        </row>
        <row r="35">
          <cell r="BI35"/>
        </row>
        <row r="36">
          <cell r="BI36"/>
        </row>
        <row r="37">
          <cell r="BI37"/>
        </row>
        <row r="38">
          <cell r="BI38"/>
        </row>
        <row r="39">
          <cell r="BI39"/>
        </row>
        <row r="40">
          <cell r="BI40"/>
        </row>
        <row r="41">
          <cell r="BI41"/>
        </row>
        <row r="42">
          <cell r="BI42"/>
        </row>
        <row r="43">
          <cell r="BI43"/>
        </row>
        <row r="44">
          <cell r="BI44"/>
        </row>
        <row r="45">
          <cell r="BI45"/>
        </row>
        <row r="46">
          <cell r="BI46"/>
        </row>
        <row r="47">
          <cell r="BI47"/>
        </row>
        <row r="48">
          <cell r="BI48"/>
        </row>
        <row r="49">
          <cell r="BI49"/>
        </row>
        <row r="50">
          <cell r="BI50"/>
        </row>
        <row r="51">
          <cell r="BI51"/>
        </row>
        <row r="52">
          <cell r="BI52"/>
        </row>
        <row r="53">
          <cell r="BI53"/>
        </row>
        <row r="56">
          <cell r="AK56">
            <v>82112</v>
          </cell>
        </row>
        <row r="57">
          <cell r="U57">
            <v>64215</v>
          </cell>
        </row>
        <row r="58">
          <cell r="BC58">
            <v>98977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tabSelected="1" topLeftCell="A22" workbookViewId="0">
      <selection activeCell="A38" sqref="A38:L43"/>
    </sheetView>
  </sheetViews>
  <sheetFormatPr baseColWidth="10" defaultRowHeight="13.2" x14ac:dyDescent="0.25"/>
  <cols>
    <col min="1" max="1" width="11.5546875" style="12"/>
    <col min="2" max="2" width="12.44140625" style="12" bestFit="1" customWidth="1"/>
    <col min="3" max="12" width="11.5546875" style="12"/>
  </cols>
  <sheetData>
    <row r="1" spans="1:12" x14ac:dyDescent="0.25">
      <c r="A1" s="12" t="s">
        <v>17</v>
      </c>
      <c r="B1" s="12" t="s">
        <v>18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8</v>
      </c>
      <c r="I1" s="12" t="s">
        <v>9</v>
      </c>
      <c r="J1" s="12" t="s">
        <v>10</v>
      </c>
      <c r="K1" s="12" t="s">
        <v>11</v>
      </c>
      <c r="L1" s="12" t="s">
        <v>12</v>
      </c>
    </row>
    <row r="2" spans="1:12" x14ac:dyDescent="0.25">
      <c r="A2" s="12">
        <v>22</v>
      </c>
      <c r="B2" s="12" t="s">
        <v>15</v>
      </c>
      <c r="C2" s="12">
        <v>83</v>
      </c>
      <c r="D2" s="12">
        <v>230</v>
      </c>
      <c r="E2" s="12">
        <v>2</v>
      </c>
      <c r="F2" s="12">
        <v>345</v>
      </c>
      <c r="G2" s="12">
        <v>0</v>
      </c>
      <c r="H2" s="12">
        <v>300</v>
      </c>
      <c r="I2" s="12">
        <v>1</v>
      </c>
      <c r="J2" s="12">
        <v>6</v>
      </c>
      <c r="K2" s="12">
        <v>0</v>
      </c>
      <c r="L2" s="12">
        <v>0</v>
      </c>
    </row>
    <row r="3" spans="1:12" x14ac:dyDescent="0.25">
      <c r="A3" s="12">
        <v>22</v>
      </c>
      <c r="B3" s="12" t="s">
        <v>16</v>
      </c>
      <c r="C3" s="12">
        <v>84</v>
      </c>
      <c r="D3" s="12">
        <v>70</v>
      </c>
      <c r="E3" s="12">
        <v>18</v>
      </c>
      <c r="F3" s="12">
        <v>121</v>
      </c>
      <c r="G3" s="12">
        <v>1</v>
      </c>
      <c r="H3" s="12">
        <v>75</v>
      </c>
      <c r="I3" s="12">
        <v>14</v>
      </c>
      <c r="J3" s="12">
        <v>3</v>
      </c>
      <c r="K3" s="12">
        <v>0</v>
      </c>
      <c r="L3" s="12">
        <v>0</v>
      </c>
    </row>
    <row r="4" spans="1:12" x14ac:dyDescent="0.25">
      <c r="A4" s="12">
        <v>22</v>
      </c>
      <c r="B4" s="12" t="s">
        <v>19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34</v>
      </c>
      <c r="K4" s="12">
        <v>0</v>
      </c>
      <c r="L4" s="12">
        <v>0</v>
      </c>
    </row>
    <row r="5" spans="1:12" x14ac:dyDescent="0.25">
      <c r="A5" s="12">
        <v>22</v>
      </c>
      <c r="B5" s="12" t="s">
        <v>20</v>
      </c>
      <c r="C5" s="12">
        <v>10</v>
      </c>
      <c r="D5" s="12">
        <v>16</v>
      </c>
      <c r="E5" s="12">
        <v>6</v>
      </c>
      <c r="F5" s="12">
        <v>9</v>
      </c>
      <c r="G5" s="12">
        <v>0</v>
      </c>
      <c r="H5" s="12">
        <v>2</v>
      </c>
      <c r="I5" s="12">
        <v>6</v>
      </c>
      <c r="J5" s="12">
        <v>9</v>
      </c>
      <c r="K5" s="12">
        <v>0</v>
      </c>
      <c r="L5" s="12">
        <v>0</v>
      </c>
    </row>
    <row r="6" spans="1:12" x14ac:dyDescent="0.25">
      <c r="A6" s="12">
        <v>22</v>
      </c>
      <c r="B6" s="12" t="s">
        <v>21</v>
      </c>
      <c r="C6" s="12">
        <v>82</v>
      </c>
      <c r="D6" s="12">
        <v>41</v>
      </c>
      <c r="E6" s="12">
        <v>123</v>
      </c>
      <c r="F6" s="12">
        <v>83</v>
      </c>
      <c r="G6" s="12">
        <v>17</v>
      </c>
      <c r="H6" s="12">
        <v>22</v>
      </c>
      <c r="I6" s="12">
        <v>1</v>
      </c>
      <c r="J6" s="12">
        <v>5</v>
      </c>
      <c r="K6" s="12">
        <v>0</v>
      </c>
      <c r="L6" s="12">
        <v>0</v>
      </c>
    </row>
    <row r="7" spans="1:12" x14ac:dyDescent="0.25">
      <c r="A7" s="12">
        <v>22</v>
      </c>
      <c r="B7" s="12" t="s">
        <v>14</v>
      </c>
      <c r="C7" s="12">
        <v>429.99999999999898</v>
      </c>
      <c r="D7" s="12">
        <v>121</v>
      </c>
      <c r="E7" s="12">
        <v>192</v>
      </c>
      <c r="F7" s="12">
        <v>199</v>
      </c>
      <c r="G7" s="12">
        <v>0</v>
      </c>
      <c r="H7" s="12">
        <v>96</v>
      </c>
      <c r="I7" s="12">
        <v>114</v>
      </c>
      <c r="J7" s="12">
        <v>168</v>
      </c>
      <c r="K7" s="12">
        <v>0</v>
      </c>
      <c r="L7" s="12">
        <v>0</v>
      </c>
    </row>
    <row r="8" spans="1:12" x14ac:dyDescent="0.25">
      <c r="A8" s="29">
        <v>23</v>
      </c>
      <c r="B8" s="29" t="s">
        <v>15</v>
      </c>
      <c r="C8" s="29">
        <v>83</v>
      </c>
      <c r="D8" s="29">
        <v>230</v>
      </c>
      <c r="E8" s="29">
        <v>2</v>
      </c>
      <c r="F8" s="29">
        <v>345</v>
      </c>
      <c r="G8" s="29">
        <v>0</v>
      </c>
      <c r="H8" s="29">
        <v>300</v>
      </c>
      <c r="I8" s="29">
        <v>1</v>
      </c>
      <c r="J8" s="29">
        <v>6</v>
      </c>
      <c r="K8" s="29">
        <v>0</v>
      </c>
      <c r="L8" s="29">
        <v>0</v>
      </c>
    </row>
    <row r="9" spans="1:12" x14ac:dyDescent="0.25">
      <c r="A9" s="29">
        <v>23</v>
      </c>
      <c r="B9" s="29" t="s">
        <v>16</v>
      </c>
      <c r="C9" s="29">
        <v>84</v>
      </c>
      <c r="D9" s="29">
        <v>70</v>
      </c>
      <c r="E9" s="29">
        <v>18</v>
      </c>
      <c r="F9" s="29">
        <v>121</v>
      </c>
      <c r="G9" s="29">
        <v>1</v>
      </c>
      <c r="H9" s="29">
        <v>75</v>
      </c>
      <c r="I9" s="29">
        <v>14</v>
      </c>
      <c r="J9" s="29">
        <v>3</v>
      </c>
      <c r="K9" s="29">
        <v>0</v>
      </c>
      <c r="L9" s="29">
        <v>0</v>
      </c>
    </row>
    <row r="10" spans="1:12" x14ac:dyDescent="0.25">
      <c r="A10" s="29">
        <v>23</v>
      </c>
      <c r="B10" s="29" t="s">
        <v>19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34</v>
      </c>
      <c r="K10" s="29">
        <v>0</v>
      </c>
      <c r="L10" s="29">
        <v>0</v>
      </c>
    </row>
    <row r="11" spans="1:12" x14ac:dyDescent="0.25">
      <c r="A11" s="29">
        <v>23</v>
      </c>
      <c r="B11" s="29" t="s">
        <v>20</v>
      </c>
      <c r="C11" s="29">
        <v>10</v>
      </c>
      <c r="D11" s="29">
        <v>16</v>
      </c>
      <c r="E11" s="29">
        <v>6</v>
      </c>
      <c r="F11" s="29">
        <v>9</v>
      </c>
      <c r="G11" s="29">
        <v>0</v>
      </c>
      <c r="H11" s="29">
        <v>2</v>
      </c>
      <c r="I11" s="29">
        <v>6</v>
      </c>
      <c r="J11" s="29">
        <v>9</v>
      </c>
      <c r="K11" s="29">
        <v>0</v>
      </c>
      <c r="L11" s="29">
        <v>0</v>
      </c>
    </row>
    <row r="12" spans="1:12" x14ac:dyDescent="0.25">
      <c r="A12" s="29">
        <v>23</v>
      </c>
      <c r="B12" s="29" t="s">
        <v>21</v>
      </c>
      <c r="C12" s="29">
        <v>82</v>
      </c>
      <c r="D12" s="29">
        <v>41</v>
      </c>
      <c r="E12" s="29">
        <v>123</v>
      </c>
      <c r="F12" s="29">
        <v>83</v>
      </c>
      <c r="G12" s="29">
        <v>17</v>
      </c>
      <c r="H12" s="29">
        <v>22</v>
      </c>
      <c r="I12" s="29">
        <v>1</v>
      </c>
      <c r="J12" s="29">
        <v>5</v>
      </c>
      <c r="K12" s="29">
        <v>0</v>
      </c>
      <c r="L12" s="29">
        <v>0</v>
      </c>
    </row>
    <row r="13" spans="1:12" x14ac:dyDescent="0.25">
      <c r="A13" s="29">
        <v>23</v>
      </c>
      <c r="B13" s="29" t="s">
        <v>14</v>
      </c>
      <c r="C13" s="29">
        <v>429.99999999999898</v>
      </c>
      <c r="D13" s="29">
        <v>121</v>
      </c>
      <c r="E13" s="29">
        <v>192</v>
      </c>
      <c r="F13" s="29">
        <v>199</v>
      </c>
      <c r="G13" s="29">
        <v>0</v>
      </c>
      <c r="H13" s="29">
        <v>96</v>
      </c>
      <c r="I13" s="29">
        <v>114</v>
      </c>
      <c r="J13" s="29">
        <v>168</v>
      </c>
      <c r="K13" s="29">
        <v>0</v>
      </c>
      <c r="L13" s="29">
        <v>0</v>
      </c>
    </row>
    <row r="14" spans="1:12" x14ac:dyDescent="0.25">
      <c r="A14" s="31">
        <v>24</v>
      </c>
      <c r="B14" s="31" t="s">
        <v>15</v>
      </c>
      <c r="C14" s="31">
        <v>83</v>
      </c>
      <c r="D14" s="31">
        <v>230</v>
      </c>
      <c r="E14" s="31">
        <v>2</v>
      </c>
      <c r="F14" s="31">
        <v>345</v>
      </c>
      <c r="G14" s="31">
        <v>0</v>
      </c>
      <c r="H14" s="31">
        <v>300</v>
      </c>
      <c r="I14" s="31">
        <v>1</v>
      </c>
      <c r="J14" s="31">
        <v>6</v>
      </c>
      <c r="K14" s="31">
        <v>0</v>
      </c>
      <c r="L14" s="31">
        <v>0</v>
      </c>
    </row>
    <row r="15" spans="1:12" x14ac:dyDescent="0.25">
      <c r="A15" s="31">
        <v>24</v>
      </c>
      <c r="B15" s="31" t="s">
        <v>16</v>
      </c>
      <c r="C15" s="31">
        <v>84</v>
      </c>
      <c r="D15" s="31">
        <v>70</v>
      </c>
      <c r="E15" s="31">
        <v>18</v>
      </c>
      <c r="F15" s="31">
        <v>121</v>
      </c>
      <c r="G15" s="31">
        <v>1</v>
      </c>
      <c r="H15" s="31">
        <v>75</v>
      </c>
      <c r="I15" s="31">
        <v>14</v>
      </c>
      <c r="J15" s="31">
        <v>3</v>
      </c>
      <c r="K15" s="31">
        <v>0</v>
      </c>
      <c r="L15" s="31">
        <v>0</v>
      </c>
    </row>
    <row r="16" spans="1:12" x14ac:dyDescent="0.25">
      <c r="A16" s="31">
        <v>24</v>
      </c>
      <c r="B16" s="31" t="s">
        <v>19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34</v>
      </c>
      <c r="K16" s="31">
        <v>0</v>
      </c>
      <c r="L16" s="31">
        <v>0</v>
      </c>
    </row>
    <row r="17" spans="1:12" x14ac:dyDescent="0.25">
      <c r="A17" s="31">
        <v>24</v>
      </c>
      <c r="B17" s="31" t="s">
        <v>20</v>
      </c>
      <c r="C17" s="31">
        <v>10</v>
      </c>
      <c r="D17" s="31">
        <v>16</v>
      </c>
      <c r="E17" s="31">
        <v>6</v>
      </c>
      <c r="F17" s="31">
        <v>9</v>
      </c>
      <c r="G17" s="31">
        <v>0</v>
      </c>
      <c r="H17" s="31">
        <v>2</v>
      </c>
      <c r="I17" s="31">
        <v>6</v>
      </c>
      <c r="J17" s="31">
        <v>9</v>
      </c>
      <c r="K17" s="31">
        <v>0</v>
      </c>
      <c r="L17" s="31">
        <v>0</v>
      </c>
    </row>
    <row r="18" spans="1:12" x14ac:dyDescent="0.25">
      <c r="A18" s="31">
        <v>24</v>
      </c>
      <c r="B18" s="31" t="s">
        <v>21</v>
      </c>
      <c r="C18" s="31">
        <v>82</v>
      </c>
      <c r="D18" s="31">
        <v>41</v>
      </c>
      <c r="E18" s="31">
        <v>123</v>
      </c>
      <c r="F18" s="31">
        <v>83</v>
      </c>
      <c r="G18" s="31">
        <v>17</v>
      </c>
      <c r="H18" s="31">
        <v>22</v>
      </c>
      <c r="I18" s="31">
        <v>1</v>
      </c>
      <c r="J18" s="31">
        <v>5</v>
      </c>
      <c r="K18" s="31">
        <v>0</v>
      </c>
      <c r="L18" s="31">
        <v>0</v>
      </c>
    </row>
    <row r="19" spans="1:12" x14ac:dyDescent="0.25">
      <c r="A19" s="31">
        <v>24</v>
      </c>
      <c r="B19" s="31" t="s">
        <v>14</v>
      </c>
      <c r="C19" s="31">
        <v>429.99999999999898</v>
      </c>
      <c r="D19" s="31">
        <v>121</v>
      </c>
      <c r="E19" s="31">
        <v>192</v>
      </c>
      <c r="F19" s="31">
        <v>199</v>
      </c>
      <c r="G19" s="31">
        <v>0</v>
      </c>
      <c r="H19" s="31">
        <v>96</v>
      </c>
      <c r="I19" s="31">
        <v>114</v>
      </c>
      <c r="J19" s="31">
        <v>168</v>
      </c>
      <c r="K19" s="31">
        <v>0</v>
      </c>
      <c r="L19" s="31">
        <v>0</v>
      </c>
    </row>
    <row r="20" spans="1:12" x14ac:dyDescent="0.25">
      <c r="A20" s="32">
        <v>25</v>
      </c>
      <c r="B20" s="32" t="s">
        <v>15</v>
      </c>
      <c r="C20" s="32">
        <v>83</v>
      </c>
      <c r="D20" s="32">
        <v>230</v>
      </c>
      <c r="E20" s="32">
        <v>2</v>
      </c>
      <c r="F20" s="32">
        <v>345</v>
      </c>
      <c r="G20" s="32">
        <v>0</v>
      </c>
      <c r="H20" s="32">
        <v>300</v>
      </c>
      <c r="I20" s="32">
        <v>1</v>
      </c>
      <c r="J20" s="32">
        <v>6</v>
      </c>
      <c r="K20" s="32">
        <v>0</v>
      </c>
      <c r="L20" s="32">
        <v>0</v>
      </c>
    </row>
    <row r="21" spans="1:12" x14ac:dyDescent="0.25">
      <c r="A21" s="32">
        <v>25</v>
      </c>
      <c r="B21" s="32" t="s">
        <v>16</v>
      </c>
      <c r="C21" s="32">
        <v>84</v>
      </c>
      <c r="D21" s="32">
        <v>70</v>
      </c>
      <c r="E21" s="32">
        <v>18</v>
      </c>
      <c r="F21" s="32">
        <v>121</v>
      </c>
      <c r="G21" s="32">
        <v>1</v>
      </c>
      <c r="H21" s="32">
        <v>75</v>
      </c>
      <c r="I21" s="32">
        <v>14</v>
      </c>
      <c r="J21" s="32">
        <v>3</v>
      </c>
      <c r="K21" s="32">
        <v>0</v>
      </c>
      <c r="L21" s="32">
        <v>0</v>
      </c>
    </row>
    <row r="22" spans="1:12" x14ac:dyDescent="0.25">
      <c r="A22" s="32">
        <v>25</v>
      </c>
      <c r="B22" s="32" t="s">
        <v>19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34</v>
      </c>
      <c r="K22" s="32">
        <v>0</v>
      </c>
      <c r="L22" s="32">
        <v>0</v>
      </c>
    </row>
    <row r="23" spans="1:12" x14ac:dyDescent="0.25">
      <c r="A23" s="32">
        <v>25</v>
      </c>
      <c r="B23" s="32" t="s">
        <v>20</v>
      </c>
      <c r="C23" s="32">
        <v>10</v>
      </c>
      <c r="D23" s="32">
        <v>16</v>
      </c>
      <c r="E23" s="32">
        <v>6</v>
      </c>
      <c r="F23" s="32">
        <v>9</v>
      </c>
      <c r="G23" s="32">
        <v>0</v>
      </c>
      <c r="H23" s="32">
        <v>2</v>
      </c>
      <c r="I23" s="32">
        <v>6</v>
      </c>
      <c r="J23" s="32">
        <v>9</v>
      </c>
      <c r="K23" s="32">
        <v>0</v>
      </c>
      <c r="L23" s="32">
        <v>0</v>
      </c>
    </row>
    <row r="24" spans="1:12" x14ac:dyDescent="0.25">
      <c r="A24" s="32">
        <v>25</v>
      </c>
      <c r="B24" s="32" t="s">
        <v>21</v>
      </c>
      <c r="C24" s="32">
        <v>82</v>
      </c>
      <c r="D24" s="32">
        <v>41</v>
      </c>
      <c r="E24" s="32">
        <v>123</v>
      </c>
      <c r="F24" s="32">
        <v>83</v>
      </c>
      <c r="G24" s="32">
        <v>17</v>
      </c>
      <c r="H24" s="32">
        <v>22</v>
      </c>
      <c r="I24" s="32">
        <v>1</v>
      </c>
      <c r="J24" s="32">
        <v>5</v>
      </c>
      <c r="K24" s="32">
        <v>0</v>
      </c>
      <c r="L24" s="32">
        <v>0</v>
      </c>
    </row>
    <row r="25" spans="1:12" x14ac:dyDescent="0.25">
      <c r="A25" s="32">
        <v>25</v>
      </c>
      <c r="B25" s="32" t="s">
        <v>14</v>
      </c>
      <c r="C25" s="32">
        <v>429.99999999999898</v>
      </c>
      <c r="D25" s="32">
        <v>121</v>
      </c>
      <c r="E25" s="32">
        <v>192</v>
      </c>
      <c r="F25" s="32">
        <v>199</v>
      </c>
      <c r="G25" s="32">
        <v>0</v>
      </c>
      <c r="H25" s="32">
        <v>96</v>
      </c>
      <c r="I25" s="32">
        <v>114</v>
      </c>
      <c r="J25" s="32">
        <v>168</v>
      </c>
      <c r="K25" s="32">
        <v>0</v>
      </c>
      <c r="L25" s="32">
        <v>0</v>
      </c>
    </row>
    <row r="26" spans="1:12" x14ac:dyDescent="0.25">
      <c r="A26" s="12">
        <v>26</v>
      </c>
      <c r="B26" s="12" t="s">
        <v>15</v>
      </c>
      <c r="C26" s="12">
        <v>83</v>
      </c>
      <c r="D26" s="12">
        <v>230</v>
      </c>
      <c r="E26" s="12">
        <v>2</v>
      </c>
      <c r="F26" s="12">
        <v>345</v>
      </c>
      <c r="G26" s="12">
        <v>0</v>
      </c>
      <c r="H26" s="12">
        <v>300</v>
      </c>
      <c r="I26" s="12">
        <v>1</v>
      </c>
      <c r="J26" s="12">
        <v>6</v>
      </c>
      <c r="K26" s="12">
        <v>0</v>
      </c>
      <c r="L26" s="12">
        <v>0</v>
      </c>
    </row>
    <row r="27" spans="1:12" x14ac:dyDescent="0.25">
      <c r="A27" s="12">
        <v>26</v>
      </c>
      <c r="B27" s="12" t="s">
        <v>16</v>
      </c>
      <c r="C27" s="12">
        <v>84</v>
      </c>
      <c r="D27" s="12">
        <v>70</v>
      </c>
      <c r="E27" s="12">
        <v>18</v>
      </c>
      <c r="F27" s="12">
        <v>121</v>
      </c>
      <c r="G27" s="12">
        <v>1</v>
      </c>
      <c r="H27" s="12">
        <v>75</v>
      </c>
      <c r="I27" s="12">
        <v>14</v>
      </c>
      <c r="J27" s="12">
        <v>3</v>
      </c>
      <c r="K27" s="12">
        <v>0</v>
      </c>
      <c r="L27" s="12">
        <v>0</v>
      </c>
    </row>
    <row r="28" spans="1:12" x14ac:dyDescent="0.25">
      <c r="A28" s="12">
        <v>26</v>
      </c>
      <c r="B28" s="12" t="s">
        <v>19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34</v>
      </c>
      <c r="K28" s="12">
        <v>0</v>
      </c>
      <c r="L28" s="12">
        <v>0</v>
      </c>
    </row>
    <row r="29" spans="1:12" x14ac:dyDescent="0.25">
      <c r="A29" s="12">
        <v>26</v>
      </c>
      <c r="B29" s="12" t="s">
        <v>20</v>
      </c>
      <c r="C29" s="12">
        <v>10</v>
      </c>
      <c r="D29" s="12">
        <v>16</v>
      </c>
      <c r="E29" s="12">
        <v>6</v>
      </c>
      <c r="F29" s="12">
        <v>9</v>
      </c>
      <c r="G29" s="12">
        <v>0</v>
      </c>
      <c r="H29" s="12">
        <v>2</v>
      </c>
      <c r="I29" s="12">
        <v>6</v>
      </c>
      <c r="J29" s="12">
        <v>9</v>
      </c>
      <c r="K29" s="12">
        <v>0</v>
      </c>
      <c r="L29" s="12">
        <v>0</v>
      </c>
    </row>
    <row r="30" spans="1:12" x14ac:dyDescent="0.25">
      <c r="A30" s="12">
        <v>26</v>
      </c>
      <c r="B30" s="12" t="s">
        <v>21</v>
      </c>
      <c r="C30" s="12">
        <v>82</v>
      </c>
      <c r="D30" s="12">
        <v>41</v>
      </c>
      <c r="E30" s="12">
        <v>123</v>
      </c>
      <c r="F30" s="12">
        <v>83</v>
      </c>
      <c r="G30" s="12">
        <v>17</v>
      </c>
      <c r="H30" s="12">
        <v>22</v>
      </c>
      <c r="I30" s="12">
        <v>1</v>
      </c>
      <c r="J30" s="12">
        <v>5</v>
      </c>
      <c r="K30" s="12">
        <v>0</v>
      </c>
      <c r="L30" s="12">
        <v>0</v>
      </c>
    </row>
    <row r="31" spans="1:12" x14ac:dyDescent="0.25">
      <c r="A31" s="12">
        <v>26</v>
      </c>
      <c r="B31" s="12" t="s">
        <v>14</v>
      </c>
      <c r="C31" s="12">
        <v>429.99999999999898</v>
      </c>
      <c r="D31" s="12">
        <v>121</v>
      </c>
      <c r="E31" s="12">
        <v>192</v>
      </c>
      <c r="F31" s="12">
        <v>199</v>
      </c>
      <c r="G31" s="12">
        <v>0</v>
      </c>
      <c r="H31" s="12">
        <v>96</v>
      </c>
      <c r="I31" s="12">
        <v>114</v>
      </c>
      <c r="J31" s="12">
        <v>168</v>
      </c>
      <c r="K31" s="12">
        <v>0</v>
      </c>
      <c r="L31" s="12">
        <v>0</v>
      </c>
    </row>
    <row r="32" spans="1:12" x14ac:dyDescent="0.25">
      <c r="A32" s="12">
        <v>27</v>
      </c>
      <c r="B32" s="12" t="s">
        <v>15</v>
      </c>
      <c r="C32" s="12">
        <v>100</v>
      </c>
      <c r="D32" s="12">
        <v>100</v>
      </c>
      <c r="E32" s="12">
        <v>100</v>
      </c>
      <c r="F32" s="12">
        <v>100</v>
      </c>
      <c r="G32" s="12">
        <v>100</v>
      </c>
      <c r="H32" s="12">
        <v>100</v>
      </c>
      <c r="I32" s="12">
        <v>100</v>
      </c>
      <c r="J32" s="12">
        <v>100</v>
      </c>
      <c r="K32" s="12">
        <v>100</v>
      </c>
      <c r="L32" s="12">
        <v>100</v>
      </c>
    </row>
    <row r="33" spans="1:12" x14ac:dyDescent="0.25">
      <c r="A33" s="12">
        <v>27</v>
      </c>
      <c r="B33" s="12" t="s">
        <v>16</v>
      </c>
      <c r="C33" s="12">
        <v>100</v>
      </c>
      <c r="D33" s="12">
        <v>100</v>
      </c>
      <c r="E33" s="12">
        <v>100</v>
      </c>
      <c r="F33" s="12">
        <v>100</v>
      </c>
      <c r="G33" s="12">
        <v>100</v>
      </c>
      <c r="H33" s="12">
        <v>100</v>
      </c>
      <c r="I33" s="12">
        <v>100</v>
      </c>
      <c r="J33" s="12">
        <v>100</v>
      </c>
      <c r="K33" s="12">
        <v>100</v>
      </c>
      <c r="L33" s="12">
        <v>100</v>
      </c>
    </row>
    <row r="34" spans="1:12" x14ac:dyDescent="0.25">
      <c r="A34" s="12">
        <v>27</v>
      </c>
      <c r="B34" s="12" t="s">
        <v>19</v>
      </c>
      <c r="C34" s="12">
        <v>100</v>
      </c>
      <c r="D34" s="12">
        <v>100</v>
      </c>
      <c r="E34" s="12">
        <v>100</v>
      </c>
      <c r="F34" s="12">
        <v>100</v>
      </c>
      <c r="G34" s="12">
        <v>100</v>
      </c>
      <c r="H34" s="12">
        <v>100</v>
      </c>
      <c r="I34" s="12">
        <v>100</v>
      </c>
      <c r="J34" s="12">
        <v>100</v>
      </c>
      <c r="K34" s="12">
        <v>100</v>
      </c>
      <c r="L34" s="12">
        <v>100</v>
      </c>
    </row>
    <row r="35" spans="1:12" x14ac:dyDescent="0.25">
      <c r="A35" s="12">
        <v>27</v>
      </c>
      <c r="B35" s="12" t="s">
        <v>20</v>
      </c>
      <c r="C35" s="12">
        <v>100</v>
      </c>
      <c r="D35" s="12">
        <v>100</v>
      </c>
      <c r="E35" s="12">
        <v>100</v>
      </c>
      <c r="F35" s="12">
        <v>100</v>
      </c>
      <c r="G35" s="12">
        <v>100</v>
      </c>
      <c r="H35" s="12">
        <v>100</v>
      </c>
      <c r="I35" s="12">
        <v>100</v>
      </c>
      <c r="J35" s="12">
        <v>100</v>
      </c>
      <c r="K35" s="12">
        <v>100</v>
      </c>
      <c r="L35" s="12">
        <v>100</v>
      </c>
    </row>
    <row r="36" spans="1:12" x14ac:dyDescent="0.25">
      <c r="A36" s="12">
        <v>27</v>
      </c>
      <c r="B36" s="12" t="s">
        <v>21</v>
      </c>
      <c r="C36" s="12">
        <v>100</v>
      </c>
      <c r="D36" s="12">
        <v>100</v>
      </c>
      <c r="E36" s="12">
        <v>100</v>
      </c>
      <c r="F36" s="12">
        <v>100</v>
      </c>
      <c r="G36" s="12">
        <v>100</v>
      </c>
      <c r="H36" s="12">
        <v>100</v>
      </c>
      <c r="I36" s="12">
        <v>100</v>
      </c>
      <c r="J36" s="12">
        <v>100</v>
      </c>
      <c r="K36" s="12">
        <v>100</v>
      </c>
      <c r="L36" s="12">
        <v>100</v>
      </c>
    </row>
    <row r="37" spans="1:12" x14ac:dyDescent="0.25">
      <c r="A37" s="12">
        <v>27</v>
      </c>
      <c r="B37" s="12" t="s">
        <v>14</v>
      </c>
      <c r="C37" s="12">
        <v>100</v>
      </c>
      <c r="D37" s="12">
        <v>100</v>
      </c>
      <c r="E37" s="12">
        <v>100</v>
      </c>
      <c r="F37" s="12">
        <v>100</v>
      </c>
      <c r="G37" s="12">
        <v>100</v>
      </c>
      <c r="H37" s="12">
        <v>100</v>
      </c>
      <c r="I37" s="12">
        <v>100</v>
      </c>
      <c r="J37" s="12">
        <v>100</v>
      </c>
      <c r="K37" s="12">
        <v>100</v>
      </c>
      <c r="L37" s="12">
        <v>100</v>
      </c>
    </row>
    <row r="38" spans="1:12" x14ac:dyDescent="0.25">
      <c r="A38" s="12">
        <v>28</v>
      </c>
      <c r="B38" s="12" t="s">
        <v>15</v>
      </c>
      <c r="C38" s="12">
        <v>74</v>
      </c>
      <c r="D38" s="12">
        <v>326</v>
      </c>
      <c r="E38" s="12">
        <v>7</v>
      </c>
      <c r="F38" s="12">
        <v>25</v>
      </c>
      <c r="G38" s="12">
        <v>25</v>
      </c>
      <c r="H38" s="12">
        <v>25</v>
      </c>
      <c r="I38" s="12">
        <v>25</v>
      </c>
      <c r="J38" s="12">
        <v>25</v>
      </c>
      <c r="K38" s="12">
        <v>25</v>
      </c>
      <c r="L38" s="12">
        <v>25</v>
      </c>
    </row>
    <row r="39" spans="1:12" x14ac:dyDescent="0.25">
      <c r="A39" s="12">
        <v>28</v>
      </c>
      <c r="B39" s="12" t="s">
        <v>16</v>
      </c>
      <c r="C39" s="12">
        <v>63</v>
      </c>
      <c r="D39" s="12">
        <v>25</v>
      </c>
      <c r="E39" s="12">
        <v>25</v>
      </c>
      <c r="F39" s="12">
        <v>127</v>
      </c>
      <c r="G39" s="12">
        <v>127</v>
      </c>
      <c r="H39" s="12">
        <v>127</v>
      </c>
      <c r="I39" s="12">
        <v>127</v>
      </c>
      <c r="J39" s="12">
        <v>127</v>
      </c>
      <c r="K39" s="12">
        <v>127</v>
      </c>
      <c r="L39" s="12">
        <v>127</v>
      </c>
    </row>
    <row r="40" spans="1:12" x14ac:dyDescent="0.25">
      <c r="A40" s="12">
        <v>28</v>
      </c>
      <c r="B40" s="12" t="s">
        <v>19</v>
      </c>
      <c r="C40" s="12">
        <v>0</v>
      </c>
      <c r="D40" s="12">
        <v>0</v>
      </c>
      <c r="E40" s="12">
        <v>20</v>
      </c>
      <c r="F40" s="12">
        <v>20</v>
      </c>
      <c r="G40" s="12">
        <v>20</v>
      </c>
      <c r="H40" s="12">
        <v>20</v>
      </c>
      <c r="I40" s="12">
        <v>20</v>
      </c>
      <c r="J40" s="12">
        <v>20</v>
      </c>
      <c r="K40" s="12">
        <v>20</v>
      </c>
      <c r="L40" s="12">
        <v>20</v>
      </c>
    </row>
    <row r="41" spans="1:12" x14ac:dyDescent="0.25">
      <c r="A41" s="12">
        <v>28</v>
      </c>
      <c r="B41" s="12" t="s">
        <v>20</v>
      </c>
      <c r="C41" s="12">
        <v>38</v>
      </c>
      <c r="D41" s="12">
        <v>9</v>
      </c>
      <c r="E41" s="12">
        <v>5</v>
      </c>
      <c r="F41" s="12">
        <v>11</v>
      </c>
      <c r="G41" s="12">
        <v>11</v>
      </c>
      <c r="H41" s="12">
        <v>11</v>
      </c>
      <c r="I41" s="12">
        <v>11</v>
      </c>
      <c r="J41" s="12">
        <v>11</v>
      </c>
      <c r="K41" s="12">
        <v>11</v>
      </c>
      <c r="L41" s="12">
        <v>11</v>
      </c>
    </row>
    <row r="42" spans="1:12" x14ac:dyDescent="0.25">
      <c r="A42" s="12">
        <v>28</v>
      </c>
      <c r="B42" s="12" t="s">
        <v>21</v>
      </c>
      <c r="C42" s="12">
        <v>102</v>
      </c>
      <c r="D42" s="12">
        <v>34</v>
      </c>
      <c r="E42" s="12">
        <v>147</v>
      </c>
      <c r="F42" s="12">
        <v>27</v>
      </c>
      <c r="G42" s="12">
        <v>27</v>
      </c>
      <c r="H42" s="12">
        <v>27</v>
      </c>
      <c r="I42" s="12">
        <v>27</v>
      </c>
      <c r="J42" s="12">
        <v>27</v>
      </c>
      <c r="K42" s="12">
        <v>27</v>
      </c>
      <c r="L42" s="12">
        <v>27</v>
      </c>
    </row>
    <row r="43" spans="1:12" x14ac:dyDescent="0.25">
      <c r="A43" s="12">
        <v>28</v>
      </c>
      <c r="B43" s="12" t="s">
        <v>14</v>
      </c>
      <c r="C43" s="12">
        <v>205</v>
      </c>
      <c r="D43" s="12">
        <v>122</v>
      </c>
      <c r="E43" s="12">
        <v>85</v>
      </c>
      <c r="F43" s="12">
        <v>90</v>
      </c>
      <c r="G43" s="12">
        <v>90</v>
      </c>
      <c r="H43" s="12">
        <v>90</v>
      </c>
      <c r="I43" s="12">
        <v>90</v>
      </c>
      <c r="J43" s="12">
        <v>90</v>
      </c>
      <c r="K43" s="12">
        <v>90</v>
      </c>
      <c r="L43" s="12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500"/>
  <sheetViews>
    <sheetView showGridLines="0" workbookViewId="0">
      <selection activeCell="D3" sqref="D3"/>
    </sheetView>
  </sheetViews>
  <sheetFormatPr baseColWidth="10" defaultRowHeight="13.2" x14ac:dyDescent="0.25"/>
  <cols>
    <col min="2" max="2" width="11.5546875" style="30"/>
  </cols>
  <sheetData>
    <row r="1" spans="1:16" s="8" customFormat="1" ht="87" customHeight="1" thickTop="1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6" t="s">
        <v>10</v>
      </c>
      <c r="L1" s="15" t="s">
        <v>11</v>
      </c>
      <c r="M1" s="16" t="s">
        <v>12</v>
      </c>
      <c r="N1" s="17" t="s">
        <v>13</v>
      </c>
      <c r="O1" s="7"/>
    </row>
    <row r="2" spans="1:16" ht="15" thickBot="1" x14ac:dyDescent="0.3">
      <c r="A2" s="9">
        <f ca="1">IF(B2="","",YEAR(TODAY()))</f>
        <v>2016</v>
      </c>
      <c r="B2" s="21">
        <v>22</v>
      </c>
      <c r="C2" s="22" t="str">
        <f>IF(RECAP!B2="","",RECAP!B2)</f>
        <v>BARCELONE</v>
      </c>
      <c r="D2" s="23">
        <f t="array" ref="D2">SUMPRODUCT((RECAP!$A$2:$A$1000=synthése!$B2)*(RECAP!$B$2:$B$1000=synthése!$C2)*(RECAP!$C$1:$L$1=synthése!D$1)*(RECAP!$C$2:$L$1000))</f>
        <v>83</v>
      </c>
      <c r="E2" s="23">
        <f t="array" ref="E2">SUMPRODUCT((RECAP!$A$2:$A$7=synthése!$B2)*(RECAP!$B$2:$B$7=synthése!$C2)*(RECAP!$C$1:$L$1=synthése!E$1)*(RECAP!$C$2:$L$7))</f>
        <v>230</v>
      </c>
      <c r="F2" s="23">
        <f t="array" ref="F2">SUMPRODUCT((RECAP!$A$2:$A$7=synthése!$B2)*(RECAP!$B$2:$B$7=synthése!$C2)*(RECAP!$C$1:$L$1=synthése!F$1)*(RECAP!$C$2:$L$7))</f>
        <v>2</v>
      </c>
      <c r="G2" s="23">
        <f t="array" ref="G2">SUMPRODUCT((RECAP!$A$2:$A$7=synthése!$B2)*(RECAP!$B$2:$B$7=synthése!$C2)*(RECAP!$C$1:$L$1=synthése!G$1)*(RECAP!$C$2:$L$7))</f>
        <v>345</v>
      </c>
      <c r="H2" s="23">
        <f t="array" ref="H2">SUMPRODUCT((RECAP!$A$2:$A$7=synthése!$B2)*(RECAP!$B$2:$B$7=synthése!$C2)*(RECAP!$C$1:$L$1=synthése!H$1)*(RECAP!$C$2:$L$7))</f>
        <v>0</v>
      </c>
      <c r="I2" s="23">
        <f t="array" ref="I2">SUMPRODUCT((RECAP!$A$2:$A$7=synthése!$B2)*(RECAP!$B$2:$B$7=synthése!$C2)*(RECAP!$C$1:$L$1=synthése!I$1)*(RECAP!$C$2:$L$7))</f>
        <v>300</v>
      </c>
      <c r="J2" s="23">
        <f t="array" ref="J2">SUMPRODUCT((RECAP!$A$2:$A$7=synthése!$B2)*(RECAP!$B$2:$B$7=synthése!$C2)*(RECAP!$C$1:$L$1=synthése!J$1)*(RECAP!$C$2:$L$7))</f>
        <v>1</v>
      </c>
      <c r="K2" s="23">
        <f t="array" ref="K2">SUMPRODUCT((RECAP!$A$2:$A$7=synthése!$B2)*(RECAP!$B$2:$B$7=synthése!$C2)*(RECAP!$C$1:$L$1=synthése!K$1)*(RECAP!$C$2:$L$7))</f>
        <v>6</v>
      </c>
      <c r="L2" s="23">
        <f t="array" ref="L2">SUMPRODUCT((RECAP!$A$2:$A$7=synthése!$B2)*(RECAP!$B$2:$B$7=synthése!$C2)*(RECAP!$C$1:$L$1=synthése!L$1)*(RECAP!$C$2:$L$7))</f>
        <v>0</v>
      </c>
      <c r="M2" s="23">
        <f t="array" ref="M2">SUMPRODUCT((RECAP!$A$2:$A$7=synthése!$B2)*(RECAP!$B$2:$B$7=synthése!$C2)*(RECAP!$C$1:$L$1=synthése!M$1)*(RECAP!$C$2:$L$7))</f>
        <v>0</v>
      </c>
      <c r="N2" s="24">
        <f t="shared" ref="N2:N65" si="0">SUM(D2:M2)</f>
        <v>967</v>
      </c>
      <c r="O2" s="10"/>
      <c r="P2" s="13"/>
    </row>
    <row r="3" spans="1:16" ht="15" thickBot="1" x14ac:dyDescent="0.3">
      <c r="A3" s="11">
        <f t="shared" ref="A3:A66" ca="1" si="1">IF(B3="","",YEAR(TODAY()))</f>
        <v>2016</v>
      </c>
      <c r="B3" s="18">
        <v>22</v>
      </c>
      <c r="C3" s="19" t="str">
        <f>IF(RECAP!B3="","",RECAP!B3)</f>
        <v>VALENCE</v>
      </c>
      <c r="D3" s="20">
        <f t="array" ref="D3">SUMPRODUCT((RECAP!$A$2:$A$7=synthése!$B3)*(RECAP!$B$2:$B$7=synthése!$C3)*(RECAP!$C$1:$L$1=synthése!D$1)*(RECAP!$C$2:$L$7))</f>
        <v>84</v>
      </c>
      <c r="E3" s="20">
        <f t="array" ref="E3">SUMPRODUCT((RECAP!$A$2:$A$7=synthése!$B3)*(RECAP!$B$2:$B$7=synthése!$C3)*(RECAP!$C$1:$L$1=synthése!E$1)*(RECAP!$C$2:$L$7))</f>
        <v>70</v>
      </c>
      <c r="F3" s="20">
        <f t="array" ref="F3">SUMPRODUCT((RECAP!$A$2:$A$7=synthése!$B3)*(RECAP!$B$2:$B$7=synthése!$C3)*(RECAP!$C$1:$L$1=synthése!F$1)*(RECAP!$C$2:$L$7))</f>
        <v>18</v>
      </c>
      <c r="G3" s="20">
        <f t="array" ref="G3">SUMPRODUCT((RECAP!$A$2:$A$7=synthése!$B3)*(RECAP!$B$2:$B$7=synthése!$C3)*(RECAP!$C$1:$L$1=synthése!G$1)*(RECAP!$C$2:$L$7))</f>
        <v>121</v>
      </c>
      <c r="H3" s="20">
        <f t="array" ref="H3">SUMPRODUCT((RECAP!$A$2:$A$7=synthése!$B3)*(RECAP!$B$2:$B$7=synthése!$C3)*(RECAP!$C$1:$L$1=synthése!H$1)*(RECAP!$C$2:$L$7))</f>
        <v>1</v>
      </c>
      <c r="I3" s="20">
        <f t="array" ref="I3">SUMPRODUCT((RECAP!$A$2:$A$7=synthése!$B3)*(RECAP!$B$2:$B$7=synthése!$C3)*(RECAP!$C$1:$L$1=synthése!I$1)*(RECAP!$C$2:$L$7))</f>
        <v>75</v>
      </c>
      <c r="J3" s="20">
        <f t="array" ref="J3">SUMPRODUCT((RECAP!$A$2:$A$7=synthése!$B3)*(RECAP!$B$2:$B$7=synthése!$C3)*(RECAP!$C$1:$L$1=synthése!J$1)*(RECAP!$C$2:$L$7))</f>
        <v>14</v>
      </c>
      <c r="K3" s="20">
        <f t="array" ref="K3">SUMPRODUCT((RECAP!$A$2:$A$7=synthése!$B3)*(RECAP!$B$2:$B$7=synthése!$C3)*(RECAP!$C$1:$L$1=synthése!K$1)*(RECAP!$C$2:$L$7))</f>
        <v>3</v>
      </c>
      <c r="L3" s="20">
        <f t="array" ref="L3">SUMPRODUCT((RECAP!$A$2:$A$7=synthése!$B3)*(RECAP!$B$2:$B$7=synthése!$C3)*(RECAP!$C$1:$L$1=synthése!L$1)*(RECAP!$C$2:$L$7))</f>
        <v>0</v>
      </c>
      <c r="M3" s="20">
        <f t="array" ref="M3">SUMPRODUCT((RECAP!$A$2:$A$7=synthése!$B3)*(RECAP!$B$2:$B$7=synthése!$C3)*(RECAP!$C$1:$L$1=synthése!M$1)*(RECAP!$C$2:$L$7))</f>
        <v>0</v>
      </c>
      <c r="N3" s="24">
        <f t="shared" si="0"/>
        <v>386</v>
      </c>
    </row>
    <row r="4" spans="1:16" ht="15" thickBot="1" x14ac:dyDescent="0.3">
      <c r="A4" s="11">
        <f t="shared" ca="1" si="1"/>
        <v>2016</v>
      </c>
      <c r="B4" s="18">
        <v>22</v>
      </c>
      <c r="C4" s="19" t="str">
        <f>IF(RECAP!B4="","",RECAP!B4)</f>
        <v>GANDIA</v>
      </c>
      <c r="D4" s="20">
        <f t="array" ref="D4">SUMPRODUCT((RECAP!$A$2:$A$7=synthése!$B4)*(RECAP!$B$2:$B$7=synthése!$C4)*(RECAP!$C$1:$L$1=synthése!D$1)*(RECAP!$C$2:$L$7))</f>
        <v>0</v>
      </c>
      <c r="E4" s="20">
        <f t="array" ref="E4">SUMPRODUCT((RECAP!$A$2:$A$7=synthése!$B4)*(RECAP!$B$2:$B$7=synthése!$C4)*(RECAP!$C$1:$L$1=synthése!E$1)*(RECAP!$C$2:$L$7))</f>
        <v>0</v>
      </c>
      <c r="F4" s="20">
        <f t="array" ref="F4">SUMPRODUCT((RECAP!$A$2:$A$7=synthése!$B4)*(RECAP!$B$2:$B$7=synthése!$C4)*(RECAP!$C$1:$L$1=synthése!F$1)*(RECAP!$C$2:$L$7))</f>
        <v>0</v>
      </c>
      <c r="G4" s="20">
        <f t="array" ref="G4">SUMPRODUCT((RECAP!$A$2:$A$7=synthése!$B4)*(RECAP!$B$2:$B$7=synthése!$C4)*(RECAP!$C$1:$L$1=synthése!G$1)*(RECAP!$C$2:$L$7))</f>
        <v>0</v>
      </c>
      <c r="H4" s="20">
        <f t="array" ref="H4">SUMPRODUCT((RECAP!$A$2:$A$7=synthése!$B4)*(RECAP!$B$2:$B$7=synthése!$C4)*(RECAP!$C$1:$L$1=synthése!H$1)*(RECAP!$C$2:$L$7))</f>
        <v>0</v>
      </c>
      <c r="I4" s="20">
        <f t="array" ref="I4">SUMPRODUCT((RECAP!$A$2:$A$7=synthése!$B4)*(RECAP!$B$2:$B$7=synthése!$C4)*(RECAP!$C$1:$L$1=synthése!I$1)*(RECAP!$C$2:$L$7))</f>
        <v>0</v>
      </c>
      <c r="J4" s="20">
        <f t="array" ref="J4">SUMPRODUCT((RECAP!$A$2:$A$7=synthése!$B4)*(RECAP!$B$2:$B$7=synthése!$C4)*(RECAP!$C$1:$L$1=synthése!J$1)*(RECAP!$C$2:$L$7))</f>
        <v>0</v>
      </c>
      <c r="K4" s="20">
        <f t="array" ref="K4">SUMPRODUCT((RECAP!$A$2:$A$7=synthése!$B4)*(RECAP!$B$2:$B$7=synthése!$C4)*(RECAP!$C$1:$L$1=synthése!K$1)*(RECAP!$C$2:$L$7))</f>
        <v>34</v>
      </c>
      <c r="L4" s="20">
        <f t="array" ref="L4">SUMPRODUCT((RECAP!$A$2:$A$7=synthése!$B4)*(RECAP!$B$2:$B$7=synthése!$C4)*(RECAP!$C$1:$L$1=synthése!L$1)*(RECAP!$C$2:$L$7))</f>
        <v>0</v>
      </c>
      <c r="M4" s="20">
        <f t="array" ref="M4">SUMPRODUCT((RECAP!$A$2:$A$7=synthése!$B4)*(RECAP!$B$2:$B$7=synthése!$C4)*(RECAP!$C$1:$L$1=synthése!M$1)*(RECAP!$C$2:$L$7))</f>
        <v>0</v>
      </c>
      <c r="N4" s="24">
        <f t="shared" si="0"/>
        <v>34</v>
      </c>
    </row>
    <row r="5" spans="1:16" ht="15" thickBot="1" x14ac:dyDescent="0.3">
      <c r="A5" s="11">
        <f t="shared" ca="1" si="1"/>
        <v>2016</v>
      </c>
      <c r="B5" s="18">
        <v>22</v>
      </c>
      <c r="C5" s="19" t="str">
        <f>IF(RECAP!B5="","",RECAP!B5)</f>
        <v>LA SPEZIA</v>
      </c>
      <c r="D5" s="20">
        <f t="array" ref="D5">SUMPRODUCT((RECAP!$A$2:$A$7=synthése!$B5)*(RECAP!$B$2:$B$7=synthése!$C5)*(RECAP!$C$1:$L$1=synthése!D$1)*(RECAP!$C$2:$L$7))</f>
        <v>10</v>
      </c>
      <c r="E5" s="20">
        <f t="array" ref="E5">SUMPRODUCT((RECAP!$A$2:$A$7=synthése!$B5)*(RECAP!$B$2:$B$7=synthése!$C5)*(RECAP!$C$1:$L$1=synthése!E$1)*(RECAP!$C$2:$L$7))</f>
        <v>16</v>
      </c>
      <c r="F5" s="20">
        <f t="array" ref="F5">SUMPRODUCT((RECAP!$A$2:$A$7=synthése!$B5)*(RECAP!$B$2:$B$7=synthése!$C5)*(RECAP!$C$1:$L$1=synthése!F$1)*(RECAP!$C$2:$L$7))</f>
        <v>6</v>
      </c>
      <c r="G5" s="20">
        <f t="array" ref="G5">SUMPRODUCT((RECAP!$A$2:$A$7=synthése!$B5)*(RECAP!$B$2:$B$7=synthése!$C5)*(RECAP!$C$1:$L$1=synthése!G$1)*(RECAP!$C$2:$L$7))</f>
        <v>9</v>
      </c>
      <c r="H5" s="20">
        <f t="array" ref="H5">SUMPRODUCT((RECAP!$A$2:$A$7=synthése!$B5)*(RECAP!$B$2:$B$7=synthése!$C5)*(RECAP!$C$1:$L$1=synthése!H$1)*(RECAP!$C$2:$L$7))</f>
        <v>0</v>
      </c>
      <c r="I5" s="20">
        <f t="array" ref="I5">SUMPRODUCT((RECAP!$A$2:$A$7=synthése!$B5)*(RECAP!$B$2:$B$7=synthése!$C5)*(RECAP!$C$1:$L$1=synthése!I$1)*(RECAP!$C$2:$L$7))</f>
        <v>2</v>
      </c>
      <c r="J5" s="20">
        <f t="array" ref="J5">SUMPRODUCT((RECAP!$A$2:$A$7=synthése!$B5)*(RECAP!$B$2:$B$7=synthése!$C5)*(RECAP!$C$1:$L$1=synthése!J$1)*(RECAP!$C$2:$L$7))</f>
        <v>6</v>
      </c>
      <c r="K5" s="20">
        <f t="array" ref="K5">SUMPRODUCT((RECAP!$A$2:$A$7=synthése!$B5)*(RECAP!$B$2:$B$7=synthése!$C5)*(RECAP!$C$1:$L$1=synthése!K$1)*(RECAP!$C$2:$L$7))</f>
        <v>9</v>
      </c>
      <c r="L5" s="20">
        <f t="array" ref="L5">SUMPRODUCT((RECAP!$A$2:$A$7=synthése!$B5)*(RECAP!$B$2:$B$7=synthése!$C5)*(RECAP!$C$1:$L$1=synthése!L$1)*(RECAP!$C$2:$L$7))</f>
        <v>0</v>
      </c>
      <c r="M5" s="20">
        <f t="array" ref="M5">SUMPRODUCT((RECAP!$A$2:$A$7=synthése!$B5)*(RECAP!$B$2:$B$7=synthése!$C5)*(RECAP!$C$1:$L$1=synthése!M$1)*(RECAP!$C$2:$L$7))</f>
        <v>0</v>
      </c>
      <c r="N5" s="24">
        <f t="shared" si="0"/>
        <v>58</v>
      </c>
    </row>
    <row r="6" spans="1:16" ht="15" thickBot="1" x14ac:dyDescent="0.3">
      <c r="A6" s="11">
        <f t="shared" ca="1" si="1"/>
        <v>2016</v>
      </c>
      <c r="B6" s="18">
        <v>22</v>
      </c>
      <c r="C6" s="19" t="str">
        <f>IF(RECAP!B6="","",RECAP!B6)</f>
        <v>GENES</v>
      </c>
      <c r="D6" s="20">
        <f t="array" ref="D6">SUMPRODUCT((RECAP!$A$2:$A$7=synthése!$B6)*(RECAP!$B$2:$B$7=synthése!$C6)*(RECAP!$C$1:$L$1=synthése!D$1)*(RECAP!$C$2:$L$7))</f>
        <v>82</v>
      </c>
      <c r="E6" s="20">
        <f t="array" ref="E6">SUMPRODUCT((RECAP!$A$2:$A$7=synthése!$B6)*(RECAP!$B$2:$B$7=synthése!$C6)*(RECAP!$C$1:$L$1=synthése!E$1)*(RECAP!$C$2:$L$7))</f>
        <v>41</v>
      </c>
      <c r="F6" s="20">
        <f t="array" ref="F6">SUMPRODUCT((RECAP!$A$2:$A$7=synthése!$B6)*(RECAP!$B$2:$B$7=synthése!$C6)*(RECAP!$C$1:$L$1=synthése!F$1)*(RECAP!$C$2:$L$7))</f>
        <v>123</v>
      </c>
      <c r="G6" s="20">
        <f t="array" ref="G6">SUMPRODUCT((RECAP!$A$2:$A$7=synthése!$B6)*(RECAP!$B$2:$B$7=synthése!$C6)*(RECAP!$C$1:$L$1=synthése!G$1)*(RECAP!$C$2:$L$7))</f>
        <v>83</v>
      </c>
      <c r="H6" s="20">
        <f t="array" ref="H6">SUMPRODUCT((RECAP!$A$2:$A$7=synthése!$B6)*(RECAP!$B$2:$B$7=synthése!$C6)*(RECAP!$C$1:$L$1=synthése!H$1)*(RECAP!$C$2:$L$7))</f>
        <v>17</v>
      </c>
      <c r="I6" s="20">
        <f t="array" ref="I6">SUMPRODUCT((RECAP!$A$2:$A$7=synthése!$B6)*(RECAP!$B$2:$B$7=synthése!$C6)*(RECAP!$C$1:$L$1=synthése!I$1)*(RECAP!$C$2:$L$7))</f>
        <v>22</v>
      </c>
      <c r="J6" s="20">
        <f t="array" ref="J6">SUMPRODUCT((RECAP!$A$2:$A$7=synthése!$B6)*(RECAP!$B$2:$B$7=synthése!$C6)*(RECAP!$C$1:$L$1=synthése!J$1)*(RECAP!$C$2:$L$7))</f>
        <v>1</v>
      </c>
      <c r="K6" s="20">
        <f t="array" ref="K6">SUMPRODUCT((RECAP!$A$2:$A$7=synthése!$B6)*(RECAP!$B$2:$B$7=synthése!$C6)*(RECAP!$C$1:$L$1=synthése!K$1)*(RECAP!$C$2:$L$7))</f>
        <v>5</v>
      </c>
      <c r="L6" s="20">
        <f t="array" ref="L6">SUMPRODUCT((RECAP!$A$2:$A$7=synthése!$B6)*(RECAP!$B$2:$B$7=synthése!$C6)*(RECAP!$C$1:$L$1=synthése!L$1)*(RECAP!$C$2:$L$7))</f>
        <v>0</v>
      </c>
      <c r="M6" s="20">
        <f t="array" ref="M6">SUMPRODUCT((RECAP!$A$2:$A$7=synthése!$B6)*(RECAP!$B$2:$B$7=synthése!$C6)*(RECAP!$C$1:$L$1=synthése!M$1)*(RECAP!$C$2:$L$7))</f>
        <v>0</v>
      </c>
      <c r="N6" s="24">
        <f t="shared" si="0"/>
        <v>374</v>
      </c>
    </row>
    <row r="7" spans="1:16" ht="15" thickBot="1" x14ac:dyDescent="0.3">
      <c r="A7" s="25">
        <f t="shared" ca="1" si="1"/>
        <v>2016</v>
      </c>
      <c r="B7" s="26">
        <v>22</v>
      </c>
      <c r="C7" s="27" t="str">
        <f>IF(RECAP!B7="","",RECAP!B7)</f>
        <v>MARSEILLE</v>
      </c>
      <c r="D7" s="28">
        <f t="array" ref="D7">SUMPRODUCT((RECAP!$A$2:$A$7=synthése!$B7)*(RECAP!$B$2:$B$7=synthése!$C7)*(RECAP!$C$1:$L$1=synthése!D$1)*(RECAP!$C$2:$L$7))</f>
        <v>429.99999999999898</v>
      </c>
      <c r="E7" s="28">
        <f t="array" ref="E7">SUMPRODUCT((RECAP!$A$2:$A$7=synthése!$B7)*(RECAP!$B$2:$B$7=synthése!$C7)*(RECAP!$C$1:$L$1=synthése!E$1)*(RECAP!$C$2:$L$7))</f>
        <v>121</v>
      </c>
      <c r="F7" s="28">
        <f t="array" ref="F7">SUMPRODUCT((RECAP!$A$2:$A$7=synthése!$B7)*(RECAP!$B$2:$B$7=synthése!$C7)*(RECAP!$C$1:$L$1=synthése!F$1)*(RECAP!$C$2:$L$7))</f>
        <v>192</v>
      </c>
      <c r="G7" s="28">
        <f t="array" ref="G7">SUMPRODUCT((RECAP!$A$2:$A$7=synthése!$B7)*(RECAP!$B$2:$B$7=synthése!$C7)*(RECAP!$C$1:$L$1=synthése!G$1)*(RECAP!$C$2:$L$7))</f>
        <v>199</v>
      </c>
      <c r="H7" s="28">
        <f t="array" ref="H7">SUMPRODUCT((RECAP!$A$2:$A$7=synthése!$B7)*(RECAP!$B$2:$B$7=synthése!$C7)*(RECAP!$C$1:$L$1=synthése!H$1)*(RECAP!$C$2:$L$7))</f>
        <v>0</v>
      </c>
      <c r="I7" s="28">
        <f t="array" ref="I7">SUMPRODUCT((RECAP!$A$2:$A$7=synthése!$B7)*(RECAP!$B$2:$B$7=synthése!$C7)*(RECAP!$C$1:$L$1=synthése!I$1)*(RECAP!$C$2:$L$7))</f>
        <v>96</v>
      </c>
      <c r="J7" s="28">
        <f t="array" ref="J7">SUMPRODUCT((RECAP!$A$2:$A$7=synthése!$B7)*(RECAP!$B$2:$B$7=synthése!$C7)*(RECAP!$C$1:$L$1=synthése!J$1)*(RECAP!$C$2:$L$7))</f>
        <v>114</v>
      </c>
      <c r="K7" s="28">
        <f t="array" ref="K7">SUMPRODUCT((RECAP!$A$2:$A$7=synthése!$B7)*(RECAP!$B$2:$B$7=synthése!$C7)*(RECAP!$C$1:$L$1=synthése!K$1)*(RECAP!$C$2:$L$7))</f>
        <v>168</v>
      </c>
      <c r="L7" s="28">
        <f t="array" ref="L7">SUMPRODUCT((RECAP!$A$2:$A$7=synthése!$B7)*(RECAP!$B$2:$B$7=synthése!$C7)*(RECAP!$C$1:$L$1=synthése!L$1)*(RECAP!$C$2:$L$7))</f>
        <v>0</v>
      </c>
      <c r="M7" s="28">
        <f t="array" ref="M7">SUMPRODUCT((RECAP!$A$2:$A$7=synthése!$B7)*(RECAP!$B$2:$B$7=synthése!$C7)*(RECAP!$C$1:$L$1=synthése!M$1)*(RECAP!$C$2:$L$7))</f>
        <v>0</v>
      </c>
      <c r="N7" s="24">
        <f t="shared" si="0"/>
        <v>1319.9999999999991</v>
      </c>
    </row>
    <row r="8" spans="1:16" ht="15" thickBot="1" x14ac:dyDescent="0.3">
      <c r="A8" s="9">
        <f t="shared" ca="1" si="1"/>
        <v>2016</v>
      </c>
      <c r="B8" s="21">
        <f>IF(RECAP!A8="","",RECAP!A8)</f>
        <v>23</v>
      </c>
      <c r="C8" s="22" t="str">
        <f>IF(RECAP!B8="","",RECAP!B8)</f>
        <v>BARCELONE</v>
      </c>
      <c r="D8" s="23">
        <f t="array" ref="D8">SUMPRODUCT((RECAP!$A$2:$A$1000=synthése!$B8)*(RECAP!$B$2:$B$1000=synthése!$C8)*(RECAP!$C$1:$L$1=synthése!D$1)*(RECAP!$C$2:$L$1000))</f>
        <v>83</v>
      </c>
      <c r="E8" s="23">
        <f t="array" ref="E8">SUMPRODUCT((RECAP!$A$2:$A$1000=synthése!$B8)*(RECAP!$B$2:$B$1000=synthése!$C8)*(RECAP!$C$1:$L$1=synthése!E$1)*(RECAP!$C$2:$L$1000))</f>
        <v>230</v>
      </c>
      <c r="F8" s="23">
        <f t="array" ref="F8">SUMPRODUCT((RECAP!$A$2:$A$1000=synthése!$B8)*(RECAP!$B$2:$B$1000=synthése!$C8)*(RECAP!$C$1:$L$1=synthése!F$1)*(RECAP!$C$2:$L$1000))</f>
        <v>2</v>
      </c>
      <c r="G8" s="23">
        <f t="array" ref="G8">SUMPRODUCT((RECAP!$A$2:$A$1000=synthése!$B8)*(RECAP!$B$2:$B$1000=synthése!$C8)*(RECAP!$C$1:$L$1=synthése!G$1)*(RECAP!$C$2:$L$1000))</f>
        <v>345</v>
      </c>
      <c r="H8" s="23">
        <f t="array" ref="H8">SUMPRODUCT((RECAP!$A$2:$A$1000=synthése!$B8)*(RECAP!$B$2:$B$1000=synthése!$C8)*(RECAP!$C$1:$L$1=synthése!H$1)*(RECAP!$C$2:$L$1000))</f>
        <v>0</v>
      </c>
      <c r="I8" s="23">
        <f t="array" ref="I8">SUMPRODUCT((RECAP!$A$2:$A$1000=synthése!$B8)*(RECAP!$B$2:$B$1000=synthése!$C8)*(RECAP!$C$1:$L$1=synthése!I$1)*(RECAP!$C$2:$L$1000))</f>
        <v>300</v>
      </c>
      <c r="J8" s="23">
        <f t="array" ref="J8">SUMPRODUCT((RECAP!$A$2:$A$1000=synthése!$B8)*(RECAP!$B$2:$B$1000=synthése!$C8)*(RECAP!$C$1:$L$1=synthése!J$1)*(RECAP!$C$2:$L$1000))</f>
        <v>1</v>
      </c>
      <c r="K8" s="23">
        <f t="array" ref="K8">SUMPRODUCT((RECAP!$A$2:$A$1000=synthése!$B8)*(RECAP!$B$2:$B$1000=synthése!$C8)*(RECAP!$C$1:$L$1=synthése!K$1)*(RECAP!$C$2:$L$1000))</f>
        <v>6</v>
      </c>
      <c r="L8" s="23">
        <f t="array" ref="L8">SUMPRODUCT((RECAP!$A$2:$A$1000=synthése!$B8)*(RECAP!$B$2:$B$1000=synthése!$C8)*(RECAP!$C$1:$L$1=synthése!L$1)*(RECAP!$C$2:$L$1000))</f>
        <v>0</v>
      </c>
      <c r="M8" s="23">
        <f t="array" ref="M8">SUMPRODUCT((RECAP!$A$2:$A$1000=synthése!$B8)*(RECAP!$B$2:$B$1000=synthése!$C8)*(RECAP!$C$1:$L$1=synthése!M$1)*(RECAP!$C$2:$L$1000))</f>
        <v>0</v>
      </c>
      <c r="N8" s="24">
        <f t="shared" si="0"/>
        <v>967</v>
      </c>
    </row>
    <row r="9" spans="1:16" ht="15" thickBot="1" x14ac:dyDescent="0.3">
      <c r="A9" s="11">
        <f t="shared" ca="1" si="1"/>
        <v>2016</v>
      </c>
      <c r="B9" s="18">
        <f>IF(RECAP!A9="","",RECAP!A9)</f>
        <v>23</v>
      </c>
      <c r="C9" s="19" t="str">
        <f>IF(RECAP!B9="","",RECAP!B9)</f>
        <v>VALENCE</v>
      </c>
      <c r="D9" s="20">
        <f t="array" ref="D9">SUMPRODUCT((RECAP!$A$2:$A$1000=synthése!$B9)*(RECAP!$B$2:$B$1000=synthése!$C9)*(RECAP!$C$1:$L$1=synthése!D$1)*(RECAP!$C$2:$L$1000))</f>
        <v>84</v>
      </c>
      <c r="E9" s="20">
        <f t="array" ref="E9">SUMPRODUCT((RECAP!$A$2:$A$1000=synthése!$B9)*(RECAP!$B$2:$B$1000=synthése!$C9)*(RECAP!$C$1:$L$1=synthése!E$1)*(RECAP!$C$2:$L$1000))</f>
        <v>70</v>
      </c>
      <c r="F9" s="20">
        <f t="array" ref="F9">SUMPRODUCT((RECAP!$A$2:$A$1000=synthése!$B9)*(RECAP!$B$2:$B$1000=synthése!$C9)*(RECAP!$C$1:$L$1=synthése!F$1)*(RECAP!$C$2:$L$1000))</f>
        <v>18</v>
      </c>
      <c r="G9" s="20">
        <f t="array" ref="G9">SUMPRODUCT((RECAP!$A$2:$A$1000=synthése!$B9)*(RECAP!$B$2:$B$1000=synthése!$C9)*(RECAP!$C$1:$L$1=synthése!G$1)*(RECAP!$C$2:$L$1000))</f>
        <v>121</v>
      </c>
      <c r="H9" s="20">
        <f t="array" ref="H9">SUMPRODUCT((RECAP!$A$2:$A$1000=synthése!$B9)*(RECAP!$B$2:$B$1000=synthése!$C9)*(RECAP!$C$1:$L$1=synthése!H$1)*(RECAP!$C$2:$L$1000))</f>
        <v>1</v>
      </c>
      <c r="I9" s="20">
        <f t="array" ref="I9">SUMPRODUCT((RECAP!$A$2:$A$1000=synthése!$B9)*(RECAP!$B$2:$B$1000=synthése!$C9)*(RECAP!$C$1:$L$1=synthése!I$1)*(RECAP!$C$2:$L$1000))</f>
        <v>75</v>
      </c>
      <c r="J9" s="20">
        <f t="array" ref="J9">SUMPRODUCT((RECAP!$A$2:$A$1000=synthése!$B9)*(RECAP!$B$2:$B$1000=synthése!$C9)*(RECAP!$C$1:$L$1=synthése!J$1)*(RECAP!$C$2:$L$1000))</f>
        <v>14</v>
      </c>
      <c r="K9" s="20">
        <f t="array" ref="K9">SUMPRODUCT((RECAP!$A$2:$A$1000=synthése!$B9)*(RECAP!$B$2:$B$1000=synthése!$C9)*(RECAP!$C$1:$L$1=synthése!K$1)*(RECAP!$C$2:$L$1000))</f>
        <v>3</v>
      </c>
      <c r="L9" s="20">
        <f t="array" ref="L9">SUMPRODUCT((RECAP!$A$2:$A$1000=synthése!$B9)*(RECAP!$B$2:$B$1000=synthése!$C9)*(RECAP!$C$1:$L$1=synthése!L$1)*(RECAP!$C$2:$L$1000))</f>
        <v>0</v>
      </c>
      <c r="M9" s="20">
        <f t="array" ref="M9">SUMPRODUCT((RECAP!$A$2:$A$1000=synthése!$B9)*(RECAP!$B$2:$B$1000=synthése!$C9)*(RECAP!$C$1:$L$1=synthése!M$1)*(RECAP!$C$2:$L$1000))</f>
        <v>0</v>
      </c>
      <c r="N9" s="24">
        <f t="shared" si="0"/>
        <v>386</v>
      </c>
    </row>
    <row r="10" spans="1:16" ht="15" thickBot="1" x14ac:dyDescent="0.3">
      <c r="A10" s="11">
        <f t="shared" ca="1" si="1"/>
        <v>2016</v>
      </c>
      <c r="B10" s="18">
        <f>IF(RECAP!A10="","",RECAP!A10)</f>
        <v>23</v>
      </c>
      <c r="C10" s="19" t="str">
        <f>IF(RECAP!B10="","",RECAP!B10)</f>
        <v>GANDIA</v>
      </c>
      <c r="D10" s="20">
        <f t="array" ref="D10">SUMPRODUCT((RECAP!$A$2:$A$1000=synthése!$B10)*(RECAP!$B$2:$B$1000=synthése!$C10)*(RECAP!$C$1:$L$1=synthése!D$1)*(RECAP!$C$2:$L$1000))</f>
        <v>0</v>
      </c>
      <c r="E10" s="20">
        <f t="array" ref="E10">SUMPRODUCT((RECAP!$A$2:$A$1000=synthése!$B10)*(RECAP!$B$2:$B$1000=synthése!$C10)*(RECAP!$C$1:$L$1=synthése!E$1)*(RECAP!$C$2:$L$1000))</f>
        <v>0</v>
      </c>
      <c r="F10" s="20">
        <f t="array" ref="F10">SUMPRODUCT((RECAP!$A$2:$A$1000=synthése!$B10)*(RECAP!$B$2:$B$1000=synthése!$C10)*(RECAP!$C$1:$L$1=synthése!F$1)*(RECAP!$C$2:$L$1000))</f>
        <v>0</v>
      </c>
      <c r="G10" s="20">
        <f t="array" ref="G10">SUMPRODUCT((RECAP!$A$2:$A$1000=synthése!$B10)*(RECAP!$B$2:$B$1000=synthése!$C10)*(RECAP!$C$1:$L$1=synthése!G$1)*(RECAP!$C$2:$L$1000))</f>
        <v>0</v>
      </c>
      <c r="H10" s="20">
        <f t="array" ref="H10">SUMPRODUCT((RECAP!$A$2:$A$1000=synthése!$B10)*(RECAP!$B$2:$B$1000=synthése!$C10)*(RECAP!$C$1:$L$1=synthése!H$1)*(RECAP!$C$2:$L$1000))</f>
        <v>0</v>
      </c>
      <c r="I10" s="20">
        <f t="array" ref="I10">SUMPRODUCT((RECAP!$A$2:$A$1000=synthése!$B10)*(RECAP!$B$2:$B$1000=synthése!$C10)*(RECAP!$C$1:$L$1=synthése!I$1)*(RECAP!$C$2:$L$1000))</f>
        <v>0</v>
      </c>
      <c r="J10" s="20">
        <f t="array" ref="J10">SUMPRODUCT((RECAP!$A$2:$A$1000=synthése!$B10)*(RECAP!$B$2:$B$1000=synthése!$C10)*(RECAP!$C$1:$L$1=synthése!J$1)*(RECAP!$C$2:$L$1000))</f>
        <v>0</v>
      </c>
      <c r="K10" s="20">
        <f t="array" ref="K10">SUMPRODUCT((RECAP!$A$2:$A$1000=synthése!$B10)*(RECAP!$B$2:$B$1000=synthése!$C10)*(RECAP!$C$1:$L$1=synthése!K$1)*(RECAP!$C$2:$L$1000))</f>
        <v>34</v>
      </c>
      <c r="L10" s="20">
        <f t="array" ref="L10">SUMPRODUCT((RECAP!$A$2:$A$1000=synthése!$B10)*(RECAP!$B$2:$B$1000=synthése!$C10)*(RECAP!$C$1:$L$1=synthése!L$1)*(RECAP!$C$2:$L$1000))</f>
        <v>0</v>
      </c>
      <c r="M10" s="20">
        <f t="array" ref="M10">SUMPRODUCT((RECAP!$A$2:$A$1000=synthése!$B10)*(RECAP!$B$2:$B$1000=synthése!$C10)*(RECAP!$C$1:$L$1=synthése!M$1)*(RECAP!$C$2:$L$1000))</f>
        <v>0</v>
      </c>
      <c r="N10" s="24">
        <f t="shared" si="0"/>
        <v>34</v>
      </c>
    </row>
    <row r="11" spans="1:16" ht="15" thickBot="1" x14ac:dyDescent="0.3">
      <c r="A11" s="11">
        <f t="shared" ca="1" si="1"/>
        <v>2016</v>
      </c>
      <c r="B11" s="18">
        <f>IF(RECAP!A11="","",RECAP!A11)</f>
        <v>23</v>
      </c>
      <c r="C11" s="19" t="str">
        <f>IF(RECAP!B11="","",RECAP!B11)</f>
        <v>LA SPEZIA</v>
      </c>
      <c r="D11" s="20">
        <f t="array" ref="D11">SUMPRODUCT((RECAP!$A$2:$A$1000=synthése!$B11)*(RECAP!$B$2:$B$1000=synthése!$C11)*(RECAP!$C$1:$L$1=synthése!D$1)*(RECAP!$C$2:$L$1000))</f>
        <v>10</v>
      </c>
      <c r="E11" s="20">
        <f t="array" ref="E11">SUMPRODUCT((RECAP!$A$2:$A$1000=synthése!$B11)*(RECAP!$B$2:$B$1000=synthése!$C11)*(RECAP!$C$1:$L$1=synthése!E$1)*(RECAP!$C$2:$L$1000))</f>
        <v>16</v>
      </c>
      <c r="F11" s="20">
        <f t="array" ref="F11">SUMPRODUCT((RECAP!$A$2:$A$1000=synthése!$B11)*(RECAP!$B$2:$B$1000=synthése!$C11)*(RECAP!$C$1:$L$1=synthése!F$1)*(RECAP!$C$2:$L$1000))</f>
        <v>6</v>
      </c>
      <c r="G11" s="20">
        <f t="array" ref="G11">SUMPRODUCT((RECAP!$A$2:$A$1000=synthése!$B11)*(RECAP!$B$2:$B$1000=synthése!$C11)*(RECAP!$C$1:$L$1=synthése!G$1)*(RECAP!$C$2:$L$1000))</f>
        <v>9</v>
      </c>
      <c r="H11" s="20">
        <f t="array" ref="H11">SUMPRODUCT((RECAP!$A$2:$A$1000=synthése!$B11)*(RECAP!$B$2:$B$1000=synthése!$C11)*(RECAP!$C$1:$L$1=synthése!H$1)*(RECAP!$C$2:$L$1000))</f>
        <v>0</v>
      </c>
      <c r="I11" s="20">
        <f t="array" ref="I11">SUMPRODUCT((RECAP!$A$2:$A$1000=synthése!$B11)*(RECAP!$B$2:$B$1000=synthése!$C11)*(RECAP!$C$1:$L$1=synthése!I$1)*(RECAP!$C$2:$L$1000))</f>
        <v>2</v>
      </c>
      <c r="J11" s="20">
        <f t="array" ref="J11">SUMPRODUCT((RECAP!$A$2:$A$1000=synthése!$B11)*(RECAP!$B$2:$B$1000=synthése!$C11)*(RECAP!$C$1:$L$1=synthése!J$1)*(RECAP!$C$2:$L$1000))</f>
        <v>6</v>
      </c>
      <c r="K11" s="20">
        <f t="array" ref="K11">SUMPRODUCT((RECAP!$A$2:$A$1000=synthése!$B11)*(RECAP!$B$2:$B$1000=synthése!$C11)*(RECAP!$C$1:$L$1=synthése!K$1)*(RECAP!$C$2:$L$1000))</f>
        <v>9</v>
      </c>
      <c r="L11" s="20">
        <f t="array" ref="L11">SUMPRODUCT((RECAP!$A$2:$A$1000=synthése!$B11)*(RECAP!$B$2:$B$1000=synthése!$C11)*(RECAP!$C$1:$L$1=synthése!L$1)*(RECAP!$C$2:$L$1000))</f>
        <v>0</v>
      </c>
      <c r="M11" s="20">
        <f t="array" ref="M11">SUMPRODUCT((RECAP!$A$2:$A$1000=synthése!$B11)*(RECAP!$B$2:$B$1000=synthése!$C11)*(RECAP!$C$1:$L$1=synthése!M$1)*(RECAP!$C$2:$L$1000))</f>
        <v>0</v>
      </c>
      <c r="N11" s="24">
        <f t="shared" si="0"/>
        <v>58</v>
      </c>
    </row>
    <row r="12" spans="1:16" ht="15" thickBot="1" x14ac:dyDescent="0.3">
      <c r="A12" s="11">
        <f t="shared" ca="1" si="1"/>
        <v>2016</v>
      </c>
      <c r="B12" s="18">
        <f>IF(RECAP!A12="","",RECAP!A12)</f>
        <v>23</v>
      </c>
      <c r="C12" s="19" t="str">
        <f>IF(RECAP!B12="","",RECAP!B12)</f>
        <v>GENES</v>
      </c>
      <c r="D12" s="20">
        <f t="array" ref="D12">SUMPRODUCT((RECAP!$A$2:$A$1000=synthése!$B12)*(RECAP!$B$2:$B$1000=synthése!$C12)*(RECAP!$C$1:$L$1=synthése!D$1)*(RECAP!$C$2:$L$1000))</f>
        <v>82</v>
      </c>
      <c r="E12" s="20">
        <f t="array" ref="E12">SUMPRODUCT((RECAP!$A$2:$A$1000=synthése!$B12)*(RECAP!$B$2:$B$1000=synthése!$C12)*(RECAP!$C$1:$L$1=synthése!E$1)*(RECAP!$C$2:$L$1000))</f>
        <v>41</v>
      </c>
      <c r="F12" s="20">
        <f t="array" ref="F12">SUMPRODUCT((RECAP!$A$2:$A$1000=synthése!$B12)*(RECAP!$B$2:$B$1000=synthése!$C12)*(RECAP!$C$1:$L$1=synthése!F$1)*(RECAP!$C$2:$L$1000))</f>
        <v>123</v>
      </c>
      <c r="G12" s="20">
        <f t="array" ref="G12">SUMPRODUCT((RECAP!$A$2:$A$1000=synthése!$B12)*(RECAP!$B$2:$B$1000=synthése!$C12)*(RECAP!$C$1:$L$1=synthése!G$1)*(RECAP!$C$2:$L$1000))</f>
        <v>83</v>
      </c>
      <c r="H12" s="20">
        <f t="array" ref="H12">SUMPRODUCT((RECAP!$A$2:$A$1000=synthése!$B12)*(RECAP!$B$2:$B$1000=synthése!$C12)*(RECAP!$C$1:$L$1=synthése!H$1)*(RECAP!$C$2:$L$1000))</f>
        <v>17</v>
      </c>
      <c r="I12" s="20">
        <f t="array" ref="I12">SUMPRODUCT((RECAP!$A$2:$A$1000=synthése!$B12)*(RECAP!$B$2:$B$1000=synthése!$C12)*(RECAP!$C$1:$L$1=synthése!I$1)*(RECAP!$C$2:$L$1000))</f>
        <v>22</v>
      </c>
      <c r="J12" s="20">
        <f t="array" ref="J12">SUMPRODUCT((RECAP!$A$2:$A$1000=synthése!$B12)*(RECAP!$B$2:$B$1000=synthése!$C12)*(RECAP!$C$1:$L$1=synthése!J$1)*(RECAP!$C$2:$L$1000))</f>
        <v>1</v>
      </c>
      <c r="K12" s="20">
        <f t="array" ref="K12">SUMPRODUCT((RECAP!$A$2:$A$1000=synthése!$B12)*(RECAP!$B$2:$B$1000=synthése!$C12)*(RECAP!$C$1:$L$1=synthése!K$1)*(RECAP!$C$2:$L$1000))</f>
        <v>5</v>
      </c>
      <c r="L12" s="20">
        <f t="array" ref="L12">SUMPRODUCT((RECAP!$A$2:$A$1000=synthése!$B12)*(RECAP!$B$2:$B$1000=synthése!$C12)*(RECAP!$C$1:$L$1=synthése!L$1)*(RECAP!$C$2:$L$1000))</f>
        <v>0</v>
      </c>
      <c r="M12" s="20">
        <f t="array" ref="M12">SUMPRODUCT((RECAP!$A$2:$A$1000=synthése!$B12)*(RECAP!$B$2:$B$1000=synthése!$C12)*(RECAP!$C$1:$L$1=synthése!M$1)*(RECAP!$C$2:$L$1000))</f>
        <v>0</v>
      </c>
      <c r="N12" s="24">
        <f t="shared" si="0"/>
        <v>374</v>
      </c>
    </row>
    <row r="13" spans="1:16" ht="15" thickBot="1" x14ac:dyDescent="0.3">
      <c r="A13" s="25">
        <f t="shared" ca="1" si="1"/>
        <v>2016</v>
      </c>
      <c r="B13" s="26">
        <f>IF(RECAP!A13="","",RECAP!A13)</f>
        <v>23</v>
      </c>
      <c r="C13" s="27" t="str">
        <f>IF(RECAP!B13="","",RECAP!B13)</f>
        <v>MARSEILLE</v>
      </c>
      <c r="D13" s="28">
        <f t="array" ref="D13">SUMPRODUCT((RECAP!$A$2:$A$1000=synthése!$B13)*(RECAP!$B$2:$B$1000=synthése!$C13)*(RECAP!$C$1:$L$1=synthése!D$1)*(RECAP!$C$2:$L$1000))</f>
        <v>429.99999999999898</v>
      </c>
      <c r="E13" s="28">
        <f t="array" ref="E13">SUMPRODUCT((RECAP!$A$2:$A$1000=synthése!$B13)*(RECAP!$B$2:$B$1000=synthése!$C13)*(RECAP!$C$1:$L$1=synthése!E$1)*(RECAP!$C$2:$L$1000))</f>
        <v>121</v>
      </c>
      <c r="F13" s="28">
        <f t="array" ref="F13">SUMPRODUCT((RECAP!$A$2:$A$1000=synthése!$B13)*(RECAP!$B$2:$B$1000=synthése!$C13)*(RECAP!$C$1:$L$1=synthése!F$1)*(RECAP!$C$2:$L$1000))</f>
        <v>192</v>
      </c>
      <c r="G13" s="28">
        <f t="array" ref="G13">SUMPRODUCT((RECAP!$A$2:$A$1000=synthése!$B13)*(RECAP!$B$2:$B$1000=synthése!$C13)*(RECAP!$C$1:$L$1=synthése!G$1)*(RECAP!$C$2:$L$1000))</f>
        <v>199</v>
      </c>
      <c r="H13" s="28">
        <f t="array" ref="H13">SUMPRODUCT((RECAP!$A$2:$A$1000=synthése!$B13)*(RECAP!$B$2:$B$1000=synthése!$C13)*(RECAP!$C$1:$L$1=synthése!H$1)*(RECAP!$C$2:$L$1000))</f>
        <v>0</v>
      </c>
      <c r="I13" s="28">
        <f t="array" ref="I13">SUMPRODUCT((RECAP!$A$2:$A$1000=synthése!$B13)*(RECAP!$B$2:$B$1000=synthése!$C13)*(RECAP!$C$1:$L$1=synthése!I$1)*(RECAP!$C$2:$L$1000))</f>
        <v>96</v>
      </c>
      <c r="J13" s="28">
        <f t="array" ref="J13">SUMPRODUCT((RECAP!$A$2:$A$1000=synthése!$B13)*(RECAP!$B$2:$B$1000=synthése!$C13)*(RECAP!$C$1:$L$1=synthése!J$1)*(RECAP!$C$2:$L$1000))</f>
        <v>114</v>
      </c>
      <c r="K13" s="28">
        <f t="array" ref="K13">SUMPRODUCT((RECAP!$A$2:$A$1000=synthése!$B13)*(RECAP!$B$2:$B$1000=synthése!$C13)*(RECAP!$C$1:$L$1=synthése!K$1)*(RECAP!$C$2:$L$1000))</f>
        <v>168</v>
      </c>
      <c r="L13" s="28">
        <f t="array" ref="L13">SUMPRODUCT((RECAP!$A$2:$A$1000=synthése!$B13)*(RECAP!$B$2:$B$1000=synthése!$C13)*(RECAP!$C$1:$L$1=synthése!L$1)*(RECAP!$C$2:$L$1000))</f>
        <v>0</v>
      </c>
      <c r="M13" s="28">
        <f t="array" ref="M13">SUMPRODUCT((RECAP!$A$2:$A$1000=synthése!$B13)*(RECAP!$B$2:$B$1000=synthése!$C13)*(RECAP!$C$1:$L$1=synthése!M$1)*(RECAP!$C$2:$L$1000))</f>
        <v>0</v>
      </c>
      <c r="N13" s="24">
        <f t="shared" si="0"/>
        <v>1319.9999999999991</v>
      </c>
    </row>
    <row r="14" spans="1:16" ht="15" thickBot="1" x14ac:dyDescent="0.3">
      <c r="A14" s="9">
        <f t="shared" ca="1" si="1"/>
        <v>2016</v>
      </c>
      <c r="B14" s="21">
        <f>IF(RECAP!A14="","",RECAP!A14)</f>
        <v>24</v>
      </c>
      <c r="C14" s="22" t="str">
        <f>IF(RECAP!B14="","",RECAP!B14)</f>
        <v>BARCELONE</v>
      </c>
      <c r="D14" s="23">
        <f t="array" ref="D14">SUMPRODUCT((RECAP!$A$2:$A$1000=synthése!$B14)*(RECAP!$B$2:$B$1000=synthése!$C14)*(RECAP!$C$1:$L$1=synthése!D$1)*(RECAP!$C$2:$L$1000))</f>
        <v>83</v>
      </c>
      <c r="E14" s="23">
        <f t="array" ref="E14">SUMPRODUCT((RECAP!$A$2:$A$1000=synthése!$B14)*(RECAP!$B$2:$B$1000=synthése!$C14)*(RECAP!$C$1:$L$1=synthése!E$1)*(RECAP!$C$2:$L$1000))</f>
        <v>230</v>
      </c>
      <c r="F14" s="23">
        <f t="array" ref="F14">SUMPRODUCT((RECAP!$A$2:$A$1000=synthése!$B14)*(RECAP!$B$2:$B$1000=synthése!$C14)*(RECAP!$C$1:$L$1=synthése!F$1)*(RECAP!$C$2:$L$1000))</f>
        <v>2</v>
      </c>
      <c r="G14" s="23">
        <f t="array" ref="G14">SUMPRODUCT((RECAP!$A$2:$A$1000=synthése!$B14)*(RECAP!$B$2:$B$1000=synthése!$C14)*(RECAP!$C$1:$L$1=synthése!G$1)*(RECAP!$C$2:$L$1000))</f>
        <v>345</v>
      </c>
      <c r="H14" s="23">
        <f t="array" ref="H14">SUMPRODUCT((RECAP!$A$2:$A$1000=synthése!$B14)*(RECAP!$B$2:$B$1000=synthése!$C14)*(RECAP!$C$1:$L$1=synthése!H$1)*(RECAP!$C$2:$L$1000))</f>
        <v>0</v>
      </c>
      <c r="I14" s="23">
        <f t="array" ref="I14">SUMPRODUCT((RECAP!$A$2:$A$1000=synthése!$B14)*(RECAP!$B$2:$B$1000=synthése!$C14)*(RECAP!$C$1:$L$1=synthése!I$1)*(RECAP!$C$2:$L$1000))</f>
        <v>300</v>
      </c>
      <c r="J14" s="23">
        <f t="array" ref="J14">SUMPRODUCT((RECAP!$A$2:$A$1000=synthése!$B14)*(RECAP!$B$2:$B$1000=synthése!$C14)*(RECAP!$C$1:$L$1=synthése!J$1)*(RECAP!$C$2:$L$1000))</f>
        <v>1</v>
      </c>
      <c r="K14" s="23">
        <f t="array" ref="K14">SUMPRODUCT((RECAP!$A$2:$A$1000=synthése!$B14)*(RECAP!$B$2:$B$1000=synthése!$C14)*(RECAP!$C$1:$L$1=synthése!K$1)*(RECAP!$C$2:$L$1000))</f>
        <v>6</v>
      </c>
      <c r="L14" s="23">
        <f t="array" ref="L14">SUMPRODUCT((RECAP!$A$2:$A$1000=synthése!$B14)*(RECAP!$B$2:$B$1000=synthése!$C14)*(RECAP!$C$1:$L$1=synthése!L$1)*(RECAP!$C$2:$L$1000))</f>
        <v>0</v>
      </c>
      <c r="M14" s="23">
        <f t="array" ref="M14">SUMPRODUCT((RECAP!$A$2:$A$1000=synthése!$B14)*(RECAP!$B$2:$B$1000=synthése!$C14)*(RECAP!$C$1:$L$1=synthése!M$1)*(RECAP!$C$2:$L$1000))</f>
        <v>0</v>
      </c>
      <c r="N14" s="24">
        <f t="shared" si="0"/>
        <v>967</v>
      </c>
    </row>
    <row r="15" spans="1:16" ht="15" thickBot="1" x14ac:dyDescent="0.3">
      <c r="A15" s="11">
        <f t="shared" ca="1" si="1"/>
        <v>2016</v>
      </c>
      <c r="B15" s="18">
        <f>IF(RECAP!A15="","",RECAP!A15)</f>
        <v>24</v>
      </c>
      <c r="C15" s="19" t="str">
        <f>IF(RECAP!B15="","",RECAP!B15)</f>
        <v>VALENCE</v>
      </c>
      <c r="D15" s="20">
        <f t="array" ref="D15">SUMPRODUCT((RECAP!$A$2:$A$1000=synthése!$B15)*(RECAP!$B$2:$B$1000=synthése!$C15)*(RECAP!$C$1:$L$1=synthése!D$1)*(RECAP!$C$2:$L$1000))</f>
        <v>84</v>
      </c>
      <c r="E15" s="20">
        <f t="array" ref="E15">SUMPRODUCT((RECAP!$A$2:$A$1000=synthése!$B15)*(RECAP!$B$2:$B$1000=synthése!$C15)*(RECAP!$C$1:$L$1=synthése!E$1)*(RECAP!$C$2:$L$1000))</f>
        <v>70</v>
      </c>
      <c r="F15" s="20">
        <f t="array" ref="F15">SUMPRODUCT((RECAP!$A$2:$A$1000=synthése!$B15)*(RECAP!$B$2:$B$1000=synthése!$C15)*(RECAP!$C$1:$L$1=synthése!F$1)*(RECAP!$C$2:$L$1000))</f>
        <v>18</v>
      </c>
      <c r="G15" s="20">
        <f t="array" ref="G15">SUMPRODUCT((RECAP!$A$2:$A$1000=synthése!$B15)*(RECAP!$B$2:$B$1000=synthése!$C15)*(RECAP!$C$1:$L$1=synthése!G$1)*(RECAP!$C$2:$L$1000))</f>
        <v>121</v>
      </c>
      <c r="H15" s="20">
        <f t="array" ref="H15">SUMPRODUCT((RECAP!$A$2:$A$1000=synthése!$B15)*(RECAP!$B$2:$B$1000=synthése!$C15)*(RECAP!$C$1:$L$1=synthése!H$1)*(RECAP!$C$2:$L$1000))</f>
        <v>1</v>
      </c>
      <c r="I15" s="20">
        <f t="array" ref="I15">SUMPRODUCT((RECAP!$A$2:$A$1000=synthése!$B15)*(RECAP!$B$2:$B$1000=synthése!$C15)*(RECAP!$C$1:$L$1=synthése!I$1)*(RECAP!$C$2:$L$1000))</f>
        <v>75</v>
      </c>
      <c r="J15" s="20">
        <f t="array" ref="J15">SUMPRODUCT((RECAP!$A$2:$A$1000=synthése!$B15)*(RECAP!$B$2:$B$1000=synthése!$C15)*(RECAP!$C$1:$L$1=synthése!J$1)*(RECAP!$C$2:$L$1000))</f>
        <v>14</v>
      </c>
      <c r="K15" s="20">
        <f t="array" ref="K15">SUMPRODUCT((RECAP!$A$2:$A$1000=synthése!$B15)*(RECAP!$B$2:$B$1000=synthése!$C15)*(RECAP!$C$1:$L$1=synthése!K$1)*(RECAP!$C$2:$L$1000))</f>
        <v>3</v>
      </c>
      <c r="L15" s="20">
        <f t="array" ref="L15">SUMPRODUCT((RECAP!$A$2:$A$1000=synthése!$B15)*(RECAP!$B$2:$B$1000=synthése!$C15)*(RECAP!$C$1:$L$1=synthése!L$1)*(RECAP!$C$2:$L$1000))</f>
        <v>0</v>
      </c>
      <c r="M15" s="20">
        <f t="array" ref="M15">SUMPRODUCT((RECAP!$A$2:$A$1000=synthése!$B15)*(RECAP!$B$2:$B$1000=synthése!$C15)*(RECAP!$C$1:$L$1=synthése!M$1)*(RECAP!$C$2:$L$1000))</f>
        <v>0</v>
      </c>
      <c r="N15" s="24">
        <f t="shared" si="0"/>
        <v>386</v>
      </c>
    </row>
    <row r="16" spans="1:16" ht="15" thickBot="1" x14ac:dyDescent="0.3">
      <c r="A16" s="11">
        <f t="shared" ca="1" si="1"/>
        <v>2016</v>
      </c>
      <c r="B16" s="18">
        <f>IF(RECAP!A16="","",RECAP!A16)</f>
        <v>24</v>
      </c>
      <c r="C16" s="19" t="str">
        <f>IF(RECAP!B16="","",RECAP!B16)</f>
        <v>GANDIA</v>
      </c>
      <c r="D16" s="20">
        <f t="array" ref="D16">SUMPRODUCT((RECAP!$A$2:$A$1000=synthése!$B16)*(RECAP!$B$2:$B$1000=synthése!$C16)*(RECAP!$C$1:$L$1=synthése!D$1)*(RECAP!$C$2:$L$1000))</f>
        <v>0</v>
      </c>
      <c r="E16" s="20">
        <f t="array" ref="E16">SUMPRODUCT((RECAP!$A$2:$A$1000=synthése!$B16)*(RECAP!$B$2:$B$1000=synthése!$C16)*(RECAP!$C$1:$L$1=synthése!E$1)*(RECAP!$C$2:$L$1000))</f>
        <v>0</v>
      </c>
      <c r="F16" s="20">
        <f t="array" ref="F16">SUMPRODUCT((RECAP!$A$2:$A$1000=synthése!$B16)*(RECAP!$B$2:$B$1000=synthése!$C16)*(RECAP!$C$1:$L$1=synthése!F$1)*(RECAP!$C$2:$L$1000))</f>
        <v>0</v>
      </c>
      <c r="G16" s="20">
        <f t="array" ref="G16">SUMPRODUCT((RECAP!$A$2:$A$1000=synthése!$B16)*(RECAP!$B$2:$B$1000=synthése!$C16)*(RECAP!$C$1:$L$1=synthése!G$1)*(RECAP!$C$2:$L$1000))</f>
        <v>0</v>
      </c>
      <c r="H16" s="20">
        <f t="array" ref="H16">SUMPRODUCT((RECAP!$A$2:$A$1000=synthése!$B16)*(RECAP!$B$2:$B$1000=synthése!$C16)*(RECAP!$C$1:$L$1=synthése!H$1)*(RECAP!$C$2:$L$1000))</f>
        <v>0</v>
      </c>
      <c r="I16" s="20">
        <f t="array" ref="I16">SUMPRODUCT((RECAP!$A$2:$A$1000=synthése!$B16)*(RECAP!$B$2:$B$1000=synthése!$C16)*(RECAP!$C$1:$L$1=synthése!I$1)*(RECAP!$C$2:$L$1000))</f>
        <v>0</v>
      </c>
      <c r="J16" s="20">
        <f t="array" ref="J16">SUMPRODUCT((RECAP!$A$2:$A$1000=synthése!$B16)*(RECAP!$B$2:$B$1000=synthése!$C16)*(RECAP!$C$1:$L$1=synthése!J$1)*(RECAP!$C$2:$L$1000))</f>
        <v>0</v>
      </c>
      <c r="K16" s="20">
        <f t="array" ref="K16">SUMPRODUCT((RECAP!$A$2:$A$1000=synthése!$B16)*(RECAP!$B$2:$B$1000=synthése!$C16)*(RECAP!$C$1:$L$1=synthése!K$1)*(RECAP!$C$2:$L$1000))</f>
        <v>34</v>
      </c>
      <c r="L16" s="20">
        <f t="array" ref="L16">SUMPRODUCT((RECAP!$A$2:$A$1000=synthése!$B16)*(RECAP!$B$2:$B$1000=synthése!$C16)*(RECAP!$C$1:$L$1=synthése!L$1)*(RECAP!$C$2:$L$1000))</f>
        <v>0</v>
      </c>
      <c r="M16" s="20">
        <f t="array" ref="M16">SUMPRODUCT((RECAP!$A$2:$A$1000=synthése!$B16)*(RECAP!$B$2:$B$1000=synthése!$C16)*(RECAP!$C$1:$L$1=synthése!M$1)*(RECAP!$C$2:$L$1000))</f>
        <v>0</v>
      </c>
      <c r="N16" s="24">
        <f t="shared" si="0"/>
        <v>34</v>
      </c>
    </row>
    <row r="17" spans="1:14" ht="15" thickBot="1" x14ac:dyDescent="0.3">
      <c r="A17" s="11">
        <f t="shared" ca="1" si="1"/>
        <v>2016</v>
      </c>
      <c r="B17" s="18">
        <f>IF(RECAP!A17="","",RECAP!A17)</f>
        <v>24</v>
      </c>
      <c r="C17" s="19" t="str">
        <f>IF(RECAP!B17="","",RECAP!B17)</f>
        <v>LA SPEZIA</v>
      </c>
      <c r="D17" s="20">
        <f t="array" ref="D17">SUMPRODUCT((RECAP!$A$2:$A$1000=synthése!$B17)*(RECAP!$B$2:$B$1000=synthése!$C17)*(RECAP!$C$1:$L$1=synthése!D$1)*(RECAP!$C$2:$L$1000))</f>
        <v>10</v>
      </c>
      <c r="E17" s="20">
        <f t="array" ref="E17">SUMPRODUCT((RECAP!$A$2:$A$1000=synthése!$B17)*(RECAP!$B$2:$B$1000=synthése!$C17)*(RECAP!$C$1:$L$1=synthése!E$1)*(RECAP!$C$2:$L$1000))</f>
        <v>16</v>
      </c>
      <c r="F17" s="20">
        <f t="array" ref="F17">SUMPRODUCT((RECAP!$A$2:$A$1000=synthése!$B17)*(RECAP!$B$2:$B$1000=synthése!$C17)*(RECAP!$C$1:$L$1=synthése!F$1)*(RECAP!$C$2:$L$1000))</f>
        <v>6</v>
      </c>
      <c r="G17" s="20">
        <f t="array" ref="G17">SUMPRODUCT((RECAP!$A$2:$A$1000=synthése!$B17)*(RECAP!$B$2:$B$1000=synthése!$C17)*(RECAP!$C$1:$L$1=synthése!G$1)*(RECAP!$C$2:$L$1000))</f>
        <v>9</v>
      </c>
      <c r="H17" s="20">
        <f t="array" ref="H17">SUMPRODUCT((RECAP!$A$2:$A$1000=synthése!$B17)*(RECAP!$B$2:$B$1000=synthése!$C17)*(RECAP!$C$1:$L$1=synthése!H$1)*(RECAP!$C$2:$L$1000))</f>
        <v>0</v>
      </c>
      <c r="I17" s="20">
        <f t="array" ref="I17">SUMPRODUCT((RECAP!$A$2:$A$1000=synthése!$B17)*(RECAP!$B$2:$B$1000=synthése!$C17)*(RECAP!$C$1:$L$1=synthése!I$1)*(RECAP!$C$2:$L$1000))</f>
        <v>2</v>
      </c>
      <c r="J17" s="20">
        <f t="array" ref="J17">SUMPRODUCT((RECAP!$A$2:$A$1000=synthése!$B17)*(RECAP!$B$2:$B$1000=synthése!$C17)*(RECAP!$C$1:$L$1=synthése!J$1)*(RECAP!$C$2:$L$1000))</f>
        <v>6</v>
      </c>
      <c r="K17" s="20">
        <f t="array" ref="K17">SUMPRODUCT((RECAP!$A$2:$A$1000=synthése!$B17)*(RECAP!$B$2:$B$1000=synthése!$C17)*(RECAP!$C$1:$L$1=synthése!K$1)*(RECAP!$C$2:$L$1000))</f>
        <v>9</v>
      </c>
      <c r="L17" s="20">
        <f t="array" ref="L17">SUMPRODUCT((RECAP!$A$2:$A$1000=synthése!$B17)*(RECAP!$B$2:$B$1000=synthése!$C17)*(RECAP!$C$1:$L$1=synthése!L$1)*(RECAP!$C$2:$L$1000))</f>
        <v>0</v>
      </c>
      <c r="M17" s="20">
        <f t="array" ref="M17">SUMPRODUCT((RECAP!$A$2:$A$1000=synthése!$B17)*(RECAP!$B$2:$B$1000=synthése!$C17)*(RECAP!$C$1:$L$1=synthése!M$1)*(RECAP!$C$2:$L$1000))</f>
        <v>0</v>
      </c>
      <c r="N17" s="24">
        <f t="shared" si="0"/>
        <v>58</v>
      </c>
    </row>
    <row r="18" spans="1:14" ht="15" thickBot="1" x14ac:dyDescent="0.3">
      <c r="A18" s="11">
        <f t="shared" ca="1" si="1"/>
        <v>2016</v>
      </c>
      <c r="B18" s="18">
        <f>IF(RECAP!A18="","",RECAP!A18)</f>
        <v>24</v>
      </c>
      <c r="C18" s="19" t="str">
        <f>IF(RECAP!B18="","",RECAP!B18)</f>
        <v>GENES</v>
      </c>
      <c r="D18" s="20">
        <f t="array" ref="D18">SUMPRODUCT((RECAP!$A$2:$A$1000=synthése!$B18)*(RECAP!$B$2:$B$1000=synthése!$C18)*(RECAP!$C$1:$L$1=synthése!D$1)*(RECAP!$C$2:$L$1000))</f>
        <v>82</v>
      </c>
      <c r="E18" s="20">
        <f t="array" ref="E18">SUMPRODUCT((RECAP!$A$2:$A$1000=synthése!$B18)*(RECAP!$B$2:$B$1000=synthése!$C18)*(RECAP!$C$1:$L$1=synthése!E$1)*(RECAP!$C$2:$L$1000))</f>
        <v>41</v>
      </c>
      <c r="F18" s="20">
        <f t="array" ref="F18">SUMPRODUCT((RECAP!$A$2:$A$1000=synthése!$B18)*(RECAP!$B$2:$B$1000=synthése!$C18)*(RECAP!$C$1:$L$1=synthése!F$1)*(RECAP!$C$2:$L$1000))</f>
        <v>123</v>
      </c>
      <c r="G18" s="20">
        <f t="array" ref="G18">SUMPRODUCT((RECAP!$A$2:$A$1000=synthése!$B18)*(RECAP!$B$2:$B$1000=synthése!$C18)*(RECAP!$C$1:$L$1=synthése!G$1)*(RECAP!$C$2:$L$1000))</f>
        <v>83</v>
      </c>
      <c r="H18" s="20">
        <f t="array" ref="H18">SUMPRODUCT((RECAP!$A$2:$A$1000=synthése!$B18)*(RECAP!$B$2:$B$1000=synthése!$C18)*(RECAP!$C$1:$L$1=synthése!H$1)*(RECAP!$C$2:$L$1000))</f>
        <v>17</v>
      </c>
      <c r="I18" s="20">
        <f t="array" ref="I18">SUMPRODUCT((RECAP!$A$2:$A$1000=synthése!$B18)*(RECAP!$B$2:$B$1000=synthése!$C18)*(RECAP!$C$1:$L$1=synthése!I$1)*(RECAP!$C$2:$L$1000))</f>
        <v>22</v>
      </c>
      <c r="J18" s="20">
        <f t="array" ref="J18">SUMPRODUCT((RECAP!$A$2:$A$1000=synthése!$B18)*(RECAP!$B$2:$B$1000=synthése!$C18)*(RECAP!$C$1:$L$1=synthése!J$1)*(RECAP!$C$2:$L$1000))</f>
        <v>1</v>
      </c>
      <c r="K18" s="20">
        <f t="array" ref="K18">SUMPRODUCT((RECAP!$A$2:$A$1000=synthése!$B18)*(RECAP!$B$2:$B$1000=synthése!$C18)*(RECAP!$C$1:$L$1=synthése!K$1)*(RECAP!$C$2:$L$1000))</f>
        <v>5</v>
      </c>
      <c r="L18" s="20">
        <f t="array" ref="L18">SUMPRODUCT((RECAP!$A$2:$A$1000=synthése!$B18)*(RECAP!$B$2:$B$1000=synthése!$C18)*(RECAP!$C$1:$L$1=synthése!L$1)*(RECAP!$C$2:$L$1000))</f>
        <v>0</v>
      </c>
      <c r="M18" s="20">
        <f t="array" ref="M18">SUMPRODUCT((RECAP!$A$2:$A$1000=synthése!$B18)*(RECAP!$B$2:$B$1000=synthése!$C18)*(RECAP!$C$1:$L$1=synthése!M$1)*(RECAP!$C$2:$L$1000))</f>
        <v>0</v>
      </c>
      <c r="N18" s="24">
        <f t="shared" si="0"/>
        <v>374</v>
      </c>
    </row>
    <row r="19" spans="1:14" ht="15" thickBot="1" x14ac:dyDescent="0.3">
      <c r="A19" s="25">
        <f t="shared" ca="1" si="1"/>
        <v>2016</v>
      </c>
      <c r="B19" s="26">
        <f>IF(RECAP!A19="","",RECAP!A19)</f>
        <v>24</v>
      </c>
      <c r="C19" s="27" t="str">
        <f>IF(RECAP!B19="","",RECAP!B19)</f>
        <v>MARSEILLE</v>
      </c>
      <c r="D19" s="28">
        <f t="array" ref="D19">SUMPRODUCT((RECAP!$A$2:$A$1000=synthése!$B19)*(RECAP!$B$2:$B$1000=synthése!$C19)*(RECAP!$C$1:$L$1=synthése!D$1)*(RECAP!$C$2:$L$1000))</f>
        <v>429.99999999999898</v>
      </c>
      <c r="E19" s="28">
        <f t="array" ref="E19">SUMPRODUCT((RECAP!$A$2:$A$1000=synthése!$B19)*(RECAP!$B$2:$B$1000=synthése!$C19)*(RECAP!$C$1:$L$1=synthése!E$1)*(RECAP!$C$2:$L$1000))</f>
        <v>121</v>
      </c>
      <c r="F19" s="28">
        <f t="array" ref="F19">SUMPRODUCT((RECAP!$A$2:$A$1000=synthése!$B19)*(RECAP!$B$2:$B$1000=synthése!$C19)*(RECAP!$C$1:$L$1=synthése!F$1)*(RECAP!$C$2:$L$1000))</f>
        <v>192</v>
      </c>
      <c r="G19" s="28">
        <f t="array" ref="G19">SUMPRODUCT((RECAP!$A$2:$A$1000=synthése!$B19)*(RECAP!$B$2:$B$1000=synthése!$C19)*(RECAP!$C$1:$L$1=synthése!G$1)*(RECAP!$C$2:$L$1000))</f>
        <v>199</v>
      </c>
      <c r="H19" s="28">
        <f t="array" ref="H19">SUMPRODUCT((RECAP!$A$2:$A$1000=synthése!$B19)*(RECAP!$B$2:$B$1000=synthése!$C19)*(RECAP!$C$1:$L$1=synthése!H$1)*(RECAP!$C$2:$L$1000))</f>
        <v>0</v>
      </c>
      <c r="I19" s="28">
        <f t="array" ref="I19">SUMPRODUCT((RECAP!$A$2:$A$1000=synthése!$B19)*(RECAP!$B$2:$B$1000=synthése!$C19)*(RECAP!$C$1:$L$1=synthése!I$1)*(RECAP!$C$2:$L$1000))</f>
        <v>96</v>
      </c>
      <c r="J19" s="28">
        <f t="array" ref="J19">SUMPRODUCT((RECAP!$A$2:$A$1000=synthése!$B19)*(RECAP!$B$2:$B$1000=synthése!$C19)*(RECAP!$C$1:$L$1=synthése!J$1)*(RECAP!$C$2:$L$1000))</f>
        <v>114</v>
      </c>
      <c r="K19" s="28">
        <f t="array" ref="K19">SUMPRODUCT((RECAP!$A$2:$A$1000=synthése!$B19)*(RECAP!$B$2:$B$1000=synthése!$C19)*(RECAP!$C$1:$L$1=synthése!K$1)*(RECAP!$C$2:$L$1000))</f>
        <v>168</v>
      </c>
      <c r="L19" s="28">
        <f t="array" ref="L19">SUMPRODUCT((RECAP!$A$2:$A$1000=synthése!$B19)*(RECAP!$B$2:$B$1000=synthése!$C19)*(RECAP!$C$1:$L$1=synthése!L$1)*(RECAP!$C$2:$L$1000))</f>
        <v>0</v>
      </c>
      <c r="M19" s="28">
        <f t="array" ref="M19">SUMPRODUCT((RECAP!$A$2:$A$1000=synthése!$B19)*(RECAP!$B$2:$B$1000=synthése!$C19)*(RECAP!$C$1:$L$1=synthése!M$1)*(RECAP!$C$2:$L$1000))</f>
        <v>0</v>
      </c>
      <c r="N19" s="24">
        <f t="shared" si="0"/>
        <v>1319.9999999999991</v>
      </c>
    </row>
    <row r="20" spans="1:14" ht="15" thickBot="1" x14ac:dyDescent="0.3">
      <c r="A20" s="9">
        <f t="shared" ca="1" si="1"/>
        <v>2016</v>
      </c>
      <c r="B20" s="21">
        <f>IF(RECAP!A20="","",RECAP!A20)</f>
        <v>25</v>
      </c>
      <c r="C20" s="22" t="str">
        <f>IF(RECAP!B20="","",RECAP!B20)</f>
        <v>BARCELONE</v>
      </c>
      <c r="D20" s="23">
        <f t="array" ref="D20">SUMPRODUCT((RECAP!$A$2:$A$1000=synthése!$B20)*(RECAP!$B$2:$B$1000=synthése!$C20)*(RECAP!$C$1:$L$1=synthése!D$1)*(RECAP!$C$2:$L$1000))</f>
        <v>83</v>
      </c>
      <c r="E20" s="23">
        <f t="array" ref="E20">SUMPRODUCT((RECAP!$A$2:$A$1000=synthése!$B20)*(RECAP!$B$2:$B$1000=synthése!$C20)*(RECAP!$C$1:$L$1=synthése!E$1)*(RECAP!$C$2:$L$1000))</f>
        <v>230</v>
      </c>
      <c r="F20" s="23">
        <f t="array" ref="F20">SUMPRODUCT((RECAP!$A$2:$A$1000=synthése!$B20)*(RECAP!$B$2:$B$1000=synthése!$C20)*(RECAP!$C$1:$L$1=synthése!F$1)*(RECAP!$C$2:$L$1000))</f>
        <v>2</v>
      </c>
      <c r="G20" s="23">
        <f t="array" ref="G20">SUMPRODUCT((RECAP!$A$2:$A$1000=synthése!$B20)*(RECAP!$B$2:$B$1000=synthése!$C20)*(RECAP!$C$1:$L$1=synthése!G$1)*(RECAP!$C$2:$L$1000))</f>
        <v>345</v>
      </c>
      <c r="H20" s="23">
        <f t="array" ref="H20">SUMPRODUCT((RECAP!$A$2:$A$1000=synthése!$B20)*(RECAP!$B$2:$B$1000=synthése!$C20)*(RECAP!$C$1:$L$1=synthése!H$1)*(RECAP!$C$2:$L$1000))</f>
        <v>0</v>
      </c>
      <c r="I20" s="23">
        <f t="array" ref="I20">SUMPRODUCT((RECAP!$A$2:$A$1000=synthése!$B20)*(RECAP!$B$2:$B$1000=synthése!$C20)*(RECAP!$C$1:$L$1=synthése!I$1)*(RECAP!$C$2:$L$1000))</f>
        <v>300</v>
      </c>
      <c r="J20" s="23">
        <f t="array" ref="J20">SUMPRODUCT((RECAP!$A$2:$A$1000=synthése!$B20)*(RECAP!$B$2:$B$1000=synthése!$C20)*(RECAP!$C$1:$L$1=synthése!J$1)*(RECAP!$C$2:$L$1000))</f>
        <v>1</v>
      </c>
      <c r="K20" s="23">
        <f t="array" ref="K20">SUMPRODUCT((RECAP!$A$2:$A$1000=synthése!$B20)*(RECAP!$B$2:$B$1000=synthése!$C20)*(RECAP!$C$1:$L$1=synthése!K$1)*(RECAP!$C$2:$L$1000))</f>
        <v>6</v>
      </c>
      <c r="L20" s="23">
        <f t="array" ref="L20">SUMPRODUCT((RECAP!$A$2:$A$1000=synthése!$B20)*(RECAP!$B$2:$B$1000=synthése!$C20)*(RECAP!$C$1:$L$1=synthése!L$1)*(RECAP!$C$2:$L$1000))</f>
        <v>0</v>
      </c>
      <c r="M20" s="23">
        <f t="array" ref="M20">SUMPRODUCT((RECAP!$A$2:$A$1000=synthése!$B20)*(RECAP!$B$2:$B$1000=synthése!$C20)*(RECAP!$C$1:$L$1=synthése!M$1)*(RECAP!$C$2:$L$1000))</f>
        <v>0</v>
      </c>
      <c r="N20" s="24">
        <f t="shared" si="0"/>
        <v>967</v>
      </c>
    </row>
    <row r="21" spans="1:14" ht="15" thickBot="1" x14ac:dyDescent="0.3">
      <c r="A21" s="11">
        <f t="shared" ca="1" si="1"/>
        <v>2016</v>
      </c>
      <c r="B21" s="18">
        <f>IF(RECAP!A21="","",RECAP!A21)</f>
        <v>25</v>
      </c>
      <c r="C21" s="19" t="str">
        <f>IF(RECAP!B21="","",RECAP!B21)</f>
        <v>VALENCE</v>
      </c>
      <c r="D21" s="20">
        <f t="array" ref="D21">SUMPRODUCT((RECAP!$A$2:$A$1000=synthése!$B21)*(RECAP!$B$2:$B$1000=synthése!$C21)*(RECAP!$C$1:$L$1=synthése!D$1)*(RECAP!$C$2:$L$1000))</f>
        <v>84</v>
      </c>
      <c r="E21" s="20">
        <f t="array" ref="E21">SUMPRODUCT((RECAP!$A$2:$A$1000=synthése!$B21)*(RECAP!$B$2:$B$1000=synthése!$C21)*(RECAP!$C$1:$L$1=synthése!E$1)*(RECAP!$C$2:$L$1000))</f>
        <v>70</v>
      </c>
      <c r="F21" s="20">
        <f t="array" ref="F21">SUMPRODUCT((RECAP!$A$2:$A$1000=synthése!$B21)*(RECAP!$B$2:$B$1000=synthése!$C21)*(RECAP!$C$1:$L$1=synthése!F$1)*(RECAP!$C$2:$L$1000))</f>
        <v>18</v>
      </c>
      <c r="G21" s="20">
        <f t="array" ref="G21">SUMPRODUCT((RECAP!$A$2:$A$1000=synthése!$B21)*(RECAP!$B$2:$B$1000=synthése!$C21)*(RECAP!$C$1:$L$1=synthése!G$1)*(RECAP!$C$2:$L$1000))</f>
        <v>121</v>
      </c>
      <c r="H21" s="20">
        <f t="array" ref="H21">SUMPRODUCT((RECAP!$A$2:$A$1000=synthése!$B21)*(RECAP!$B$2:$B$1000=synthése!$C21)*(RECAP!$C$1:$L$1=synthése!H$1)*(RECAP!$C$2:$L$1000))</f>
        <v>1</v>
      </c>
      <c r="I21" s="20">
        <f t="array" ref="I21">SUMPRODUCT((RECAP!$A$2:$A$1000=synthése!$B21)*(RECAP!$B$2:$B$1000=synthése!$C21)*(RECAP!$C$1:$L$1=synthése!I$1)*(RECAP!$C$2:$L$1000))</f>
        <v>75</v>
      </c>
      <c r="J21" s="20">
        <f t="array" ref="J21">SUMPRODUCT((RECAP!$A$2:$A$1000=synthése!$B21)*(RECAP!$B$2:$B$1000=synthése!$C21)*(RECAP!$C$1:$L$1=synthése!J$1)*(RECAP!$C$2:$L$1000))</f>
        <v>14</v>
      </c>
      <c r="K21" s="20">
        <f t="array" ref="K21">SUMPRODUCT((RECAP!$A$2:$A$1000=synthése!$B21)*(RECAP!$B$2:$B$1000=synthése!$C21)*(RECAP!$C$1:$L$1=synthése!K$1)*(RECAP!$C$2:$L$1000))</f>
        <v>3</v>
      </c>
      <c r="L21" s="20">
        <f t="array" ref="L21">SUMPRODUCT((RECAP!$A$2:$A$1000=synthése!$B21)*(RECAP!$B$2:$B$1000=synthése!$C21)*(RECAP!$C$1:$L$1=synthése!L$1)*(RECAP!$C$2:$L$1000))</f>
        <v>0</v>
      </c>
      <c r="M21" s="20">
        <f t="array" ref="M21">SUMPRODUCT((RECAP!$A$2:$A$1000=synthése!$B21)*(RECAP!$B$2:$B$1000=synthése!$C21)*(RECAP!$C$1:$L$1=synthése!M$1)*(RECAP!$C$2:$L$1000))</f>
        <v>0</v>
      </c>
      <c r="N21" s="24">
        <f t="shared" si="0"/>
        <v>386</v>
      </c>
    </row>
    <row r="22" spans="1:14" ht="15" thickBot="1" x14ac:dyDescent="0.3">
      <c r="A22" s="11">
        <f t="shared" ca="1" si="1"/>
        <v>2016</v>
      </c>
      <c r="B22" s="18">
        <f>IF(RECAP!A22="","",RECAP!A22)</f>
        <v>25</v>
      </c>
      <c r="C22" s="19" t="str">
        <f>IF(RECAP!B22="","",RECAP!B22)</f>
        <v>GANDIA</v>
      </c>
      <c r="D22" s="20">
        <f t="array" ref="D22">SUMPRODUCT((RECAP!$A$2:$A$1000=synthése!$B22)*(RECAP!$B$2:$B$1000=synthése!$C22)*(RECAP!$C$1:$L$1=synthése!D$1)*(RECAP!$C$2:$L$1000))</f>
        <v>0</v>
      </c>
      <c r="E22" s="20">
        <f t="array" ref="E22">SUMPRODUCT((RECAP!$A$2:$A$1000=synthése!$B22)*(RECAP!$B$2:$B$1000=synthése!$C22)*(RECAP!$C$1:$L$1=synthése!E$1)*(RECAP!$C$2:$L$1000))</f>
        <v>0</v>
      </c>
      <c r="F22" s="20">
        <f t="array" ref="F22">SUMPRODUCT((RECAP!$A$2:$A$1000=synthése!$B22)*(RECAP!$B$2:$B$1000=synthése!$C22)*(RECAP!$C$1:$L$1=synthése!F$1)*(RECAP!$C$2:$L$1000))</f>
        <v>0</v>
      </c>
      <c r="G22" s="20">
        <f t="array" ref="G22">SUMPRODUCT((RECAP!$A$2:$A$1000=synthése!$B22)*(RECAP!$B$2:$B$1000=synthése!$C22)*(RECAP!$C$1:$L$1=synthése!G$1)*(RECAP!$C$2:$L$1000))</f>
        <v>0</v>
      </c>
      <c r="H22" s="20">
        <f t="array" ref="H22">SUMPRODUCT((RECAP!$A$2:$A$1000=synthése!$B22)*(RECAP!$B$2:$B$1000=synthése!$C22)*(RECAP!$C$1:$L$1=synthése!H$1)*(RECAP!$C$2:$L$1000))</f>
        <v>0</v>
      </c>
      <c r="I22" s="20">
        <f t="array" ref="I22">SUMPRODUCT((RECAP!$A$2:$A$1000=synthése!$B22)*(RECAP!$B$2:$B$1000=synthése!$C22)*(RECAP!$C$1:$L$1=synthése!I$1)*(RECAP!$C$2:$L$1000))</f>
        <v>0</v>
      </c>
      <c r="J22" s="20">
        <f t="array" ref="J22">SUMPRODUCT((RECAP!$A$2:$A$1000=synthése!$B22)*(RECAP!$B$2:$B$1000=synthése!$C22)*(RECAP!$C$1:$L$1=synthése!J$1)*(RECAP!$C$2:$L$1000))</f>
        <v>0</v>
      </c>
      <c r="K22" s="20">
        <f t="array" ref="K22">SUMPRODUCT((RECAP!$A$2:$A$1000=synthése!$B22)*(RECAP!$B$2:$B$1000=synthése!$C22)*(RECAP!$C$1:$L$1=synthése!K$1)*(RECAP!$C$2:$L$1000))</f>
        <v>34</v>
      </c>
      <c r="L22" s="20">
        <f t="array" ref="L22">SUMPRODUCT((RECAP!$A$2:$A$1000=synthése!$B22)*(RECAP!$B$2:$B$1000=synthése!$C22)*(RECAP!$C$1:$L$1=synthése!L$1)*(RECAP!$C$2:$L$1000))</f>
        <v>0</v>
      </c>
      <c r="M22" s="20">
        <f t="array" ref="M22">SUMPRODUCT((RECAP!$A$2:$A$1000=synthése!$B22)*(RECAP!$B$2:$B$1000=synthése!$C22)*(RECAP!$C$1:$L$1=synthése!M$1)*(RECAP!$C$2:$L$1000))</f>
        <v>0</v>
      </c>
      <c r="N22" s="24">
        <f t="shared" si="0"/>
        <v>34</v>
      </c>
    </row>
    <row r="23" spans="1:14" ht="15" thickBot="1" x14ac:dyDescent="0.3">
      <c r="A23" s="11">
        <f t="shared" ca="1" si="1"/>
        <v>2016</v>
      </c>
      <c r="B23" s="18">
        <f>IF(RECAP!A23="","",RECAP!A23)</f>
        <v>25</v>
      </c>
      <c r="C23" s="19" t="str">
        <f>IF(RECAP!B23="","",RECAP!B23)</f>
        <v>LA SPEZIA</v>
      </c>
      <c r="D23" s="20">
        <f t="array" ref="D23">SUMPRODUCT((RECAP!$A$2:$A$1000=synthése!$B23)*(RECAP!$B$2:$B$1000=synthése!$C23)*(RECAP!$C$1:$L$1=synthése!D$1)*(RECAP!$C$2:$L$1000))</f>
        <v>10</v>
      </c>
      <c r="E23" s="20">
        <f t="array" ref="E23">SUMPRODUCT((RECAP!$A$2:$A$1000=synthése!$B23)*(RECAP!$B$2:$B$1000=synthése!$C23)*(RECAP!$C$1:$L$1=synthése!E$1)*(RECAP!$C$2:$L$1000))</f>
        <v>16</v>
      </c>
      <c r="F23" s="20">
        <f t="array" ref="F23">SUMPRODUCT((RECAP!$A$2:$A$1000=synthése!$B23)*(RECAP!$B$2:$B$1000=synthése!$C23)*(RECAP!$C$1:$L$1=synthése!F$1)*(RECAP!$C$2:$L$1000))</f>
        <v>6</v>
      </c>
      <c r="G23" s="20">
        <f t="array" ref="G23">SUMPRODUCT((RECAP!$A$2:$A$1000=synthése!$B23)*(RECAP!$B$2:$B$1000=synthése!$C23)*(RECAP!$C$1:$L$1=synthése!G$1)*(RECAP!$C$2:$L$1000))</f>
        <v>9</v>
      </c>
      <c r="H23" s="20">
        <f t="array" ref="H23">SUMPRODUCT((RECAP!$A$2:$A$1000=synthése!$B23)*(RECAP!$B$2:$B$1000=synthése!$C23)*(RECAP!$C$1:$L$1=synthése!H$1)*(RECAP!$C$2:$L$1000))</f>
        <v>0</v>
      </c>
      <c r="I23" s="20">
        <f t="array" ref="I23">SUMPRODUCT((RECAP!$A$2:$A$1000=synthése!$B23)*(RECAP!$B$2:$B$1000=synthése!$C23)*(RECAP!$C$1:$L$1=synthése!I$1)*(RECAP!$C$2:$L$1000))</f>
        <v>2</v>
      </c>
      <c r="J23" s="20">
        <f t="array" ref="J23">SUMPRODUCT((RECAP!$A$2:$A$1000=synthése!$B23)*(RECAP!$B$2:$B$1000=synthése!$C23)*(RECAP!$C$1:$L$1=synthése!J$1)*(RECAP!$C$2:$L$1000))</f>
        <v>6</v>
      </c>
      <c r="K23" s="20">
        <f t="array" ref="K23">SUMPRODUCT((RECAP!$A$2:$A$1000=synthése!$B23)*(RECAP!$B$2:$B$1000=synthése!$C23)*(RECAP!$C$1:$L$1=synthése!K$1)*(RECAP!$C$2:$L$1000))</f>
        <v>9</v>
      </c>
      <c r="L23" s="20">
        <f t="array" ref="L23">SUMPRODUCT((RECAP!$A$2:$A$1000=synthése!$B23)*(RECAP!$B$2:$B$1000=synthése!$C23)*(RECAP!$C$1:$L$1=synthése!L$1)*(RECAP!$C$2:$L$1000))</f>
        <v>0</v>
      </c>
      <c r="M23" s="20">
        <f t="array" ref="M23">SUMPRODUCT((RECAP!$A$2:$A$1000=synthése!$B23)*(RECAP!$B$2:$B$1000=synthése!$C23)*(RECAP!$C$1:$L$1=synthése!M$1)*(RECAP!$C$2:$L$1000))</f>
        <v>0</v>
      </c>
      <c r="N23" s="24">
        <f t="shared" si="0"/>
        <v>58</v>
      </c>
    </row>
    <row r="24" spans="1:14" ht="15" thickBot="1" x14ac:dyDescent="0.3">
      <c r="A24" s="11">
        <f t="shared" ca="1" si="1"/>
        <v>2016</v>
      </c>
      <c r="B24" s="18">
        <f>IF(RECAP!A24="","",RECAP!A24)</f>
        <v>25</v>
      </c>
      <c r="C24" s="19" t="str">
        <f>IF(RECAP!B24="","",RECAP!B24)</f>
        <v>GENES</v>
      </c>
      <c r="D24" s="20">
        <f t="array" ref="D24">SUMPRODUCT((RECAP!$A$2:$A$1000=synthése!$B24)*(RECAP!$B$2:$B$1000=synthése!$C24)*(RECAP!$C$1:$L$1=synthése!D$1)*(RECAP!$C$2:$L$1000))</f>
        <v>82</v>
      </c>
      <c r="E24" s="20">
        <f t="array" ref="E24">SUMPRODUCT((RECAP!$A$2:$A$1000=synthése!$B24)*(RECAP!$B$2:$B$1000=synthése!$C24)*(RECAP!$C$1:$L$1=synthése!E$1)*(RECAP!$C$2:$L$1000))</f>
        <v>41</v>
      </c>
      <c r="F24" s="20">
        <f t="array" ref="F24">SUMPRODUCT((RECAP!$A$2:$A$1000=synthése!$B24)*(RECAP!$B$2:$B$1000=synthése!$C24)*(RECAP!$C$1:$L$1=synthése!F$1)*(RECAP!$C$2:$L$1000))</f>
        <v>123</v>
      </c>
      <c r="G24" s="20">
        <f t="array" ref="G24">SUMPRODUCT((RECAP!$A$2:$A$1000=synthése!$B24)*(RECAP!$B$2:$B$1000=synthése!$C24)*(RECAP!$C$1:$L$1=synthése!G$1)*(RECAP!$C$2:$L$1000))</f>
        <v>83</v>
      </c>
      <c r="H24" s="20">
        <f t="array" ref="H24">SUMPRODUCT((RECAP!$A$2:$A$1000=synthése!$B24)*(RECAP!$B$2:$B$1000=synthése!$C24)*(RECAP!$C$1:$L$1=synthése!H$1)*(RECAP!$C$2:$L$1000))</f>
        <v>17</v>
      </c>
      <c r="I24" s="20">
        <f t="array" ref="I24">SUMPRODUCT((RECAP!$A$2:$A$1000=synthése!$B24)*(RECAP!$B$2:$B$1000=synthése!$C24)*(RECAP!$C$1:$L$1=synthése!I$1)*(RECAP!$C$2:$L$1000))</f>
        <v>22</v>
      </c>
      <c r="J24" s="20">
        <f t="array" ref="J24">SUMPRODUCT((RECAP!$A$2:$A$1000=synthése!$B24)*(RECAP!$B$2:$B$1000=synthése!$C24)*(RECAP!$C$1:$L$1=synthése!J$1)*(RECAP!$C$2:$L$1000))</f>
        <v>1</v>
      </c>
      <c r="K24" s="20">
        <f t="array" ref="K24">SUMPRODUCT((RECAP!$A$2:$A$1000=synthése!$B24)*(RECAP!$B$2:$B$1000=synthése!$C24)*(RECAP!$C$1:$L$1=synthése!K$1)*(RECAP!$C$2:$L$1000))</f>
        <v>5</v>
      </c>
      <c r="L24" s="20">
        <f t="array" ref="L24">SUMPRODUCT((RECAP!$A$2:$A$1000=synthése!$B24)*(RECAP!$B$2:$B$1000=synthése!$C24)*(RECAP!$C$1:$L$1=synthése!L$1)*(RECAP!$C$2:$L$1000))</f>
        <v>0</v>
      </c>
      <c r="M24" s="20">
        <f t="array" ref="M24">SUMPRODUCT((RECAP!$A$2:$A$1000=synthése!$B24)*(RECAP!$B$2:$B$1000=synthése!$C24)*(RECAP!$C$1:$L$1=synthése!M$1)*(RECAP!$C$2:$L$1000))</f>
        <v>0</v>
      </c>
      <c r="N24" s="24">
        <f t="shared" si="0"/>
        <v>374</v>
      </c>
    </row>
    <row r="25" spans="1:14" ht="15" thickBot="1" x14ac:dyDescent="0.3">
      <c r="A25" s="25">
        <f t="shared" ca="1" si="1"/>
        <v>2016</v>
      </c>
      <c r="B25" s="26">
        <f>IF(RECAP!A25="","",RECAP!A25)</f>
        <v>25</v>
      </c>
      <c r="C25" s="27" t="str">
        <f>IF(RECAP!B25="","",RECAP!B25)</f>
        <v>MARSEILLE</v>
      </c>
      <c r="D25" s="28">
        <f t="array" ref="D25">SUMPRODUCT((RECAP!$A$2:$A$1000=synthése!$B25)*(RECAP!$B$2:$B$1000=synthése!$C25)*(RECAP!$C$1:$L$1=synthése!D$1)*(RECAP!$C$2:$L$1000))</f>
        <v>429.99999999999898</v>
      </c>
      <c r="E25" s="28">
        <f t="array" ref="E25">SUMPRODUCT((RECAP!$A$2:$A$1000=synthése!$B25)*(RECAP!$B$2:$B$1000=synthése!$C25)*(RECAP!$C$1:$L$1=synthése!E$1)*(RECAP!$C$2:$L$1000))</f>
        <v>121</v>
      </c>
      <c r="F25" s="28">
        <f t="array" ref="F25">SUMPRODUCT((RECAP!$A$2:$A$1000=synthése!$B25)*(RECAP!$B$2:$B$1000=synthése!$C25)*(RECAP!$C$1:$L$1=synthése!F$1)*(RECAP!$C$2:$L$1000))</f>
        <v>192</v>
      </c>
      <c r="G25" s="28">
        <f t="array" ref="G25">SUMPRODUCT((RECAP!$A$2:$A$1000=synthése!$B25)*(RECAP!$B$2:$B$1000=synthése!$C25)*(RECAP!$C$1:$L$1=synthése!G$1)*(RECAP!$C$2:$L$1000))</f>
        <v>199</v>
      </c>
      <c r="H25" s="28">
        <f t="array" ref="H25">SUMPRODUCT((RECAP!$A$2:$A$1000=synthése!$B25)*(RECAP!$B$2:$B$1000=synthése!$C25)*(RECAP!$C$1:$L$1=synthése!H$1)*(RECAP!$C$2:$L$1000))</f>
        <v>0</v>
      </c>
      <c r="I25" s="28">
        <f t="array" ref="I25">SUMPRODUCT((RECAP!$A$2:$A$1000=synthése!$B25)*(RECAP!$B$2:$B$1000=synthése!$C25)*(RECAP!$C$1:$L$1=synthése!I$1)*(RECAP!$C$2:$L$1000))</f>
        <v>96</v>
      </c>
      <c r="J25" s="28">
        <f t="array" ref="J25">SUMPRODUCT((RECAP!$A$2:$A$1000=synthése!$B25)*(RECAP!$B$2:$B$1000=synthése!$C25)*(RECAP!$C$1:$L$1=synthése!J$1)*(RECAP!$C$2:$L$1000))</f>
        <v>114</v>
      </c>
      <c r="K25" s="28">
        <f t="array" ref="K25">SUMPRODUCT((RECAP!$A$2:$A$1000=synthése!$B25)*(RECAP!$B$2:$B$1000=synthése!$C25)*(RECAP!$C$1:$L$1=synthése!K$1)*(RECAP!$C$2:$L$1000))</f>
        <v>168</v>
      </c>
      <c r="L25" s="28">
        <f t="array" ref="L25">SUMPRODUCT((RECAP!$A$2:$A$1000=synthése!$B25)*(RECAP!$B$2:$B$1000=synthése!$C25)*(RECAP!$C$1:$L$1=synthése!L$1)*(RECAP!$C$2:$L$1000))</f>
        <v>0</v>
      </c>
      <c r="M25" s="28">
        <f t="array" ref="M25">SUMPRODUCT((RECAP!$A$2:$A$1000=synthése!$B25)*(RECAP!$B$2:$B$1000=synthése!$C25)*(RECAP!$C$1:$L$1=synthése!M$1)*(RECAP!$C$2:$L$1000))</f>
        <v>0</v>
      </c>
      <c r="N25" s="24">
        <f t="shared" si="0"/>
        <v>1319.9999999999991</v>
      </c>
    </row>
    <row r="26" spans="1:14" ht="15" thickBot="1" x14ac:dyDescent="0.3">
      <c r="A26" s="9">
        <f t="shared" ca="1" si="1"/>
        <v>2016</v>
      </c>
      <c r="B26" s="21">
        <f>IF(RECAP!A26="","",RECAP!A26)</f>
        <v>26</v>
      </c>
      <c r="C26" s="22" t="str">
        <f>IF(RECAP!B26="","",RECAP!B26)</f>
        <v>BARCELONE</v>
      </c>
      <c r="D26" s="23">
        <f t="array" ref="D26">SUMPRODUCT((RECAP!$A$2:$A$1000=synthése!$B26)*(RECAP!$B$2:$B$1000=synthése!$C26)*(RECAP!$C$1:$L$1=synthése!D$1)*(RECAP!$C$2:$L$1000))</f>
        <v>83</v>
      </c>
      <c r="E26" s="23">
        <f t="array" ref="E26">SUMPRODUCT((RECAP!$A$2:$A$1000=synthése!$B26)*(RECAP!$B$2:$B$1000=synthése!$C26)*(RECAP!$C$1:$L$1=synthése!E$1)*(RECAP!$C$2:$L$1000))</f>
        <v>230</v>
      </c>
      <c r="F26" s="23">
        <f t="array" ref="F26">SUMPRODUCT((RECAP!$A$2:$A$1000=synthése!$B26)*(RECAP!$B$2:$B$1000=synthése!$C26)*(RECAP!$C$1:$L$1=synthése!F$1)*(RECAP!$C$2:$L$1000))</f>
        <v>2</v>
      </c>
      <c r="G26" s="23">
        <f t="array" ref="G26">SUMPRODUCT((RECAP!$A$2:$A$1000=synthése!$B26)*(RECAP!$B$2:$B$1000=synthése!$C26)*(RECAP!$C$1:$L$1=synthése!G$1)*(RECAP!$C$2:$L$1000))</f>
        <v>345</v>
      </c>
      <c r="H26" s="23">
        <f t="array" ref="H26">SUMPRODUCT((RECAP!$A$2:$A$1000=synthése!$B26)*(RECAP!$B$2:$B$1000=synthése!$C26)*(RECAP!$C$1:$L$1=synthése!H$1)*(RECAP!$C$2:$L$1000))</f>
        <v>0</v>
      </c>
      <c r="I26" s="23">
        <f t="array" ref="I26">SUMPRODUCT((RECAP!$A$2:$A$1000=synthése!$B26)*(RECAP!$B$2:$B$1000=synthése!$C26)*(RECAP!$C$1:$L$1=synthése!I$1)*(RECAP!$C$2:$L$1000))</f>
        <v>300</v>
      </c>
      <c r="J26" s="23">
        <f t="array" ref="J26">SUMPRODUCT((RECAP!$A$2:$A$1000=synthése!$B26)*(RECAP!$B$2:$B$1000=synthése!$C26)*(RECAP!$C$1:$L$1=synthése!J$1)*(RECAP!$C$2:$L$1000))</f>
        <v>1</v>
      </c>
      <c r="K26" s="23">
        <f t="array" ref="K26">SUMPRODUCT((RECAP!$A$2:$A$1000=synthése!$B26)*(RECAP!$B$2:$B$1000=synthése!$C26)*(RECAP!$C$1:$L$1=synthése!K$1)*(RECAP!$C$2:$L$1000))</f>
        <v>6</v>
      </c>
      <c r="L26" s="23">
        <f t="array" ref="L26">SUMPRODUCT((RECAP!$A$2:$A$1000=synthése!$B26)*(RECAP!$B$2:$B$1000=synthése!$C26)*(RECAP!$C$1:$L$1=synthése!L$1)*(RECAP!$C$2:$L$1000))</f>
        <v>0</v>
      </c>
      <c r="M26" s="23">
        <f t="array" ref="M26">SUMPRODUCT((RECAP!$A$2:$A$1000=synthése!$B26)*(RECAP!$B$2:$B$1000=synthése!$C26)*(RECAP!$C$1:$L$1=synthése!M$1)*(RECAP!$C$2:$L$1000))</f>
        <v>0</v>
      </c>
      <c r="N26" s="24">
        <f t="shared" si="0"/>
        <v>967</v>
      </c>
    </row>
    <row r="27" spans="1:14" ht="15" thickBot="1" x14ac:dyDescent="0.3">
      <c r="A27" s="11">
        <f t="shared" ca="1" si="1"/>
        <v>2016</v>
      </c>
      <c r="B27" s="18">
        <f>IF(RECAP!A27="","",RECAP!A27)</f>
        <v>26</v>
      </c>
      <c r="C27" s="19" t="str">
        <f>IF(RECAP!B27="","",RECAP!B27)</f>
        <v>VALENCE</v>
      </c>
      <c r="D27" s="20">
        <f t="array" ref="D27">SUMPRODUCT((RECAP!$A$2:$A$1000=synthése!$B27)*(RECAP!$B$2:$B$1000=synthése!$C27)*(RECAP!$C$1:$L$1=synthése!D$1)*(RECAP!$C$2:$L$1000))</f>
        <v>84</v>
      </c>
      <c r="E27" s="20">
        <f t="array" ref="E27">SUMPRODUCT((RECAP!$A$2:$A$1000=synthése!$B27)*(RECAP!$B$2:$B$1000=synthése!$C27)*(RECAP!$C$1:$L$1=synthése!E$1)*(RECAP!$C$2:$L$1000))</f>
        <v>70</v>
      </c>
      <c r="F27" s="20">
        <f t="array" ref="F27">SUMPRODUCT((RECAP!$A$2:$A$1000=synthése!$B27)*(RECAP!$B$2:$B$1000=synthése!$C27)*(RECAP!$C$1:$L$1=synthése!F$1)*(RECAP!$C$2:$L$1000))</f>
        <v>18</v>
      </c>
      <c r="G27" s="20">
        <f t="array" ref="G27">SUMPRODUCT((RECAP!$A$2:$A$1000=synthése!$B27)*(RECAP!$B$2:$B$1000=synthése!$C27)*(RECAP!$C$1:$L$1=synthése!G$1)*(RECAP!$C$2:$L$1000))</f>
        <v>121</v>
      </c>
      <c r="H27" s="20">
        <f t="array" ref="H27">SUMPRODUCT((RECAP!$A$2:$A$1000=synthése!$B27)*(RECAP!$B$2:$B$1000=synthése!$C27)*(RECAP!$C$1:$L$1=synthése!H$1)*(RECAP!$C$2:$L$1000))</f>
        <v>1</v>
      </c>
      <c r="I27" s="20">
        <f t="array" ref="I27">SUMPRODUCT((RECAP!$A$2:$A$1000=synthése!$B27)*(RECAP!$B$2:$B$1000=synthése!$C27)*(RECAP!$C$1:$L$1=synthése!I$1)*(RECAP!$C$2:$L$1000))</f>
        <v>75</v>
      </c>
      <c r="J27" s="20">
        <f t="array" ref="J27">SUMPRODUCT((RECAP!$A$2:$A$1000=synthése!$B27)*(RECAP!$B$2:$B$1000=synthése!$C27)*(RECAP!$C$1:$L$1=synthése!J$1)*(RECAP!$C$2:$L$1000))</f>
        <v>14</v>
      </c>
      <c r="K27" s="20">
        <f t="array" ref="K27">SUMPRODUCT((RECAP!$A$2:$A$1000=synthése!$B27)*(RECAP!$B$2:$B$1000=synthése!$C27)*(RECAP!$C$1:$L$1=synthése!K$1)*(RECAP!$C$2:$L$1000))</f>
        <v>3</v>
      </c>
      <c r="L27" s="20">
        <f t="array" ref="L27">SUMPRODUCT((RECAP!$A$2:$A$1000=synthése!$B27)*(RECAP!$B$2:$B$1000=synthése!$C27)*(RECAP!$C$1:$L$1=synthése!L$1)*(RECAP!$C$2:$L$1000))</f>
        <v>0</v>
      </c>
      <c r="M27" s="20">
        <f t="array" ref="M27">SUMPRODUCT((RECAP!$A$2:$A$1000=synthése!$B27)*(RECAP!$B$2:$B$1000=synthése!$C27)*(RECAP!$C$1:$L$1=synthése!M$1)*(RECAP!$C$2:$L$1000))</f>
        <v>0</v>
      </c>
      <c r="N27" s="24">
        <f t="shared" si="0"/>
        <v>386</v>
      </c>
    </row>
    <row r="28" spans="1:14" ht="15" thickBot="1" x14ac:dyDescent="0.3">
      <c r="A28" s="11">
        <f t="shared" ca="1" si="1"/>
        <v>2016</v>
      </c>
      <c r="B28" s="18">
        <f>IF(RECAP!A28="","",RECAP!A28)</f>
        <v>26</v>
      </c>
      <c r="C28" s="19" t="str">
        <f>IF(RECAP!B28="","",RECAP!B28)</f>
        <v>GANDIA</v>
      </c>
      <c r="D28" s="20">
        <f t="array" ref="D28">SUMPRODUCT((RECAP!$A$2:$A$1000=synthése!$B28)*(RECAP!$B$2:$B$1000=synthése!$C28)*(RECAP!$C$1:$L$1=synthése!D$1)*(RECAP!$C$2:$L$1000))</f>
        <v>0</v>
      </c>
      <c r="E28" s="20">
        <f t="array" ref="E28">SUMPRODUCT((RECAP!$A$2:$A$1000=synthése!$B28)*(RECAP!$B$2:$B$1000=synthése!$C28)*(RECAP!$C$1:$L$1=synthése!E$1)*(RECAP!$C$2:$L$1000))</f>
        <v>0</v>
      </c>
      <c r="F28" s="20">
        <f t="array" ref="F28">SUMPRODUCT((RECAP!$A$2:$A$1000=synthése!$B28)*(RECAP!$B$2:$B$1000=synthése!$C28)*(RECAP!$C$1:$L$1=synthése!F$1)*(RECAP!$C$2:$L$1000))</f>
        <v>0</v>
      </c>
      <c r="G28" s="20">
        <f t="array" ref="G28">SUMPRODUCT((RECAP!$A$2:$A$1000=synthése!$B28)*(RECAP!$B$2:$B$1000=synthése!$C28)*(RECAP!$C$1:$L$1=synthése!G$1)*(RECAP!$C$2:$L$1000))</f>
        <v>0</v>
      </c>
      <c r="H28" s="20">
        <f t="array" ref="H28">SUMPRODUCT((RECAP!$A$2:$A$1000=synthése!$B28)*(RECAP!$B$2:$B$1000=synthése!$C28)*(RECAP!$C$1:$L$1=synthése!H$1)*(RECAP!$C$2:$L$1000))</f>
        <v>0</v>
      </c>
      <c r="I28" s="20">
        <f t="array" ref="I28">SUMPRODUCT((RECAP!$A$2:$A$1000=synthése!$B28)*(RECAP!$B$2:$B$1000=synthése!$C28)*(RECAP!$C$1:$L$1=synthése!I$1)*(RECAP!$C$2:$L$1000))</f>
        <v>0</v>
      </c>
      <c r="J28" s="20">
        <f t="array" ref="J28">SUMPRODUCT((RECAP!$A$2:$A$1000=synthése!$B28)*(RECAP!$B$2:$B$1000=synthése!$C28)*(RECAP!$C$1:$L$1=synthése!J$1)*(RECAP!$C$2:$L$1000))</f>
        <v>0</v>
      </c>
      <c r="K28" s="20">
        <f t="array" ref="K28">SUMPRODUCT((RECAP!$A$2:$A$1000=synthése!$B28)*(RECAP!$B$2:$B$1000=synthése!$C28)*(RECAP!$C$1:$L$1=synthése!K$1)*(RECAP!$C$2:$L$1000))</f>
        <v>34</v>
      </c>
      <c r="L28" s="20">
        <f t="array" ref="L28">SUMPRODUCT((RECAP!$A$2:$A$1000=synthése!$B28)*(RECAP!$B$2:$B$1000=synthése!$C28)*(RECAP!$C$1:$L$1=synthése!L$1)*(RECAP!$C$2:$L$1000))</f>
        <v>0</v>
      </c>
      <c r="M28" s="20">
        <f t="array" ref="M28">SUMPRODUCT((RECAP!$A$2:$A$1000=synthése!$B28)*(RECAP!$B$2:$B$1000=synthése!$C28)*(RECAP!$C$1:$L$1=synthése!M$1)*(RECAP!$C$2:$L$1000))</f>
        <v>0</v>
      </c>
      <c r="N28" s="24">
        <f t="shared" si="0"/>
        <v>34</v>
      </c>
    </row>
    <row r="29" spans="1:14" ht="15" thickBot="1" x14ac:dyDescent="0.3">
      <c r="A29" s="11">
        <f t="shared" ca="1" si="1"/>
        <v>2016</v>
      </c>
      <c r="B29" s="18">
        <f>IF(RECAP!A29="","",RECAP!A29)</f>
        <v>26</v>
      </c>
      <c r="C29" s="19" t="str">
        <f>IF(RECAP!B29="","",RECAP!B29)</f>
        <v>LA SPEZIA</v>
      </c>
      <c r="D29" s="20">
        <f t="array" ref="D29">SUMPRODUCT((RECAP!$A$2:$A$1000=synthése!$B29)*(RECAP!$B$2:$B$1000=synthése!$C29)*(RECAP!$C$1:$L$1=synthése!D$1)*(RECAP!$C$2:$L$1000))</f>
        <v>10</v>
      </c>
      <c r="E29" s="20">
        <f t="array" ref="E29">SUMPRODUCT((RECAP!$A$2:$A$1000=synthése!$B29)*(RECAP!$B$2:$B$1000=synthése!$C29)*(RECAP!$C$1:$L$1=synthése!E$1)*(RECAP!$C$2:$L$1000))</f>
        <v>16</v>
      </c>
      <c r="F29" s="20">
        <f t="array" ref="F29">SUMPRODUCT((RECAP!$A$2:$A$1000=synthése!$B29)*(RECAP!$B$2:$B$1000=synthése!$C29)*(RECAP!$C$1:$L$1=synthése!F$1)*(RECAP!$C$2:$L$1000))</f>
        <v>6</v>
      </c>
      <c r="G29" s="20">
        <f t="array" ref="G29">SUMPRODUCT((RECAP!$A$2:$A$1000=synthése!$B29)*(RECAP!$B$2:$B$1000=synthése!$C29)*(RECAP!$C$1:$L$1=synthése!G$1)*(RECAP!$C$2:$L$1000))</f>
        <v>9</v>
      </c>
      <c r="H29" s="20">
        <f t="array" ref="H29">SUMPRODUCT((RECAP!$A$2:$A$1000=synthése!$B29)*(RECAP!$B$2:$B$1000=synthése!$C29)*(RECAP!$C$1:$L$1=synthése!H$1)*(RECAP!$C$2:$L$1000))</f>
        <v>0</v>
      </c>
      <c r="I29" s="20">
        <f t="array" ref="I29">SUMPRODUCT((RECAP!$A$2:$A$1000=synthése!$B29)*(RECAP!$B$2:$B$1000=synthése!$C29)*(RECAP!$C$1:$L$1=synthése!I$1)*(RECAP!$C$2:$L$1000))</f>
        <v>2</v>
      </c>
      <c r="J29" s="20">
        <f t="array" ref="J29">SUMPRODUCT((RECAP!$A$2:$A$1000=synthése!$B29)*(RECAP!$B$2:$B$1000=synthése!$C29)*(RECAP!$C$1:$L$1=synthése!J$1)*(RECAP!$C$2:$L$1000))</f>
        <v>6</v>
      </c>
      <c r="K29" s="20">
        <f t="array" ref="K29">SUMPRODUCT((RECAP!$A$2:$A$1000=synthése!$B29)*(RECAP!$B$2:$B$1000=synthése!$C29)*(RECAP!$C$1:$L$1=synthése!K$1)*(RECAP!$C$2:$L$1000))</f>
        <v>9</v>
      </c>
      <c r="L29" s="20">
        <f t="array" ref="L29">SUMPRODUCT((RECAP!$A$2:$A$1000=synthése!$B29)*(RECAP!$B$2:$B$1000=synthése!$C29)*(RECAP!$C$1:$L$1=synthése!L$1)*(RECAP!$C$2:$L$1000))</f>
        <v>0</v>
      </c>
      <c r="M29" s="20">
        <f t="array" ref="M29">SUMPRODUCT((RECAP!$A$2:$A$1000=synthése!$B29)*(RECAP!$B$2:$B$1000=synthése!$C29)*(RECAP!$C$1:$L$1=synthése!M$1)*(RECAP!$C$2:$L$1000))</f>
        <v>0</v>
      </c>
      <c r="N29" s="24">
        <f t="shared" si="0"/>
        <v>58</v>
      </c>
    </row>
    <row r="30" spans="1:14" ht="15" thickBot="1" x14ac:dyDescent="0.3">
      <c r="A30" s="11">
        <f t="shared" ca="1" si="1"/>
        <v>2016</v>
      </c>
      <c r="B30" s="18">
        <f>IF(RECAP!A30="","",RECAP!A30)</f>
        <v>26</v>
      </c>
      <c r="C30" s="19" t="str">
        <f>IF(RECAP!B30="","",RECAP!B30)</f>
        <v>GENES</v>
      </c>
      <c r="D30" s="20">
        <f t="array" ref="D30">SUMPRODUCT((RECAP!$A$2:$A$1000=synthése!$B30)*(RECAP!$B$2:$B$1000=synthése!$C30)*(RECAP!$C$1:$L$1=synthése!D$1)*(RECAP!$C$2:$L$1000))</f>
        <v>82</v>
      </c>
      <c r="E30" s="20">
        <f t="array" ref="E30">SUMPRODUCT((RECAP!$A$2:$A$1000=synthése!$B30)*(RECAP!$B$2:$B$1000=synthése!$C30)*(RECAP!$C$1:$L$1=synthése!E$1)*(RECAP!$C$2:$L$1000))</f>
        <v>41</v>
      </c>
      <c r="F30" s="20">
        <f t="array" ref="F30">SUMPRODUCT((RECAP!$A$2:$A$1000=synthése!$B30)*(RECAP!$B$2:$B$1000=synthése!$C30)*(RECAP!$C$1:$L$1=synthése!F$1)*(RECAP!$C$2:$L$1000))</f>
        <v>123</v>
      </c>
      <c r="G30" s="20">
        <f t="array" ref="G30">SUMPRODUCT((RECAP!$A$2:$A$1000=synthése!$B30)*(RECAP!$B$2:$B$1000=synthése!$C30)*(RECAP!$C$1:$L$1=synthése!G$1)*(RECAP!$C$2:$L$1000))</f>
        <v>83</v>
      </c>
      <c r="H30" s="20">
        <f t="array" ref="H30">SUMPRODUCT((RECAP!$A$2:$A$1000=synthése!$B30)*(RECAP!$B$2:$B$1000=synthése!$C30)*(RECAP!$C$1:$L$1=synthése!H$1)*(RECAP!$C$2:$L$1000))</f>
        <v>17</v>
      </c>
      <c r="I30" s="20">
        <f t="array" ref="I30">SUMPRODUCT((RECAP!$A$2:$A$1000=synthése!$B30)*(RECAP!$B$2:$B$1000=synthése!$C30)*(RECAP!$C$1:$L$1=synthése!I$1)*(RECAP!$C$2:$L$1000))</f>
        <v>22</v>
      </c>
      <c r="J30" s="20">
        <f t="array" ref="J30">SUMPRODUCT((RECAP!$A$2:$A$1000=synthése!$B30)*(RECAP!$B$2:$B$1000=synthése!$C30)*(RECAP!$C$1:$L$1=synthése!J$1)*(RECAP!$C$2:$L$1000))</f>
        <v>1</v>
      </c>
      <c r="K30" s="20">
        <f t="array" ref="K30">SUMPRODUCT((RECAP!$A$2:$A$1000=synthése!$B30)*(RECAP!$B$2:$B$1000=synthése!$C30)*(RECAP!$C$1:$L$1=synthése!K$1)*(RECAP!$C$2:$L$1000))</f>
        <v>5</v>
      </c>
      <c r="L30" s="20">
        <f t="array" ref="L30">SUMPRODUCT((RECAP!$A$2:$A$1000=synthése!$B30)*(RECAP!$B$2:$B$1000=synthése!$C30)*(RECAP!$C$1:$L$1=synthése!L$1)*(RECAP!$C$2:$L$1000))</f>
        <v>0</v>
      </c>
      <c r="M30" s="20">
        <f t="array" ref="M30">SUMPRODUCT((RECAP!$A$2:$A$1000=synthése!$B30)*(RECAP!$B$2:$B$1000=synthése!$C30)*(RECAP!$C$1:$L$1=synthése!M$1)*(RECAP!$C$2:$L$1000))</f>
        <v>0</v>
      </c>
      <c r="N30" s="24">
        <f t="shared" si="0"/>
        <v>374</v>
      </c>
    </row>
    <row r="31" spans="1:14" ht="15" thickBot="1" x14ac:dyDescent="0.3">
      <c r="A31" s="25">
        <f t="shared" ca="1" si="1"/>
        <v>2016</v>
      </c>
      <c r="B31" s="26">
        <f>IF(RECAP!A31="","",RECAP!A31)</f>
        <v>26</v>
      </c>
      <c r="C31" s="27" t="str">
        <f>IF(RECAP!B31="","",RECAP!B31)</f>
        <v>MARSEILLE</v>
      </c>
      <c r="D31" s="28">
        <f t="array" ref="D31">SUMPRODUCT((RECAP!$A$2:$A$1000=synthése!$B31)*(RECAP!$B$2:$B$1000=synthése!$C31)*(RECAP!$C$1:$L$1=synthése!D$1)*(RECAP!$C$2:$L$1000))</f>
        <v>429.99999999999898</v>
      </c>
      <c r="E31" s="28">
        <f t="array" ref="E31">SUMPRODUCT((RECAP!$A$2:$A$1000=synthése!$B31)*(RECAP!$B$2:$B$1000=synthése!$C31)*(RECAP!$C$1:$L$1=synthése!E$1)*(RECAP!$C$2:$L$1000))</f>
        <v>121</v>
      </c>
      <c r="F31" s="28">
        <f t="array" ref="F31">SUMPRODUCT((RECAP!$A$2:$A$1000=synthése!$B31)*(RECAP!$B$2:$B$1000=synthése!$C31)*(RECAP!$C$1:$L$1=synthése!F$1)*(RECAP!$C$2:$L$1000))</f>
        <v>192</v>
      </c>
      <c r="G31" s="28">
        <f t="array" ref="G31">SUMPRODUCT((RECAP!$A$2:$A$1000=synthése!$B31)*(RECAP!$B$2:$B$1000=synthése!$C31)*(RECAP!$C$1:$L$1=synthése!G$1)*(RECAP!$C$2:$L$1000))</f>
        <v>199</v>
      </c>
      <c r="H31" s="28">
        <f t="array" ref="H31">SUMPRODUCT((RECAP!$A$2:$A$1000=synthése!$B31)*(RECAP!$B$2:$B$1000=synthése!$C31)*(RECAP!$C$1:$L$1=synthése!H$1)*(RECAP!$C$2:$L$1000))</f>
        <v>0</v>
      </c>
      <c r="I31" s="28">
        <f t="array" ref="I31">SUMPRODUCT((RECAP!$A$2:$A$1000=synthése!$B31)*(RECAP!$B$2:$B$1000=synthése!$C31)*(RECAP!$C$1:$L$1=synthése!I$1)*(RECAP!$C$2:$L$1000))</f>
        <v>96</v>
      </c>
      <c r="J31" s="28">
        <f t="array" ref="J31">SUMPRODUCT((RECAP!$A$2:$A$1000=synthése!$B31)*(RECAP!$B$2:$B$1000=synthése!$C31)*(RECAP!$C$1:$L$1=synthése!J$1)*(RECAP!$C$2:$L$1000))</f>
        <v>114</v>
      </c>
      <c r="K31" s="28">
        <f t="array" ref="K31">SUMPRODUCT((RECAP!$A$2:$A$1000=synthése!$B31)*(RECAP!$B$2:$B$1000=synthése!$C31)*(RECAP!$C$1:$L$1=synthése!K$1)*(RECAP!$C$2:$L$1000))</f>
        <v>168</v>
      </c>
      <c r="L31" s="28">
        <f t="array" ref="L31">SUMPRODUCT((RECAP!$A$2:$A$1000=synthése!$B31)*(RECAP!$B$2:$B$1000=synthése!$C31)*(RECAP!$C$1:$L$1=synthése!L$1)*(RECAP!$C$2:$L$1000))</f>
        <v>0</v>
      </c>
      <c r="M31" s="28">
        <f t="array" ref="M31">SUMPRODUCT((RECAP!$A$2:$A$1000=synthése!$B31)*(RECAP!$B$2:$B$1000=synthése!$C31)*(RECAP!$C$1:$L$1=synthése!M$1)*(RECAP!$C$2:$L$1000))</f>
        <v>0</v>
      </c>
      <c r="N31" s="24">
        <f t="shared" si="0"/>
        <v>1319.9999999999991</v>
      </c>
    </row>
    <row r="32" spans="1:14" ht="15" thickBot="1" x14ac:dyDescent="0.3">
      <c r="A32" s="9">
        <f t="shared" ca="1" si="1"/>
        <v>2016</v>
      </c>
      <c r="B32" s="21">
        <f>IF(RECAP!A32="","",RECAP!A32)</f>
        <v>27</v>
      </c>
      <c r="C32" s="22" t="str">
        <f>IF(RECAP!B32="","",RECAP!B32)</f>
        <v>BARCELONE</v>
      </c>
      <c r="D32" s="23">
        <f t="array" ref="D32">SUMPRODUCT((RECAP!$A$2:$A$1000=synthése!$B32)*(RECAP!$B$2:$B$1000=synthése!$C32)*(RECAP!$C$1:$L$1=synthése!D$1)*(RECAP!$C$2:$L$1000))</f>
        <v>100</v>
      </c>
      <c r="E32" s="23">
        <f t="array" ref="E32">SUMPRODUCT((RECAP!$A$2:$A$1000=synthése!$B32)*(RECAP!$B$2:$B$1000=synthése!$C32)*(RECAP!$C$1:$L$1=synthése!E$1)*(RECAP!$C$2:$L$1000))</f>
        <v>100</v>
      </c>
      <c r="F32" s="23">
        <f t="array" ref="F32">SUMPRODUCT((RECAP!$A$2:$A$1000=synthése!$B32)*(RECAP!$B$2:$B$1000=synthése!$C32)*(RECAP!$C$1:$L$1=synthése!F$1)*(RECAP!$C$2:$L$1000))</f>
        <v>100</v>
      </c>
      <c r="G32" s="23">
        <f t="array" ref="G32">SUMPRODUCT((RECAP!$A$2:$A$1000=synthése!$B32)*(RECAP!$B$2:$B$1000=synthése!$C32)*(RECAP!$C$1:$L$1=synthése!G$1)*(RECAP!$C$2:$L$1000))</f>
        <v>100</v>
      </c>
      <c r="H32" s="23">
        <f t="array" ref="H32">SUMPRODUCT((RECAP!$A$2:$A$1000=synthése!$B32)*(RECAP!$B$2:$B$1000=synthése!$C32)*(RECAP!$C$1:$L$1=synthése!H$1)*(RECAP!$C$2:$L$1000))</f>
        <v>100</v>
      </c>
      <c r="I32" s="23">
        <f t="array" ref="I32">SUMPRODUCT((RECAP!$A$2:$A$1000=synthése!$B32)*(RECAP!$B$2:$B$1000=synthése!$C32)*(RECAP!$C$1:$L$1=synthése!I$1)*(RECAP!$C$2:$L$1000))</f>
        <v>100</v>
      </c>
      <c r="J32" s="23">
        <f t="array" ref="J32">SUMPRODUCT((RECAP!$A$2:$A$1000=synthése!$B32)*(RECAP!$B$2:$B$1000=synthése!$C32)*(RECAP!$C$1:$L$1=synthése!J$1)*(RECAP!$C$2:$L$1000))</f>
        <v>100</v>
      </c>
      <c r="K32" s="23">
        <f t="array" ref="K32">SUMPRODUCT((RECAP!$A$2:$A$1000=synthése!$B32)*(RECAP!$B$2:$B$1000=synthése!$C32)*(RECAP!$C$1:$L$1=synthése!K$1)*(RECAP!$C$2:$L$1000))</f>
        <v>100</v>
      </c>
      <c r="L32" s="23">
        <f t="array" ref="L32">SUMPRODUCT((RECAP!$A$2:$A$1000=synthése!$B32)*(RECAP!$B$2:$B$1000=synthése!$C32)*(RECAP!$C$1:$L$1=synthése!L$1)*(RECAP!$C$2:$L$1000))</f>
        <v>100</v>
      </c>
      <c r="M32" s="23">
        <f t="array" ref="M32">SUMPRODUCT((RECAP!$A$2:$A$1000=synthése!$B32)*(RECAP!$B$2:$B$1000=synthése!$C32)*(RECAP!$C$1:$L$1=synthése!M$1)*(RECAP!$C$2:$L$1000))</f>
        <v>100</v>
      </c>
      <c r="N32" s="24">
        <f t="shared" si="0"/>
        <v>1000</v>
      </c>
    </row>
    <row r="33" spans="1:14" ht="15" thickBot="1" x14ac:dyDescent="0.3">
      <c r="A33" s="11">
        <f t="shared" ca="1" si="1"/>
        <v>2016</v>
      </c>
      <c r="B33" s="18">
        <f>IF(RECAP!A33="","",RECAP!A33)</f>
        <v>27</v>
      </c>
      <c r="C33" s="19" t="str">
        <f>IF(RECAP!B33="","",RECAP!B33)</f>
        <v>VALENCE</v>
      </c>
      <c r="D33" s="20">
        <f t="array" ref="D33">SUMPRODUCT((RECAP!$A$2:$A$1000=synthése!$B33)*(RECAP!$B$2:$B$1000=synthése!$C33)*(RECAP!$C$1:$L$1=synthése!D$1)*(RECAP!$C$2:$L$1000))</f>
        <v>100</v>
      </c>
      <c r="E33" s="20">
        <f t="array" ref="E33">SUMPRODUCT((RECAP!$A$2:$A$1000=synthése!$B33)*(RECAP!$B$2:$B$1000=synthése!$C33)*(RECAP!$C$1:$L$1=synthése!E$1)*(RECAP!$C$2:$L$1000))</f>
        <v>100</v>
      </c>
      <c r="F33" s="20">
        <f t="array" ref="F33">SUMPRODUCT((RECAP!$A$2:$A$1000=synthése!$B33)*(RECAP!$B$2:$B$1000=synthése!$C33)*(RECAP!$C$1:$L$1=synthése!F$1)*(RECAP!$C$2:$L$1000))</f>
        <v>100</v>
      </c>
      <c r="G33" s="20">
        <f t="array" ref="G33">SUMPRODUCT((RECAP!$A$2:$A$1000=synthése!$B33)*(RECAP!$B$2:$B$1000=synthése!$C33)*(RECAP!$C$1:$L$1=synthése!G$1)*(RECAP!$C$2:$L$1000))</f>
        <v>100</v>
      </c>
      <c r="H33" s="20">
        <f t="array" ref="H33">SUMPRODUCT((RECAP!$A$2:$A$1000=synthése!$B33)*(RECAP!$B$2:$B$1000=synthése!$C33)*(RECAP!$C$1:$L$1=synthése!H$1)*(RECAP!$C$2:$L$1000))</f>
        <v>100</v>
      </c>
      <c r="I33" s="20">
        <f t="array" ref="I33">SUMPRODUCT((RECAP!$A$2:$A$1000=synthése!$B33)*(RECAP!$B$2:$B$1000=synthése!$C33)*(RECAP!$C$1:$L$1=synthése!I$1)*(RECAP!$C$2:$L$1000))</f>
        <v>100</v>
      </c>
      <c r="J33" s="20">
        <f t="array" ref="J33">SUMPRODUCT((RECAP!$A$2:$A$1000=synthése!$B33)*(RECAP!$B$2:$B$1000=synthése!$C33)*(RECAP!$C$1:$L$1=synthése!J$1)*(RECAP!$C$2:$L$1000))</f>
        <v>100</v>
      </c>
      <c r="K33" s="20">
        <f t="array" ref="K33">SUMPRODUCT((RECAP!$A$2:$A$1000=synthése!$B33)*(RECAP!$B$2:$B$1000=synthése!$C33)*(RECAP!$C$1:$L$1=synthése!K$1)*(RECAP!$C$2:$L$1000))</f>
        <v>100</v>
      </c>
      <c r="L33" s="20">
        <f t="array" ref="L33">SUMPRODUCT((RECAP!$A$2:$A$1000=synthése!$B33)*(RECAP!$B$2:$B$1000=synthése!$C33)*(RECAP!$C$1:$L$1=synthése!L$1)*(RECAP!$C$2:$L$1000))</f>
        <v>100</v>
      </c>
      <c r="M33" s="20">
        <f t="array" ref="M33">SUMPRODUCT((RECAP!$A$2:$A$1000=synthése!$B33)*(RECAP!$B$2:$B$1000=synthése!$C33)*(RECAP!$C$1:$L$1=synthése!M$1)*(RECAP!$C$2:$L$1000))</f>
        <v>100</v>
      </c>
      <c r="N33" s="24">
        <f t="shared" si="0"/>
        <v>1000</v>
      </c>
    </row>
    <row r="34" spans="1:14" ht="15" thickBot="1" x14ac:dyDescent="0.3">
      <c r="A34" s="11">
        <f t="shared" ca="1" si="1"/>
        <v>2016</v>
      </c>
      <c r="B34" s="18">
        <f>IF(RECAP!A34="","",RECAP!A34)</f>
        <v>27</v>
      </c>
      <c r="C34" s="19" t="str">
        <f>IF(RECAP!B34="","",RECAP!B34)</f>
        <v>GANDIA</v>
      </c>
      <c r="D34" s="20">
        <f t="array" ref="D34">SUMPRODUCT((RECAP!$A$2:$A$1000=synthése!$B34)*(RECAP!$B$2:$B$1000=synthése!$C34)*(RECAP!$C$1:$L$1=synthése!D$1)*(RECAP!$C$2:$L$1000))</f>
        <v>100</v>
      </c>
      <c r="E34" s="20">
        <f t="array" ref="E34">SUMPRODUCT((RECAP!$A$2:$A$1000=synthése!$B34)*(RECAP!$B$2:$B$1000=synthése!$C34)*(RECAP!$C$1:$L$1=synthése!E$1)*(RECAP!$C$2:$L$1000))</f>
        <v>100</v>
      </c>
      <c r="F34" s="20">
        <f t="array" ref="F34">SUMPRODUCT((RECAP!$A$2:$A$1000=synthése!$B34)*(RECAP!$B$2:$B$1000=synthése!$C34)*(RECAP!$C$1:$L$1=synthése!F$1)*(RECAP!$C$2:$L$1000))</f>
        <v>100</v>
      </c>
      <c r="G34" s="20">
        <f t="array" ref="G34">SUMPRODUCT((RECAP!$A$2:$A$1000=synthése!$B34)*(RECAP!$B$2:$B$1000=synthése!$C34)*(RECAP!$C$1:$L$1=synthése!G$1)*(RECAP!$C$2:$L$1000))</f>
        <v>100</v>
      </c>
      <c r="H34" s="20">
        <f t="array" ref="H34">SUMPRODUCT((RECAP!$A$2:$A$1000=synthése!$B34)*(RECAP!$B$2:$B$1000=synthése!$C34)*(RECAP!$C$1:$L$1=synthése!H$1)*(RECAP!$C$2:$L$1000))</f>
        <v>100</v>
      </c>
      <c r="I34" s="20">
        <f t="array" ref="I34">SUMPRODUCT((RECAP!$A$2:$A$1000=synthése!$B34)*(RECAP!$B$2:$B$1000=synthése!$C34)*(RECAP!$C$1:$L$1=synthése!I$1)*(RECAP!$C$2:$L$1000))</f>
        <v>100</v>
      </c>
      <c r="J34" s="20">
        <f t="array" ref="J34">SUMPRODUCT((RECAP!$A$2:$A$1000=synthése!$B34)*(RECAP!$B$2:$B$1000=synthése!$C34)*(RECAP!$C$1:$L$1=synthése!J$1)*(RECAP!$C$2:$L$1000))</f>
        <v>100</v>
      </c>
      <c r="K34" s="20">
        <f t="array" ref="K34">SUMPRODUCT((RECAP!$A$2:$A$1000=synthése!$B34)*(RECAP!$B$2:$B$1000=synthése!$C34)*(RECAP!$C$1:$L$1=synthése!K$1)*(RECAP!$C$2:$L$1000))</f>
        <v>100</v>
      </c>
      <c r="L34" s="20">
        <f t="array" ref="L34">SUMPRODUCT((RECAP!$A$2:$A$1000=synthése!$B34)*(RECAP!$B$2:$B$1000=synthése!$C34)*(RECAP!$C$1:$L$1=synthése!L$1)*(RECAP!$C$2:$L$1000))</f>
        <v>100</v>
      </c>
      <c r="M34" s="20">
        <f t="array" ref="M34">SUMPRODUCT((RECAP!$A$2:$A$1000=synthése!$B34)*(RECAP!$B$2:$B$1000=synthése!$C34)*(RECAP!$C$1:$L$1=synthése!M$1)*(RECAP!$C$2:$L$1000))</f>
        <v>100</v>
      </c>
      <c r="N34" s="24">
        <f t="shared" si="0"/>
        <v>1000</v>
      </c>
    </row>
    <row r="35" spans="1:14" ht="15" thickBot="1" x14ac:dyDescent="0.3">
      <c r="A35" s="11">
        <f t="shared" ca="1" si="1"/>
        <v>2016</v>
      </c>
      <c r="B35" s="18">
        <f>IF(RECAP!A35="","",RECAP!A35)</f>
        <v>27</v>
      </c>
      <c r="C35" s="19" t="str">
        <f>IF(RECAP!B35="","",RECAP!B35)</f>
        <v>LA SPEZIA</v>
      </c>
      <c r="D35" s="20">
        <f t="array" ref="D35">SUMPRODUCT((RECAP!$A$2:$A$1000=synthése!$B35)*(RECAP!$B$2:$B$1000=synthése!$C35)*(RECAP!$C$1:$L$1=synthése!D$1)*(RECAP!$C$2:$L$1000))</f>
        <v>100</v>
      </c>
      <c r="E35" s="20">
        <f t="array" ref="E35">SUMPRODUCT((RECAP!$A$2:$A$1000=synthése!$B35)*(RECAP!$B$2:$B$1000=synthése!$C35)*(RECAP!$C$1:$L$1=synthése!E$1)*(RECAP!$C$2:$L$1000))</f>
        <v>100</v>
      </c>
      <c r="F35" s="20">
        <f t="array" ref="F35">SUMPRODUCT((RECAP!$A$2:$A$1000=synthése!$B35)*(RECAP!$B$2:$B$1000=synthése!$C35)*(RECAP!$C$1:$L$1=synthése!F$1)*(RECAP!$C$2:$L$1000))</f>
        <v>100</v>
      </c>
      <c r="G35" s="20">
        <f t="array" ref="G35">SUMPRODUCT((RECAP!$A$2:$A$1000=synthése!$B35)*(RECAP!$B$2:$B$1000=synthése!$C35)*(RECAP!$C$1:$L$1=synthése!G$1)*(RECAP!$C$2:$L$1000))</f>
        <v>100</v>
      </c>
      <c r="H35" s="20">
        <f t="array" ref="H35">SUMPRODUCT((RECAP!$A$2:$A$1000=synthése!$B35)*(RECAP!$B$2:$B$1000=synthése!$C35)*(RECAP!$C$1:$L$1=synthése!H$1)*(RECAP!$C$2:$L$1000))</f>
        <v>100</v>
      </c>
      <c r="I35" s="20">
        <f t="array" ref="I35">SUMPRODUCT((RECAP!$A$2:$A$1000=synthése!$B35)*(RECAP!$B$2:$B$1000=synthése!$C35)*(RECAP!$C$1:$L$1=synthése!I$1)*(RECAP!$C$2:$L$1000))</f>
        <v>100</v>
      </c>
      <c r="J35" s="20">
        <f t="array" ref="J35">SUMPRODUCT((RECAP!$A$2:$A$1000=synthése!$B35)*(RECAP!$B$2:$B$1000=synthése!$C35)*(RECAP!$C$1:$L$1=synthése!J$1)*(RECAP!$C$2:$L$1000))</f>
        <v>100</v>
      </c>
      <c r="K35" s="20">
        <f t="array" ref="K35">SUMPRODUCT((RECAP!$A$2:$A$1000=synthése!$B35)*(RECAP!$B$2:$B$1000=synthése!$C35)*(RECAP!$C$1:$L$1=synthése!K$1)*(RECAP!$C$2:$L$1000))</f>
        <v>100</v>
      </c>
      <c r="L35" s="20">
        <f t="array" ref="L35">SUMPRODUCT((RECAP!$A$2:$A$1000=synthése!$B35)*(RECAP!$B$2:$B$1000=synthése!$C35)*(RECAP!$C$1:$L$1=synthése!L$1)*(RECAP!$C$2:$L$1000))</f>
        <v>100</v>
      </c>
      <c r="M35" s="20">
        <f t="array" ref="M35">SUMPRODUCT((RECAP!$A$2:$A$1000=synthése!$B35)*(RECAP!$B$2:$B$1000=synthése!$C35)*(RECAP!$C$1:$L$1=synthése!M$1)*(RECAP!$C$2:$L$1000))</f>
        <v>100</v>
      </c>
      <c r="N35" s="24">
        <f t="shared" si="0"/>
        <v>1000</v>
      </c>
    </row>
    <row r="36" spans="1:14" ht="15" thickBot="1" x14ac:dyDescent="0.3">
      <c r="A36" s="11">
        <f t="shared" ca="1" si="1"/>
        <v>2016</v>
      </c>
      <c r="B36" s="18">
        <f>IF(RECAP!A36="","",RECAP!A36)</f>
        <v>27</v>
      </c>
      <c r="C36" s="19" t="str">
        <f>IF(RECAP!B36="","",RECAP!B36)</f>
        <v>GENES</v>
      </c>
      <c r="D36" s="20">
        <f t="array" ref="D36">SUMPRODUCT((RECAP!$A$2:$A$1000=synthése!$B36)*(RECAP!$B$2:$B$1000=synthése!$C36)*(RECAP!$C$1:$L$1=synthése!D$1)*(RECAP!$C$2:$L$1000))</f>
        <v>100</v>
      </c>
      <c r="E36" s="20">
        <f t="array" ref="E36">SUMPRODUCT((RECAP!$A$2:$A$1000=synthése!$B36)*(RECAP!$B$2:$B$1000=synthése!$C36)*(RECAP!$C$1:$L$1=synthése!E$1)*(RECAP!$C$2:$L$1000))</f>
        <v>100</v>
      </c>
      <c r="F36" s="20">
        <f t="array" ref="F36">SUMPRODUCT((RECAP!$A$2:$A$1000=synthése!$B36)*(RECAP!$B$2:$B$1000=synthése!$C36)*(RECAP!$C$1:$L$1=synthése!F$1)*(RECAP!$C$2:$L$1000))</f>
        <v>100</v>
      </c>
      <c r="G36" s="20">
        <f t="array" ref="G36">SUMPRODUCT((RECAP!$A$2:$A$1000=synthése!$B36)*(RECAP!$B$2:$B$1000=synthése!$C36)*(RECAP!$C$1:$L$1=synthése!G$1)*(RECAP!$C$2:$L$1000))</f>
        <v>100</v>
      </c>
      <c r="H36" s="20">
        <f t="array" ref="H36">SUMPRODUCT((RECAP!$A$2:$A$1000=synthése!$B36)*(RECAP!$B$2:$B$1000=synthése!$C36)*(RECAP!$C$1:$L$1=synthése!H$1)*(RECAP!$C$2:$L$1000))</f>
        <v>100</v>
      </c>
      <c r="I36" s="20">
        <f t="array" ref="I36">SUMPRODUCT((RECAP!$A$2:$A$1000=synthése!$B36)*(RECAP!$B$2:$B$1000=synthése!$C36)*(RECAP!$C$1:$L$1=synthése!I$1)*(RECAP!$C$2:$L$1000))</f>
        <v>100</v>
      </c>
      <c r="J36" s="20">
        <f t="array" ref="J36">SUMPRODUCT((RECAP!$A$2:$A$1000=synthése!$B36)*(RECAP!$B$2:$B$1000=synthése!$C36)*(RECAP!$C$1:$L$1=synthése!J$1)*(RECAP!$C$2:$L$1000))</f>
        <v>100</v>
      </c>
      <c r="K36" s="20">
        <f t="array" ref="K36">SUMPRODUCT((RECAP!$A$2:$A$1000=synthése!$B36)*(RECAP!$B$2:$B$1000=synthése!$C36)*(RECAP!$C$1:$L$1=synthése!K$1)*(RECAP!$C$2:$L$1000))</f>
        <v>100</v>
      </c>
      <c r="L36" s="20">
        <f t="array" ref="L36">SUMPRODUCT((RECAP!$A$2:$A$1000=synthése!$B36)*(RECAP!$B$2:$B$1000=synthése!$C36)*(RECAP!$C$1:$L$1=synthése!L$1)*(RECAP!$C$2:$L$1000))</f>
        <v>100</v>
      </c>
      <c r="M36" s="20">
        <f t="array" ref="M36">SUMPRODUCT((RECAP!$A$2:$A$1000=synthése!$B36)*(RECAP!$B$2:$B$1000=synthése!$C36)*(RECAP!$C$1:$L$1=synthése!M$1)*(RECAP!$C$2:$L$1000))</f>
        <v>100</v>
      </c>
      <c r="N36" s="24">
        <f t="shared" si="0"/>
        <v>1000</v>
      </c>
    </row>
    <row r="37" spans="1:14" ht="15" thickBot="1" x14ac:dyDescent="0.3">
      <c r="A37" s="25">
        <f t="shared" ca="1" si="1"/>
        <v>2016</v>
      </c>
      <c r="B37" s="26">
        <f>IF(RECAP!A37="","",RECAP!A37)</f>
        <v>27</v>
      </c>
      <c r="C37" s="27" t="str">
        <f>IF(RECAP!B37="","",RECAP!B37)</f>
        <v>MARSEILLE</v>
      </c>
      <c r="D37" s="28">
        <f t="array" ref="D37">SUMPRODUCT((RECAP!$A$2:$A$1000=synthése!$B37)*(RECAP!$B$2:$B$1000=synthése!$C37)*(RECAP!$C$1:$L$1=synthése!D$1)*(RECAP!$C$2:$L$1000))</f>
        <v>100</v>
      </c>
      <c r="E37" s="28">
        <f t="array" ref="E37">SUMPRODUCT((RECAP!$A$2:$A$1000=synthése!$B37)*(RECAP!$B$2:$B$1000=synthése!$C37)*(RECAP!$C$1:$L$1=synthése!E$1)*(RECAP!$C$2:$L$1000))</f>
        <v>100</v>
      </c>
      <c r="F37" s="28">
        <f t="array" ref="F37">SUMPRODUCT((RECAP!$A$2:$A$1000=synthése!$B37)*(RECAP!$B$2:$B$1000=synthése!$C37)*(RECAP!$C$1:$L$1=synthése!F$1)*(RECAP!$C$2:$L$1000))</f>
        <v>100</v>
      </c>
      <c r="G37" s="28">
        <f t="array" ref="G37">SUMPRODUCT((RECAP!$A$2:$A$1000=synthése!$B37)*(RECAP!$B$2:$B$1000=synthése!$C37)*(RECAP!$C$1:$L$1=synthése!G$1)*(RECAP!$C$2:$L$1000))</f>
        <v>100</v>
      </c>
      <c r="H37" s="28">
        <f t="array" ref="H37">SUMPRODUCT((RECAP!$A$2:$A$1000=synthése!$B37)*(RECAP!$B$2:$B$1000=synthése!$C37)*(RECAP!$C$1:$L$1=synthése!H$1)*(RECAP!$C$2:$L$1000))</f>
        <v>100</v>
      </c>
      <c r="I37" s="28">
        <f t="array" ref="I37">SUMPRODUCT((RECAP!$A$2:$A$1000=synthése!$B37)*(RECAP!$B$2:$B$1000=synthése!$C37)*(RECAP!$C$1:$L$1=synthése!I$1)*(RECAP!$C$2:$L$1000))</f>
        <v>100</v>
      </c>
      <c r="J37" s="28">
        <f t="array" ref="J37">SUMPRODUCT((RECAP!$A$2:$A$1000=synthése!$B37)*(RECAP!$B$2:$B$1000=synthése!$C37)*(RECAP!$C$1:$L$1=synthése!J$1)*(RECAP!$C$2:$L$1000))</f>
        <v>100</v>
      </c>
      <c r="K37" s="28">
        <f t="array" ref="K37">SUMPRODUCT((RECAP!$A$2:$A$1000=synthése!$B37)*(RECAP!$B$2:$B$1000=synthése!$C37)*(RECAP!$C$1:$L$1=synthése!K$1)*(RECAP!$C$2:$L$1000))</f>
        <v>100</v>
      </c>
      <c r="L37" s="28">
        <f t="array" ref="L37">SUMPRODUCT((RECAP!$A$2:$A$1000=synthése!$B37)*(RECAP!$B$2:$B$1000=synthése!$C37)*(RECAP!$C$1:$L$1=synthése!L$1)*(RECAP!$C$2:$L$1000))</f>
        <v>100</v>
      </c>
      <c r="M37" s="28">
        <f t="array" ref="M37">SUMPRODUCT((RECAP!$A$2:$A$1000=synthése!$B37)*(RECAP!$B$2:$B$1000=synthése!$C37)*(RECAP!$C$1:$L$1=synthése!M$1)*(RECAP!$C$2:$L$1000))</f>
        <v>100</v>
      </c>
      <c r="N37" s="24">
        <f t="shared" si="0"/>
        <v>1000</v>
      </c>
    </row>
    <row r="38" spans="1:14" ht="15" thickBot="1" x14ac:dyDescent="0.3">
      <c r="A38" s="9">
        <f t="shared" ca="1" si="1"/>
        <v>2016</v>
      </c>
      <c r="B38" s="21">
        <f>IF(RECAP!A38="","",RECAP!A38)</f>
        <v>28</v>
      </c>
      <c r="C38" s="22" t="str">
        <f>IF(RECAP!B38="","",RECAP!B38)</f>
        <v>BARCELONE</v>
      </c>
      <c r="D38" s="23">
        <f t="array" ref="D38">SUMPRODUCT((RECAP!$A$2:$A$1000=synthése!$B38)*(RECAP!$B$2:$B$1000=synthése!$C38)*(RECAP!$C$1:$L$1=synthése!D$1)*(RECAP!$C$2:$L$1000))</f>
        <v>74</v>
      </c>
      <c r="E38" s="23">
        <f t="array" ref="E38">SUMPRODUCT((RECAP!$A$2:$A$1000=synthése!$B38)*(RECAP!$B$2:$B$1000=synthése!$C38)*(RECAP!$C$1:$L$1=synthése!E$1)*(RECAP!$C$2:$L$1000))</f>
        <v>326</v>
      </c>
      <c r="F38" s="23">
        <f t="array" ref="F38">SUMPRODUCT((RECAP!$A$2:$A$1000=synthése!$B38)*(RECAP!$B$2:$B$1000=synthése!$C38)*(RECAP!$C$1:$L$1=synthése!F$1)*(RECAP!$C$2:$L$1000))</f>
        <v>7</v>
      </c>
      <c r="G38" s="23">
        <f t="array" ref="G38">SUMPRODUCT((RECAP!$A$2:$A$1000=synthése!$B38)*(RECAP!$B$2:$B$1000=synthése!$C38)*(RECAP!$C$1:$L$1=synthése!G$1)*(RECAP!$C$2:$L$1000))</f>
        <v>25</v>
      </c>
      <c r="H38" s="23">
        <f t="array" ref="H38">SUMPRODUCT((RECAP!$A$2:$A$1000=synthése!$B38)*(RECAP!$B$2:$B$1000=synthése!$C38)*(RECAP!$C$1:$L$1=synthése!H$1)*(RECAP!$C$2:$L$1000))</f>
        <v>25</v>
      </c>
      <c r="I38" s="23">
        <f t="array" ref="I38">SUMPRODUCT((RECAP!$A$2:$A$1000=synthése!$B38)*(RECAP!$B$2:$B$1000=synthése!$C38)*(RECAP!$C$1:$L$1=synthése!I$1)*(RECAP!$C$2:$L$1000))</f>
        <v>25</v>
      </c>
      <c r="J38" s="23">
        <f t="array" ref="J38">SUMPRODUCT((RECAP!$A$2:$A$1000=synthése!$B38)*(RECAP!$B$2:$B$1000=synthése!$C38)*(RECAP!$C$1:$L$1=synthése!J$1)*(RECAP!$C$2:$L$1000))</f>
        <v>25</v>
      </c>
      <c r="K38" s="23">
        <f t="array" ref="K38">SUMPRODUCT((RECAP!$A$2:$A$1000=synthése!$B38)*(RECAP!$B$2:$B$1000=synthése!$C38)*(RECAP!$C$1:$L$1=synthése!K$1)*(RECAP!$C$2:$L$1000))</f>
        <v>25</v>
      </c>
      <c r="L38" s="23">
        <f t="array" ref="L38">SUMPRODUCT((RECAP!$A$2:$A$1000=synthése!$B38)*(RECAP!$B$2:$B$1000=synthése!$C38)*(RECAP!$C$1:$L$1=synthése!L$1)*(RECAP!$C$2:$L$1000))</f>
        <v>25</v>
      </c>
      <c r="M38" s="23">
        <f t="array" ref="M38">SUMPRODUCT((RECAP!$A$2:$A$1000=synthése!$B38)*(RECAP!$B$2:$B$1000=synthése!$C38)*(RECAP!$C$1:$L$1=synthése!M$1)*(RECAP!$C$2:$L$1000))</f>
        <v>25</v>
      </c>
      <c r="N38" s="24">
        <f t="shared" si="0"/>
        <v>582</v>
      </c>
    </row>
    <row r="39" spans="1:14" ht="15" thickBot="1" x14ac:dyDescent="0.3">
      <c r="A39" s="11">
        <f t="shared" ca="1" si="1"/>
        <v>2016</v>
      </c>
      <c r="B39" s="18">
        <f>IF(RECAP!A39="","",RECAP!A39)</f>
        <v>28</v>
      </c>
      <c r="C39" s="19" t="str">
        <f>IF(RECAP!B39="","",RECAP!B39)</f>
        <v>VALENCE</v>
      </c>
      <c r="D39" s="20">
        <f t="array" ref="D39">SUMPRODUCT((RECAP!$A$2:$A$1000=synthése!$B39)*(RECAP!$B$2:$B$1000=synthése!$C39)*(RECAP!$C$1:$L$1=synthése!D$1)*(RECAP!$C$2:$L$1000))</f>
        <v>63</v>
      </c>
      <c r="E39" s="20">
        <f t="array" ref="E39">SUMPRODUCT((RECAP!$A$2:$A$1000=synthése!$B39)*(RECAP!$B$2:$B$1000=synthése!$C39)*(RECAP!$C$1:$L$1=synthése!E$1)*(RECAP!$C$2:$L$1000))</f>
        <v>25</v>
      </c>
      <c r="F39" s="20">
        <f t="array" ref="F39">SUMPRODUCT((RECAP!$A$2:$A$1000=synthése!$B39)*(RECAP!$B$2:$B$1000=synthése!$C39)*(RECAP!$C$1:$L$1=synthése!F$1)*(RECAP!$C$2:$L$1000))</f>
        <v>25</v>
      </c>
      <c r="G39" s="20">
        <f t="array" ref="G39">SUMPRODUCT((RECAP!$A$2:$A$1000=synthése!$B39)*(RECAP!$B$2:$B$1000=synthése!$C39)*(RECAP!$C$1:$L$1=synthése!G$1)*(RECAP!$C$2:$L$1000))</f>
        <v>127</v>
      </c>
      <c r="H39" s="20">
        <f t="array" ref="H39">SUMPRODUCT((RECAP!$A$2:$A$1000=synthése!$B39)*(RECAP!$B$2:$B$1000=synthése!$C39)*(RECAP!$C$1:$L$1=synthése!H$1)*(RECAP!$C$2:$L$1000))</f>
        <v>127</v>
      </c>
      <c r="I39" s="20">
        <f t="array" ref="I39">SUMPRODUCT((RECAP!$A$2:$A$1000=synthése!$B39)*(RECAP!$B$2:$B$1000=synthése!$C39)*(RECAP!$C$1:$L$1=synthése!I$1)*(RECAP!$C$2:$L$1000))</f>
        <v>127</v>
      </c>
      <c r="J39" s="20">
        <f t="array" ref="J39">SUMPRODUCT((RECAP!$A$2:$A$1000=synthése!$B39)*(RECAP!$B$2:$B$1000=synthése!$C39)*(RECAP!$C$1:$L$1=synthése!J$1)*(RECAP!$C$2:$L$1000))</f>
        <v>127</v>
      </c>
      <c r="K39" s="20">
        <f t="array" ref="K39">SUMPRODUCT((RECAP!$A$2:$A$1000=synthése!$B39)*(RECAP!$B$2:$B$1000=synthése!$C39)*(RECAP!$C$1:$L$1=synthése!K$1)*(RECAP!$C$2:$L$1000))</f>
        <v>127</v>
      </c>
      <c r="L39" s="20">
        <f t="array" ref="L39">SUMPRODUCT((RECAP!$A$2:$A$1000=synthése!$B39)*(RECAP!$B$2:$B$1000=synthése!$C39)*(RECAP!$C$1:$L$1=synthése!L$1)*(RECAP!$C$2:$L$1000))</f>
        <v>127</v>
      </c>
      <c r="M39" s="20">
        <f t="array" ref="M39">SUMPRODUCT((RECAP!$A$2:$A$1000=synthése!$B39)*(RECAP!$B$2:$B$1000=synthése!$C39)*(RECAP!$C$1:$L$1=synthése!M$1)*(RECAP!$C$2:$L$1000))</f>
        <v>127</v>
      </c>
      <c r="N39" s="24">
        <f t="shared" si="0"/>
        <v>1002</v>
      </c>
    </row>
    <row r="40" spans="1:14" ht="15" thickBot="1" x14ac:dyDescent="0.3">
      <c r="A40" s="11">
        <f t="shared" ca="1" si="1"/>
        <v>2016</v>
      </c>
      <c r="B40" s="18">
        <f>IF(RECAP!A40="","",RECAP!A40)</f>
        <v>28</v>
      </c>
      <c r="C40" s="19" t="str">
        <f>IF(RECAP!B40="","",RECAP!B40)</f>
        <v>GANDIA</v>
      </c>
      <c r="D40" s="20">
        <f t="array" ref="D40">SUMPRODUCT((RECAP!$A$2:$A$1000=synthése!$B40)*(RECAP!$B$2:$B$1000=synthése!$C40)*(RECAP!$C$1:$L$1=synthése!D$1)*(RECAP!$C$2:$L$1000))</f>
        <v>0</v>
      </c>
      <c r="E40" s="20">
        <f t="array" ref="E40">SUMPRODUCT((RECAP!$A$2:$A$1000=synthése!$B40)*(RECAP!$B$2:$B$1000=synthése!$C40)*(RECAP!$C$1:$L$1=synthése!E$1)*(RECAP!$C$2:$L$1000))</f>
        <v>0</v>
      </c>
      <c r="F40" s="20">
        <f t="array" ref="F40">SUMPRODUCT((RECAP!$A$2:$A$1000=synthése!$B40)*(RECAP!$B$2:$B$1000=synthése!$C40)*(RECAP!$C$1:$L$1=synthése!F$1)*(RECAP!$C$2:$L$1000))</f>
        <v>20</v>
      </c>
      <c r="G40" s="20">
        <f t="array" ref="G40">SUMPRODUCT((RECAP!$A$2:$A$1000=synthése!$B40)*(RECAP!$B$2:$B$1000=synthése!$C40)*(RECAP!$C$1:$L$1=synthése!G$1)*(RECAP!$C$2:$L$1000))</f>
        <v>20</v>
      </c>
      <c r="H40" s="20">
        <f t="array" ref="H40">SUMPRODUCT((RECAP!$A$2:$A$1000=synthése!$B40)*(RECAP!$B$2:$B$1000=synthése!$C40)*(RECAP!$C$1:$L$1=synthése!H$1)*(RECAP!$C$2:$L$1000))</f>
        <v>20</v>
      </c>
      <c r="I40" s="20">
        <f t="array" ref="I40">SUMPRODUCT((RECAP!$A$2:$A$1000=synthése!$B40)*(RECAP!$B$2:$B$1000=synthése!$C40)*(RECAP!$C$1:$L$1=synthése!I$1)*(RECAP!$C$2:$L$1000))</f>
        <v>20</v>
      </c>
      <c r="J40" s="20">
        <f t="array" ref="J40">SUMPRODUCT((RECAP!$A$2:$A$1000=synthése!$B40)*(RECAP!$B$2:$B$1000=synthése!$C40)*(RECAP!$C$1:$L$1=synthése!J$1)*(RECAP!$C$2:$L$1000))</f>
        <v>20</v>
      </c>
      <c r="K40" s="20">
        <f t="array" ref="K40">SUMPRODUCT((RECAP!$A$2:$A$1000=synthése!$B40)*(RECAP!$B$2:$B$1000=synthése!$C40)*(RECAP!$C$1:$L$1=synthése!K$1)*(RECAP!$C$2:$L$1000))</f>
        <v>20</v>
      </c>
      <c r="L40" s="20">
        <f t="array" ref="L40">SUMPRODUCT((RECAP!$A$2:$A$1000=synthése!$B40)*(RECAP!$B$2:$B$1000=synthése!$C40)*(RECAP!$C$1:$L$1=synthése!L$1)*(RECAP!$C$2:$L$1000))</f>
        <v>20</v>
      </c>
      <c r="M40" s="20">
        <f t="array" ref="M40">SUMPRODUCT((RECAP!$A$2:$A$1000=synthése!$B40)*(RECAP!$B$2:$B$1000=synthése!$C40)*(RECAP!$C$1:$L$1=synthése!M$1)*(RECAP!$C$2:$L$1000))</f>
        <v>20</v>
      </c>
      <c r="N40" s="24">
        <f t="shared" si="0"/>
        <v>160</v>
      </c>
    </row>
    <row r="41" spans="1:14" ht="15" thickBot="1" x14ac:dyDescent="0.3">
      <c r="A41" s="11">
        <f t="shared" ca="1" si="1"/>
        <v>2016</v>
      </c>
      <c r="B41" s="18">
        <f>IF(RECAP!A41="","",RECAP!A41)</f>
        <v>28</v>
      </c>
      <c r="C41" s="19" t="str">
        <f>IF(RECAP!B41="","",RECAP!B41)</f>
        <v>LA SPEZIA</v>
      </c>
      <c r="D41" s="20">
        <f t="array" ref="D41">SUMPRODUCT((RECAP!$A$2:$A$1000=synthése!$B41)*(RECAP!$B$2:$B$1000=synthése!$C41)*(RECAP!$C$1:$L$1=synthése!D$1)*(RECAP!$C$2:$L$1000))</f>
        <v>38</v>
      </c>
      <c r="E41" s="20">
        <f t="array" ref="E41">SUMPRODUCT((RECAP!$A$2:$A$1000=synthése!$B41)*(RECAP!$B$2:$B$1000=synthése!$C41)*(RECAP!$C$1:$L$1=synthése!E$1)*(RECAP!$C$2:$L$1000))</f>
        <v>9</v>
      </c>
      <c r="F41" s="20">
        <f t="array" ref="F41">SUMPRODUCT((RECAP!$A$2:$A$1000=synthése!$B41)*(RECAP!$B$2:$B$1000=synthése!$C41)*(RECAP!$C$1:$L$1=synthése!F$1)*(RECAP!$C$2:$L$1000))</f>
        <v>5</v>
      </c>
      <c r="G41" s="20">
        <f t="array" ref="G41">SUMPRODUCT((RECAP!$A$2:$A$1000=synthése!$B41)*(RECAP!$B$2:$B$1000=synthése!$C41)*(RECAP!$C$1:$L$1=synthése!G$1)*(RECAP!$C$2:$L$1000))</f>
        <v>11</v>
      </c>
      <c r="H41" s="20">
        <f t="array" ref="H41">SUMPRODUCT((RECAP!$A$2:$A$1000=synthése!$B41)*(RECAP!$B$2:$B$1000=synthése!$C41)*(RECAP!$C$1:$L$1=synthése!H$1)*(RECAP!$C$2:$L$1000))</f>
        <v>11</v>
      </c>
      <c r="I41" s="20">
        <f t="array" ref="I41">SUMPRODUCT((RECAP!$A$2:$A$1000=synthése!$B41)*(RECAP!$B$2:$B$1000=synthése!$C41)*(RECAP!$C$1:$L$1=synthése!I$1)*(RECAP!$C$2:$L$1000))</f>
        <v>11</v>
      </c>
      <c r="J41" s="20">
        <f t="array" ref="J41">SUMPRODUCT((RECAP!$A$2:$A$1000=synthése!$B41)*(RECAP!$B$2:$B$1000=synthése!$C41)*(RECAP!$C$1:$L$1=synthése!J$1)*(RECAP!$C$2:$L$1000))</f>
        <v>11</v>
      </c>
      <c r="K41" s="20">
        <f t="array" ref="K41">SUMPRODUCT((RECAP!$A$2:$A$1000=synthése!$B41)*(RECAP!$B$2:$B$1000=synthése!$C41)*(RECAP!$C$1:$L$1=synthése!K$1)*(RECAP!$C$2:$L$1000))</f>
        <v>11</v>
      </c>
      <c r="L41" s="20">
        <f t="array" ref="L41">SUMPRODUCT((RECAP!$A$2:$A$1000=synthése!$B41)*(RECAP!$B$2:$B$1000=synthése!$C41)*(RECAP!$C$1:$L$1=synthése!L$1)*(RECAP!$C$2:$L$1000))</f>
        <v>11</v>
      </c>
      <c r="M41" s="20">
        <f t="array" ref="M41">SUMPRODUCT((RECAP!$A$2:$A$1000=synthése!$B41)*(RECAP!$B$2:$B$1000=synthése!$C41)*(RECAP!$C$1:$L$1=synthése!M$1)*(RECAP!$C$2:$L$1000))</f>
        <v>11</v>
      </c>
      <c r="N41" s="24">
        <f t="shared" si="0"/>
        <v>129</v>
      </c>
    </row>
    <row r="42" spans="1:14" ht="15" thickBot="1" x14ac:dyDescent="0.3">
      <c r="A42" s="11">
        <f t="shared" ca="1" si="1"/>
        <v>2016</v>
      </c>
      <c r="B42" s="18">
        <f>IF(RECAP!A42="","",RECAP!A42)</f>
        <v>28</v>
      </c>
      <c r="C42" s="19" t="str">
        <f>IF(RECAP!B42="","",RECAP!B42)</f>
        <v>GENES</v>
      </c>
      <c r="D42" s="20">
        <f t="array" ref="D42">SUMPRODUCT((RECAP!$A$2:$A$1000=synthése!$B42)*(RECAP!$B$2:$B$1000=synthése!$C42)*(RECAP!$C$1:$L$1=synthése!D$1)*(RECAP!$C$2:$L$1000))</f>
        <v>102</v>
      </c>
      <c r="E42" s="20">
        <f t="array" ref="E42">SUMPRODUCT((RECAP!$A$2:$A$1000=synthése!$B42)*(RECAP!$B$2:$B$1000=synthése!$C42)*(RECAP!$C$1:$L$1=synthése!E$1)*(RECAP!$C$2:$L$1000))</f>
        <v>34</v>
      </c>
      <c r="F42" s="20">
        <f t="array" ref="F42">SUMPRODUCT((RECAP!$A$2:$A$1000=synthése!$B42)*(RECAP!$B$2:$B$1000=synthése!$C42)*(RECAP!$C$1:$L$1=synthése!F$1)*(RECAP!$C$2:$L$1000))</f>
        <v>147</v>
      </c>
      <c r="G42" s="20">
        <f t="array" ref="G42">SUMPRODUCT((RECAP!$A$2:$A$1000=synthése!$B42)*(RECAP!$B$2:$B$1000=synthése!$C42)*(RECAP!$C$1:$L$1=synthése!G$1)*(RECAP!$C$2:$L$1000))</f>
        <v>27</v>
      </c>
      <c r="H42" s="20">
        <f t="array" ref="H42">SUMPRODUCT((RECAP!$A$2:$A$1000=synthése!$B42)*(RECAP!$B$2:$B$1000=synthése!$C42)*(RECAP!$C$1:$L$1=synthése!H$1)*(RECAP!$C$2:$L$1000))</f>
        <v>27</v>
      </c>
      <c r="I42" s="20">
        <f t="array" ref="I42">SUMPRODUCT((RECAP!$A$2:$A$1000=synthése!$B42)*(RECAP!$B$2:$B$1000=synthése!$C42)*(RECAP!$C$1:$L$1=synthése!I$1)*(RECAP!$C$2:$L$1000))</f>
        <v>27</v>
      </c>
      <c r="J42" s="20">
        <f t="array" ref="J42">SUMPRODUCT((RECAP!$A$2:$A$1000=synthése!$B42)*(RECAP!$B$2:$B$1000=synthése!$C42)*(RECAP!$C$1:$L$1=synthése!J$1)*(RECAP!$C$2:$L$1000))</f>
        <v>27</v>
      </c>
      <c r="K42" s="20">
        <f t="array" ref="K42">SUMPRODUCT((RECAP!$A$2:$A$1000=synthése!$B42)*(RECAP!$B$2:$B$1000=synthése!$C42)*(RECAP!$C$1:$L$1=synthése!K$1)*(RECAP!$C$2:$L$1000))</f>
        <v>27</v>
      </c>
      <c r="L42" s="20">
        <f t="array" ref="L42">SUMPRODUCT((RECAP!$A$2:$A$1000=synthése!$B42)*(RECAP!$B$2:$B$1000=synthése!$C42)*(RECAP!$C$1:$L$1=synthése!L$1)*(RECAP!$C$2:$L$1000))</f>
        <v>27</v>
      </c>
      <c r="M42" s="20">
        <f t="array" ref="M42">SUMPRODUCT((RECAP!$A$2:$A$1000=synthése!$B42)*(RECAP!$B$2:$B$1000=synthése!$C42)*(RECAP!$C$1:$L$1=synthése!M$1)*(RECAP!$C$2:$L$1000))</f>
        <v>27</v>
      </c>
      <c r="N42" s="24">
        <f t="shared" si="0"/>
        <v>472</v>
      </c>
    </row>
    <row r="43" spans="1:14" ht="15" thickBot="1" x14ac:dyDescent="0.3">
      <c r="A43" s="25">
        <f t="shared" ca="1" si="1"/>
        <v>2016</v>
      </c>
      <c r="B43" s="26">
        <f>IF(RECAP!A43="","",RECAP!A43)</f>
        <v>28</v>
      </c>
      <c r="C43" s="27" t="str">
        <f>IF(RECAP!B43="","",RECAP!B43)</f>
        <v>MARSEILLE</v>
      </c>
      <c r="D43" s="28">
        <f t="array" ref="D43">SUMPRODUCT((RECAP!$A$2:$A$1000=synthése!$B43)*(RECAP!$B$2:$B$1000=synthése!$C43)*(RECAP!$C$1:$L$1=synthése!D$1)*(RECAP!$C$2:$L$1000))</f>
        <v>205</v>
      </c>
      <c r="E43" s="28">
        <f t="array" ref="E43">SUMPRODUCT((RECAP!$A$2:$A$1000=synthése!$B43)*(RECAP!$B$2:$B$1000=synthése!$C43)*(RECAP!$C$1:$L$1=synthése!E$1)*(RECAP!$C$2:$L$1000))</f>
        <v>122</v>
      </c>
      <c r="F43" s="28">
        <f t="array" ref="F43">SUMPRODUCT((RECAP!$A$2:$A$1000=synthése!$B43)*(RECAP!$B$2:$B$1000=synthése!$C43)*(RECAP!$C$1:$L$1=synthése!F$1)*(RECAP!$C$2:$L$1000))</f>
        <v>85</v>
      </c>
      <c r="G43" s="28">
        <f t="array" ref="G43">SUMPRODUCT((RECAP!$A$2:$A$1000=synthése!$B43)*(RECAP!$B$2:$B$1000=synthése!$C43)*(RECAP!$C$1:$L$1=synthése!G$1)*(RECAP!$C$2:$L$1000))</f>
        <v>90</v>
      </c>
      <c r="H43" s="28">
        <f t="array" ref="H43">SUMPRODUCT((RECAP!$A$2:$A$1000=synthése!$B43)*(RECAP!$B$2:$B$1000=synthése!$C43)*(RECAP!$C$1:$L$1=synthése!H$1)*(RECAP!$C$2:$L$1000))</f>
        <v>90</v>
      </c>
      <c r="I43" s="28">
        <f t="array" ref="I43">SUMPRODUCT((RECAP!$A$2:$A$1000=synthése!$B43)*(RECAP!$B$2:$B$1000=synthése!$C43)*(RECAP!$C$1:$L$1=synthése!I$1)*(RECAP!$C$2:$L$1000))</f>
        <v>90</v>
      </c>
      <c r="J43" s="28">
        <f t="array" ref="J43">SUMPRODUCT((RECAP!$A$2:$A$1000=synthése!$B43)*(RECAP!$B$2:$B$1000=synthése!$C43)*(RECAP!$C$1:$L$1=synthése!J$1)*(RECAP!$C$2:$L$1000))</f>
        <v>90</v>
      </c>
      <c r="K43" s="28">
        <f t="array" ref="K43">SUMPRODUCT((RECAP!$A$2:$A$1000=synthése!$B43)*(RECAP!$B$2:$B$1000=synthése!$C43)*(RECAP!$C$1:$L$1=synthése!K$1)*(RECAP!$C$2:$L$1000))</f>
        <v>90</v>
      </c>
      <c r="L43" s="28">
        <f t="array" ref="L43">SUMPRODUCT((RECAP!$A$2:$A$1000=synthése!$B43)*(RECAP!$B$2:$B$1000=synthése!$C43)*(RECAP!$C$1:$L$1=synthése!L$1)*(RECAP!$C$2:$L$1000))</f>
        <v>90</v>
      </c>
      <c r="M43" s="28">
        <f t="array" ref="M43">SUMPRODUCT((RECAP!$A$2:$A$1000=synthése!$B43)*(RECAP!$B$2:$B$1000=synthése!$C43)*(RECAP!$C$1:$L$1=synthése!M$1)*(RECAP!$C$2:$L$1000))</f>
        <v>90</v>
      </c>
      <c r="N43" s="24">
        <f t="shared" si="0"/>
        <v>1042</v>
      </c>
    </row>
    <row r="44" spans="1:14" ht="15" thickBot="1" x14ac:dyDescent="0.3">
      <c r="A44" s="9" t="str">
        <f t="shared" ca="1" si="1"/>
        <v/>
      </c>
      <c r="B44" s="21" t="str">
        <f>IF(RECAP!A44="","",RECAP!A44)</f>
        <v/>
      </c>
      <c r="C44" s="22" t="str">
        <f>IF(RECAP!B44="","",RECAP!B44)</f>
        <v/>
      </c>
      <c r="D44" s="23">
        <f t="array" ref="D44">SUMPRODUCT((RECAP!$A$2:$A$1000=synthése!$B44)*(RECAP!$B$2:$B$1000=synthése!$C44)*(RECAP!$C$1:$L$1=synthése!D$1)*(RECAP!$C$2:$L$1000))</f>
        <v>0</v>
      </c>
      <c r="E44" s="23">
        <f t="array" ref="E44">SUMPRODUCT((RECAP!$A$2:$A$1000=synthése!$B44)*(RECAP!$B$2:$B$1000=synthése!$C44)*(RECAP!$C$1:$L$1=synthése!E$1)*(RECAP!$C$2:$L$1000))</f>
        <v>0</v>
      </c>
      <c r="F44" s="23">
        <f t="array" ref="F44">SUMPRODUCT((RECAP!$A$2:$A$1000=synthése!$B44)*(RECAP!$B$2:$B$1000=synthése!$C44)*(RECAP!$C$1:$L$1=synthése!F$1)*(RECAP!$C$2:$L$1000))</f>
        <v>0</v>
      </c>
      <c r="G44" s="23">
        <f t="array" ref="G44">SUMPRODUCT((RECAP!$A$2:$A$1000=synthése!$B44)*(RECAP!$B$2:$B$1000=synthése!$C44)*(RECAP!$C$1:$L$1=synthése!G$1)*(RECAP!$C$2:$L$1000))</f>
        <v>0</v>
      </c>
      <c r="H44" s="23">
        <f t="array" ref="H44">SUMPRODUCT((RECAP!$A$2:$A$1000=synthése!$B44)*(RECAP!$B$2:$B$1000=synthése!$C44)*(RECAP!$C$1:$L$1=synthése!H$1)*(RECAP!$C$2:$L$1000))</f>
        <v>0</v>
      </c>
      <c r="I44" s="23">
        <f t="array" ref="I44">SUMPRODUCT((RECAP!$A$2:$A$1000=synthése!$B44)*(RECAP!$B$2:$B$1000=synthése!$C44)*(RECAP!$C$1:$L$1=synthése!I$1)*(RECAP!$C$2:$L$1000))</f>
        <v>0</v>
      </c>
      <c r="J44" s="23">
        <f t="array" ref="J44">SUMPRODUCT((RECAP!$A$2:$A$1000=synthése!$B44)*(RECAP!$B$2:$B$1000=synthése!$C44)*(RECAP!$C$1:$L$1=synthése!J$1)*(RECAP!$C$2:$L$1000))</f>
        <v>0</v>
      </c>
      <c r="K44" s="23">
        <f t="array" ref="K44">SUMPRODUCT((RECAP!$A$2:$A$1000=synthése!$B44)*(RECAP!$B$2:$B$1000=synthése!$C44)*(RECAP!$C$1:$L$1=synthése!K$1)*(RECAP!$C$2:$L$1000))</f>
        <v>0</v>
      </c>
      <c r="L44" s="23">
        <f t="array" ref="L44">SUMPRODUCT((RECAP!$A$2:$A$1000=synthése!$B44)*(RECAP!$B$2:$B$1000=synthése!$C44)*(RECAP!$C$1:$L$1=synthése!L$1)*(RECAP!$C$2:$L$1000))</f>
        <v>0</v>
      </c>
      <c r="M44" s="23">
        <f t="array" ref="M44">SUMPRODUCT((RECAP!$A$2:$A$1000=synthése!$B44)*(RECAP!$B$2:$B$1000=synthése!$C44)*(RECAP!$C$1:$L$1=synthése!M$1)*(RECAP!$C$2:$L$1000))</f>
        <v>0</v>
      </c>
      <c r="N44" s="24">
        <f t="shared" si="0"/>
        <v>0</v>
      </c>
    </row>
    <row r="45" spans="1:14" ht="15" thickBot="1" x14ac:dyDescent="0.3">
      <c r="A45" s="11" t="str">
        <f t="shared" ca="1" si="1"/>
        <v/>
      </c>
      <c r="B45" s="18" t="str">
        <f>IF(RECAP!A45="","",RECAP!A45)</f>
        <v/>
      </c>
      <c r="C45" s="19" t="str">
        <f>IF(RECAP!B45="","",RECAP!B45)</f>
        <v/>
      </c>
      <c r="D45" s="20">
        <f t="array" ref="D45">SUMPRODUCT((RECAP!$A$2:$A$1000=synthése!$B45)*(RECAP!$B$2:$B$1000=synthése!$C45)*(RECAP!$C$1:$L$1=synthése!D$1)*(RECAP!$C$2:$L$1000))</f>
        <v>0</v>
      </c>
      <c r="E45" s="20">
        <f t="array" ref="E45">SUMPRODUCT((RECAP!$A$2:$A$1000=synthése!$B45)*(RECAP!$B$2:$B$1000=synthése!$C45)*(RECAP!$C$1:$L$1=synthése!E$1)*(RECAP!$C$2:$L$1000))</f>
        <v>0</v>
      </c>
      <c r="F45" s="20">
        <f t="array" ref="F45">SUMPRODUCT((RECAP!$A$2:$A$1000=synthése!$B45)*(RECAP!$B$2:$B$1000=synthése!$C45)*(RECAP!$C$1:$L$1=synthése!F$1)*(RECAP!$C$2:$L$1000))</f>
        <v>0</v>
      </c>
      <c r="G45" s="20">
        <f t="array" ref="G45">SUMPRODUCT((RECAP!$A$2:$A$1000=synthése!$B45)*(RECAP!$B$2:$B$1000=synthése!$C45)*(RECAP!$C$1:$L$1=synthése!G$1)*(RECAP!$C$2:$L$1000))</f>
        <v>0</v>
      </c>
      <c r="H45" s="20">
        <f t="array" ref="H45">SUMPRODUCT((RECAP!$A$2:$A$1000=synthése!$B45)*(RECAP!$B$2:$B$1000=synthése!$C45)*(RECAP!$C$1:$L$1=synthése!H$1)*(RECAP!$C$2:$L$1000))</f>
        <v>0</v>
      </c>
      <c r="I45" s="20">
        <f t="array" ref="I45">SUMPRODUCT((RECAP!$A$2:$A$1000=synthése!$B45)*(RECAP!$B$2:$B$1000=synthése!$C45)*(RECAP!$C$1:$L$1=synthése!I$1)*(RECAP!$C$2:$L$1000))</f>
        <v>0</v>
      </c>
      <c r="J45" s="20">
        <f t="array" ref="J45">SUMPRODUCT((RECAP!$A$2:$A$1000=synthése!$B45)*(RECAP!$B$2:$B$1000=synthése!$C45)*(RECAP!$C$1:$L$1=synthése!J$1)*(RECAP!$C$2:$L$1000))</f>
        <v>0</v>
      </c>
      <c r="K45" s="20">
        <f t="array" ref="K45">SUMPRODUCT((RECAP!$A$2:$A$1000=synthése!$B45)*(RECAP!$B$2:$B$1000=synthése!$C45)*(RECAP!$C$1:$L$1=synthése!K$1)*(RECAP!$C$2:$L$1000))</f>
        <v>0</v>
      </c>
      <c r="L45" s="20">
        <f t="array" ref="L45">SUMPRODUCT((RECAP!$A$2:$A$1000=synthése!$B45)*(RECAP!$B$2:$B$1000=synthése!$C45)*(RECAP!$C$1:$L$1=synthése!L$1)*(RECAP!$C$2:$L$1000))</f>
        <v>0</v>
      </c>
      <c r="M45" s="20">
        <f t="array" ref="M45">SUMPRODUCT((RECAP!$A$2:$A$1000=synthése!$B45)*(RECAP!$B$2:$B$1000=synthése!$C45)*(RECAP!$C$1:$L$1=synthése!M$1)*(RECAP!$C$2:$L$1000))</f>
        <v>0</v>
      </c>
      <c r="N45" s="24">
        <f t="shared" si="0"/>
        <v>0</v>
      </c>
    </row>
    <row r="46" spans="1:14" ht="15" thickBot="1" x14ac:dyDescent="0.3">
      <c r="A46" s="11" t="str">
        <f t="shared" ca="1" si="1"/>
        <v/>
      </c>
      <c r="B46" s="18" t="str">
        <f>IF(RECAP!A46="","",RECAP!A46)</f>
        <v/>
      </c>
      <c r="C46" s="19" t="str">
        <f>IF(RECAP!B46="","",RECAP!B46)</f>
        <v/>
      </c>
      <c r="D46" s="20">
        <f t="array" ref="D46">SUMPRODUCT((RECAP!$A$2:$A$1000=synthése!$B46)*(RECAP!$B$2:$B$1000=synthése!$C46)*(RECAP!$C$1:$L$1=synthése!D$1)*(RECAP!$C$2:$L$1000))</f>
        <v>0</v>
      </c>
      <c r="E46" s="20">
        <f t="array" ref="E46">SUMPRODUCT((RECAP!$A$2:$A$1000=synthése!$B46)*(RECAP!$B$2:$B$1000=synthése!$C46)*(RECAP!$C$1:$L$1=synthése!E$1)*(RECAP!$C$2:$L$1000))</f>
        <v>0</v>
      </c>
      <c r="F46" s="20">
        <f t="array" ref="F46">SUMPRODUCT((RECAP!$A$2:$A$1000=synthése!$B46)*(RECAP!$B$2:$B$1000=synthése!$C46)*(RECAP!$C$1:$L$1=synthése!F$1)*(RECAP!$C$2:$L$1000))</f>
        <v>0</v>
      </c>
      <c r="G46" s="20">
        <f t="array" ref="G46">SUMPRODUCT((RECAP!$A$2:$A$1000=synthése!$B46)*(RECAP!$B$2:$B$1000=synthése!$C46)*(RECAP!$C$1:$L$1=synthése!G$1)*(RECAP!$C$2:$L$1000))</f>
        <v>0</v>
      </c>
      <c r="H46" s="20">
        <f t="array" ref="H46">SUMPRODUCT((RECAP!$A$2:$A$1000=synthése!$B46)*(RECAP!$B$2:$B$1000=synthése!$C46)*(RECAP!$C$1:$L$1=synthése!H$1)*(RECAP!$C$2:$L$1000))</f>
        <v>0</v>
      </c>
      <c r="I46" s="20">
        <f t="array" ref="I46">SUMPRODUCT((RECAP!$A$2:$A$1000=synthése!$B46)*(RECAP!$B$2:$B$1000=synthése!$C46)*(RECAP!$C$1:$L$1=synthése!I$1)*(RECAP!$C$2:$L$1000))</f>
        <v>0</v>
      </c>
      <c r="J46" s="20">
        <f t="array" ref="J46">SUMPRODUCT((RECAP!$A$2:$A$1000=synthése!$B46)*(RECAP!$B$2:$B$1000=synthése!$C46)*(RECAP!$C$1:$L$1=synthése!J$1)*(RECAP!$C$2:$L$1000))</f>
        <v>0</v>
      </c>
      <c r="K46" s="20">
        <f t="array" ref="K46">SUMPRODUCT((RECAP!$A$2:$A$1000=synthése!$B46)*(RECAP!$B$2:$B$1000=synthése!$C46)*(RECAP!$C$1:$L$1=synthése!K$1)*(RECAP!$C$2:$L$1000))</f>
        <v>0</v>
      </c>
      <c r="L46" s="20">
        <f t="array" ref="L46">SUMPRODUCT((RECAP!$A$2:$A$1000=synthése!$B46)*(RECAP!$B$2:$B$1000=synthése!$C46)*(RECAP!$C$1:$L$1=synthése!L$1)*(RECAP!$C$2:$L$1000))</f>
        <v>0</v>
      </c>
      <c r="M46" s="20">
        <f t="array" ref="M46">SUMPRODUCT((RECAP!$A$2:$A$1000=synthése!$B46)*(RECAP!$B$2:$B$1000=synthése!$C46)*(RECAP!$C$1:$L$1=synthése!M$1)*(RECAP!$C$2:$L$1000))</f>
        <v>0</v>
      </c>
      <c r="N46" s="24">
        <f t="shared" si="0"/>
        <v>0</v>
      </c>
    </row>
    <row r="47" spans="1:14" ht="15" thickBot="1" x14ac:dyDescent="0.3">
      <c r="A47" s="11" t="str">
        <f t="shared" ca="1" si="1"/>
        <v/>
      </c>
      <c r="B47" s="18" t="str">
        <f>IF(RECAP!A47="","",RECAP!A47)</f>
        <v/>
      </c>
      <c r="C47" s="19" t="str">
        <f>IF(RECAP!B47="","",RECAP!B47)</f>
        <v/>
      </c>
      <c r="D47" s="20">
        <f t="array" ref="D47">SUMPRODUCT((RECAP!$A$2:$A$1000=synthése!$B47)*(RECAP!$B$2:$B$1000=synthése!$C47)*(RECAP!$C$1:$L$1=synthése!D$1)*(RECAP!$C$2:$L$1000))</f>
        <v>0</v>
      </c>
      <c r="E47" s="20">
        <f t="array" ref="E47">SUMPRODUCT((RECAP!$A$2:$A$1000=synthése!$B47)*(RECAP!$B$2:$B$1000=synthése!$C47)*(RECAP!$C$1:$L$1=synthése!E$1)*(RECAP!$C$2:$L$1000))</f>
        <v>0</v>
      </c>
      <c r="F47" s="20">
        <f t="array" ref="F47">SUMPRODUCT((RECAP!$A$2:$A$1000=synthése!$B47)*(RECAP!$B$2:$B$1000=synthése!$C47)*(RECAP!$C$1:$L$1=synthése!F$1)*(RECAP!$C$2:$L$1000))</f>
        <v>0</v>
      </c>
      <c r="G47" s="20">
        <f t="array" ref="G47">SUMPRODUCT((RECAP!$A$2:$A$1000=synthése!$B47)*(RECAP!$B$2:$B$1000=synthése!$C47)*(RECAP!$C$1:$L$1=synthése!G$1)*(RECAP!$C$2:$L$1000))</f>
        <v>0</v>
      </c>
      <c r="H47" s="20">
        <f t="array" ref="H47">SUMPRODUCT((RECAP!$A$2:$A$1000=synthése!$B47)*(RECAP!$B$2:$B$1000=synthése!$C47)*(RECAP!$C$1:$L$1=synthése!H$1)*(RECAP!$C$2:$L$1000))</f>
        <v>0</v>
      </c>
      <c r="I47" s="20">
        <f t="array" ref="I47">SUMPRODUCT((RECAP!$A$2:$A$1000=synthése!$B47)*(RECAP!$B$2:$B$1000=synthése!$C47)*(RECAP!$C$1:$L$1=synthése!I$1)*(RECAP!$C$2:$L$1000))</f>
        <v>0</v>
      </c>
      <c r="J47" s="20">
        <f t="array" ref="J47">SUMPRODUCT((RECAP!$A$2:$A$1000=synthése!$B47)*(RECAP!$B$2:$B$1000=synthése!$C47)*(RECAP!$C$1:$L$1=synthése!J$1)*(RECAP!$C$2:$L$1000))</f>
        <v>0</v>
      </c>
      <c r="K47" s="20">
        <f t="array" ref="K47">SUMPRODUCT((RECAP!$A$2:$A$1000=synthése!$B47)*(RECAP!$B$2:$B$1000=synthése!$C47)*(RECAP!$C$1:$L$1=synthése!K$1)*(RECAP!$C$2:$L$1000))</f>
        <v>0</v>
      </c>
      <c r="L47" s="20">
        <f t="array" ref="L47">SUMPRODUCT((RECAP!$A$2:$A$1000=synthése!$B47)*(RECAP!$B$2:$B$1000=synthése!$C47)*(RECAP!$C$1:$L$1=synthése!L$1)*(RECAP!$C$2:$L$1000))</f>
        <v>0</v>
      </c>
      <c r="M47" s="20">
        <f t="array" ref="M47">SUMPRODUCT((RECAP!$A$2:$A$1000=synthése!$B47)*(RECAP!$B$2:$B$1000=synthése!$C47)*(RECAP!$C$1:$L$1=synthése!M$1)*(RECAP!$C$2:$L$1000))</f>
        <v>0</v>
      </c>
      <c r="N47" s="24">
        <f t="shared" si="0"/>
        <v>0</v>
      </c>
    </row>
    <row r="48" spans="1:14" ht="15" thickBot="1" x14ac:dyDescent="0.3">
      <c r="A48" s="11" t="str">
        <f t="shared" ca="1" si="1"/>
        <v/>
      </c>
      <c r="B48" s="18" t="str">
        <f>IF(RECAP!A48="","",RECAP!A48)</f>
        <v/>
      </c>
      <c r="C48" s="19" t="str">
        <f>IF(RECAP!B48="","",RECAP!B48)</f>
        <v/>
      </c>
      <c r="D48" s="20">
        <f t="array" ref="D48">SUMPRODUCT((RECAP!$A$2:$A$1000=synthése!$B48)*(RECAP!$B$2:$B$1000=synthése!$C48)*(RECAP!$C$1:$L$1=synthése!D$1)*(RECAP!$C$2:$L$1000))</f>
        <v>0</v>
      </c>
      <c r="E48" s="20">
        <f t="array" ref="E48">SUMPRODUCT((RECAP!$A$2:$A$1000=synthése!$B48)*(RECAP!$B$2:$B$1000=synthése!$C48)*(RECAP!$C$1:$L$1=synthése!E$1)*(RECAP!$C$2:$L$1000))</f>
        <v>0</v>
      </c>
      <c r="F48" s="20">
        <f t="array" ref="F48">SUMPRODUCT((RECAP!$A$2:$A$1000=synthése!$B48)*(RECAP!$B$2:$B$1000=synthése!$C48)*(RECAP!$C$1:$L$1=synthése!F$1)*(RECAP!$C$2:$L$1000))</f>
        <v>0</v>
      </c>
      <c r="G48" s="20">
        <f t="array" ref="G48">SUMPRODUCT((RECAP!$A$2:$A$1000=synthése!$B48)*(RECAP!$B$2:$B$1000=synthése!$C48)*(RECAP!$C$1:$L$1=synthése!G$1)*(RECAP!$C$2:$L$1000))</f>
        <v>0</v>
      </c>
      <c r="H48" s="20">
        <f t="array" ref="H48">SUMPRODUCT((RECAP!$A$2:$A$1000=synthése!$B48)*(RECAP!$B$2:$B$1000=synthése!$C48)*(RECAP!$C$1:$L$1=synthése!H$1)*(RECAP!$C$2:$L$1000))</f>
        <v>0</v>
      </c>
      <c r="I48" s="20">
        <f t="array" ref="I48">SUMPRODUCT((RECAP!$A$2:$A$1000=synthése!$B48)*(RECAP!$B$2:$B$1000=synthése!$C48)*(RECAP!$C$1:$L$1=synthése!I$1)*(RECAP!$C$2:$L$1000))</f>
        <v>0</v>
      </c>
      <c r="J48" s="20">
        <f t="array" ref="J48">SUMPRODUCT((RECAP!$A$2:$A$1000=synthése!$B48)*(RECAP!$B$2:$B$1000=synthése!$C48)*(RECAP!$C$1:$L$1=synthése!J$1)*(RECAP!$C$2:$L$1000))</f>
        <v>0</v>
      </c>
      <c r="K48" s="20">
        <f t="array" ref="K48">SUMPRODUCT((RECAP!$A$2:$A$1000=synthése!$B48)*(RECAP!$B$2:$B$1000=synthése!$C48)*(RECAP!$C$1:$L$1=synthése!K$1)*(RECAP!$C$2:$L$1000))</f>
        <v>0</v>
      </c>
      <c r="L48" s="20">
        <f t="array" ref="L48">SUMPRODUCT((RECAP!$A$2:$A$1000=synthése!$B48)*(RECAP!$B$2:$B$1000=synthése!$C48)*(RECAP!$C$1:$L$1=synthése!L$1)*(RECAP!$C$2:$L$1000))</f>
        <v>0</v>
      </c>
      <c r="M48" s="20">
        <f t="array" ref="M48">SUMPRODUCT((RECAP!$A$2:$A$1000=synthése!$B48)*(RECAP!$B$2:$B$1000=synthése!$C48)*(RECAP!$C$1:$L$1=synthése!M$1)*(RECAP!$C$2:$L$1000))</f>
        <v>0</v>
      </c>
      <c r="N48" s="24">
        <f t="shared" si="0"/>
        <v>0</v>
      </c>
    </row>
    <row r="49" spans="1:14" ht="15" thickBot="1" x14ac:dyDescent="0.3">
      <c r="A49" s="25" t="str">
        <f t="shared" ca="1" si="1"/>
        <v/>
      </c>
      <c r="B49" s="26" t="str">
        <f>IF(RECAP!A49="","",RECAP!A49)</f>
        <v/>
      </c>
      <c r="C49" s="27" t="str">
        <f>IF(RECAP!B49="","",RECAP!B49)</f>
        <v/>
      </c>
      <c r="D49" s="28">
        <f t="array" ref="D49">SUMPRODUCT((RECAP!$A$2:$A$1000=synthése!$B49)*(RECAP!$B$2:$B$1000=synthése!$C49)*(RECAP!$C$1:$L$1=synthése!D$1)*(RECAP!$C$2:$L$1000))</f>
        <v>0</v>
      </c>
      <c r="E49" s="28">
        <f t="array" ref="E49">SUMPRODUCT((RECAP!$A$2:$A$1000=synthése!$B49)*(RECAP!$B$2:$B$1000=synthése!$C49)*(RECAP!$C$1:$L$1=synthése!E$1)*(RECAP!$C$2:$L$1000))</f>
        <v>0</v>
      </c>
      <c r="F49" s="28">
        <f t="array" ref="F49">SUMPRODUCT((RECAP!$A$2:$A$1000=synthése!$B49)*(RECAP!$B$2:$B$1000=synthése!$C49)*(RECAP!$C$1:$L$1=synthése!F$1)*(RECAP!$C$2:$L$1000))</f>
        <v>0</v>
      </c>
      <c r="G49" s="28">
        <f t="array" ref="G49">SUMPRODUCT((RECAP!$A$2:$A$1000=synthése!$B49)*(RECAP!$B$2:$B$1000=synthése!$C49)*(RECAP!$C$1:$L$1=synthése!G$1)*(RECAP!$C$2:$L$1000))</f>
        <v>0</v>
      </c>
      <c r="H49" s="28">
        <f t="array" ref="H49">SUMPRODUCT((RECAP!$A$2:$A$1000=synthése!$B49)*(RECAP!$B$2:$B$1000=synthése!$C49)*(RECAP!$C$1:$L$1=synthése!H$1)*(RECAP!$C$2:$L$1000))</f>
        <v>0</v>
      </c>
      <c r="I49" s="28">
        <f t="array" ref="I49">SUMPRODUCT((RECAP!$A$2:$A$1000=synthése!$B49)*(RECAP!$B$2:$B$1000=synthése!$C49)*(RECAP!$C$1:$L$1=synthése!I$1)*(RECAP!$C$2:$L$1000))</f>
        <v>0</v>
      </c>
      <c r="J49" s="28">
        <f t="array" ref="J49">SUMPRODUCT((RECAP!$A$2:$A$1000=synthése!$B49)*(RECAP!$B$2:$B$1000=synthése!$C49)*(RECAP!$C$1:$L$1=synthése!J$1)*(RECAP!$C$2:$L$1000))</f>
        <v>0</v>
      </c>
      <c r="K49" s="28">
        <f t="array" ref="K49">SUMPRODUCT((RECAP!$A$2:$A$1000=synthése!$B49)*(RECAP!$B$2:$B$1000=synthése!$C49)*(RECAP!$C$1:$L$1=synthése!K$1)*(RECAP!$C$2:$L$1000))</f>
        <v>0</v>
      </c>
      <c r="L49" s="28">
        <f t="array" ref="L49">SUMPRODUCT((RECAP!$A$2:$A$1000=synthése!$B49)*(RECAP!$B$2:$B$1000=synthése!$C49)*(RECAP!$C$1:$L$1=synthése!L$1)*(RECAP!$C$2:$L$1000))</f>
        <v>0</v>
      </c>
      <c r="M49" s="28">
        <f t="array" ref="M49">SUMPRODUCT((RECAP!$A$2:$A$1000=synthése!$B49)*(RECAP!$B$2:$B$1000=synthése!$C49)*(RECAP!$C$1:$L$1=synthése!M$1)*(RECAP!$C$2:$L$1000))</f>
        <v>0</v>
      </c>
      <c r="N49" s="24">
        <f t="shared" si="0"/>
        <v>0</v>
      </c>
    </row>
    <row r="50" spans="1:14" ht="15" thickBot="1" x14ac:dyDescent="0.3">
      <c r="A50" s="9" t="str">
        <f t="shared" ca="1" si="1"/>
        <v/>
      </c>
      <c r="B50" s="21" t="str">
        <f>IF(RECAP!A50="","",RECAP!A50)</f>
        <v/>
      </c>
      <c r="C50" s="22" t="str">
        <f>IF(RECAP!B50="","",RECAP!B50)</f>
        <v/>
      </c>
      <c r="D50" s="23">
        <f t="array" ref="D50">SUMPRODUCT((RECAP!$A$2:$A$1000=synthése!$B50)*(RECAP!$B$2:$B$1000=synthése!$C50)*(RECAP!$C$1:$L$1=synthése!D$1)*(RECAP!$C$2:$L$1000))</f>
        <v>0</v>
      </c>
      <c r="E50" s="23">
        <f t="array" ref="E50">SUMPRODUCT((RECAP!$A$2:$A$1000=synthése!$B50)*(RECAP!$B$2:$B$1000=synthése!$C50)*(RECAP!$C$1:$L$1=synthése!E$1)*(RECAP!$C$2:$L$1000))</f>
        <v>0</v>
      </c>
      <c r="F50" s="23">
        <f t="array" ref="F50">SUMPRODUCT((RECAP!$A$2:$A$1000=synthése!$B50)*(RECAP!$B$2:$B$1000=synthése!$C50)*(RECAP!$C$1:$L$1=synthése!F$1)*(RECAP!$C$2:$L$1000))</f>
        <v>0</v>
      </c>
      <c r="G50" s="23">
        <f t="array" ref="G50">SUMPRODUCT((RECAP!$A$2:$A$1000=synthése!$B50)*(RECAP!$B$2:$B$1000=synthése!$C50)*(RECAP!$C$1:$L$1=synthése!G$1)*(RECAP!$C$2:$L$1000))</f>
        <v>0</v>
      </c>
      <c r="H50" s="23">
        <f t="array" ref="H50">SUMPRODUCT((RECAP!$A$2:$A$1000=synthése!$B50)*(RECAP!$B$2:$B$1000=synthése!$C50)*(RECAP!$C$1:$L$1=synthése!H$1)*(RECAP!$C$2:$L$1000))</f>
        <v>0</v>
      </c>
      <c r="I50" s="23">
        <f t="array" ref="I50">SUMPRODUCT((RECAP!$A$2:$A$1000=synthése!$B50)*(RECAP!$B$2:$B$1000=synthése!$C50)*(RECAP!$C$1:$L$1=synthése!I$1)*(RECAP!$C$2:$L$1000))</f>
        <v>0</v>
      </c>
      <c r="J50" s="23">
        <f t="array" ref="J50">SUMPRODUCT((RECAP!$A$2:$A$1000=synthése!$B50)*(RECAP!$B$2:$B$1000=synthése!$C50)*(RECAP!$C$1:$L$1=synthése!J$1)*(RECAP!$C$2:$L$1000))</f>
        <v>0</v>
      </c>
      <c r="K50" s="23">
        <f t="array" ref="K50">SUMPRODUCT((RECAP!$A$2:$A$1000=synthése!$B50)*(RECAP!$B$2:$B$1000=synthése!$C50)*(RECAP!$C$1:$L$1=synthése!K$1)*(RECAP!$C$2:$L$1000))</f>
        <v>0</v>
      </c>
      <c r="L50" s="23">
        <f t="array" ref="L50">SUMPRODUCT((RECAP!$A$2:$A$1000=synthése!$B50)*(RECAP!$B$2:$B$1000=synthése!$C50)*(RECAP!$C$1:$L$1=synthése!L$1)*(RECAP!$C$2:$L$1000))</f>
        <v>0</v>
      </c>
      <c r="M50" s="23">
        <f t="array" ref="M50">SUMPRODUCT((RECAP!$A$2:$A$1000=synthése!$B50)*(RECAP!$B$2:$B$1000=synthése!$C50)*(RECAP!$C$1:$L$1=synthése!M$1)*(RECAP!$C$2:$L$1000))</f>
        <v>0</v>
      </c>
      <c r="N50" s="24">
        <f t="shared" si="0"/>
        <v>0</v>
      </c>
    </row>
    <row r="51" spans="1:14" ht="15" thickBot="1" x14ac:dyDescent="0.3">
      <c r="A51" s="11" t="str">
        <f t="shared" ca="1" si="1"/>
        <v/>
      </c>
      <c r="B51" s="18" t="str">
        <f>IF(RECAP!A51="","",RECAP!A51)</f>
        <v/>
      </c>
      <c r="C51" s="19" t="str">
        <f>IF(RECAP!B51="","",RECAP!B51)</f>
        <v/>
      </c>
      <c r="D51" s="20">
        <f t="array" ref="D51">SUMPRODUCT((RECAP!$A$2:$A$1000=synthése!$B51)*(RECAP!$B$2:$B$1000=synthése!$C51)*(RECAP!$C$1:$L$1=synthése!D$1)*(RECAP!$C$2:$L$1000))</f>
        <v>0</v>
      </c>
      <c r="E51" s="20">
        <f t="array" ref="E51">SUMPRODUCT((RECAP!$A$2:$A$1000=synthése!$B51)*(RECAP!$B$2:$B$1000=synthése!$C51)*(RECAP!$C$1:$L$1=synthése!E$1)*(RECAP!$C$2:$L$1000))</f>
        <v>0</v>
      </c>
      <c r="F51" s="20">
        <f t="array" ref="F51">SUMPRODUCT((RECAP!$A$2:$A$1000=synthése!$B51)*(RECAP!$B$2:$B$1000=synthése!$C51)*(RECAP!$C$1:$L$1=synthése!F$1)*(RECAP!$C$2:$L$1000))</f>
        <v>0</v>
      </c>
      <c r="G51" s="20">
        <f t="array" ref="G51">SUMPRODUCT((RECAP!$A$2:$A$1000=synthése!$B51)*(RECAP!$B$2:$B$1000=synthése!$C51)*(RECAP!$C$1:$L$1=synthése!G$1)*(RECAP!$C$2:$L$1000))</f>
        <v>0</v>
      </c>
      <c r="H51" s="20">
        <f t="array" ref="H51">SUMPRODUCT((RECAP!$A$2:$A$1000=synthése!$B51)*(RECAP!$B$2:$B$1000=synthése!$C51)*(RECAP!$C$1:$L$1=synthése!H$1)*(RECAP!$C$2:$L$1000))</f>
        <v>0</v>
      </c>
      <c r="I51" s="20">
        <f t="array" ref="I51">SUMPRODUCT((RECAP!$A$2:$A$1000=synthése!$B51)*(RECAP!$B$2:$B$1000=synthése!$C51)*(RECAP!$C$1:$L$1=synthése!I$1)*(RECAP!$C$2:$L$1000))</f>
        <v>0</v>
      </c>
      <c r="J51" s="20">
        <f t="array" ref="J51">SUMPRODUCT((RECAP!$A$2:$A$1000=synthése!$B51)*(RECAP!$B$2:$B$1000=synthése!$C51)*(RECAP!$C$1:$L$1=synthése!J$1)*(RECAP!$C$2:$L$1000))</f>
        <v>0</v>
      </c>
      <c r="K51" s="20">
        <f t="array" ref="K51">SUMPRODUCT((RECAP!$A$2:$A$1000=synthése!$B51)*(RECAP!$B$2:$B$1000=synthése!$C51)*(RECAP!$C$1:$L$1=synthése!K$1)*(RECAP!$C$2:$L$1000))</f>
        <v>0</v>
      </c>
      <c r="L51" s="20">
        <f t="array" ref="L51">SUMPRODUCT((RECAP!$A$2:$A$1000=synthése!$B51)*(RECAP!$B$2:$B$1000=synthése!$C51)*(RECAP!$C$1:$L$1=synthése!L$1)*(RECAP!$C$2:$L$1000))</f>
        <v>0</v>
      </c>
      <c r="M51" s="20">
        <f t="array" ref="M51">SUMPRODUCT((RECAP!$A$2:$A$1000=synthése!$B51)*(RECAP!$B$2:$B$1000=synthése!$C51)*(RECAP!$C$1:$L$1=synthése!M$1)*(RECAP!$C$2:$L$1000))</f>
        <v>0</v>
      </c>
      <c r="N51" s="24">
        <f t="shared" si="0"/>
        <v>0</v>
      </c>
    </row>
    <row r="52" spans="1:14" ht="15" thickBot="1" x14ac:dyDescent="0.3">
      <c r="A52" s="11" t="str">
        <f t="shared" ca="1" si="1"/>
        <v/>
      </c>
      <c r="B52" s="18" t="str">
        <f>IF(RECAP!A52="","",RECAP!A52)</f>
        <v/>
      </c>
      <c r="C52" s="19" t="str">
        <f>IF(RECAP!B52="","",RECAP!B52)</f>
        <v/>
      </c>
      <c r="D52" s="20">
        <f t="array" ref="D52">SUMPRODUCT((RECAP!$A$2:$A$1000=synthése!$B52)*(RECAP!$B$2:$B$1000=synthése!$C52)*(RECAP!$C$1:$L$1=synthése!D$1)*(RECAP!$C$2:$L$1000))</f>
        <v>0</v>
      </c>
      <c r="E52" s="20">
        <f t="array" ref="E52">SUMPRODUCT((RECAP!$A$2:$A$1000=synthése!$B52)*(RECAP!$B$2:$B$1000=synthése!$C52)*(RECAP!$C$1:$L$1=synthése!E$1)*(RECAP!$C$2:$L$1000))</f>
        <v>0</v>
      </c>
      <c r="F52" s="20">
        <f t="array" ref="F52">SUMPRODUCT((RECAP!$A$2:$A$1000=synthése!$B52)*(RECAP!$B$2:$B$1000=synthése!$C52)*(RECAP!$C$1:$L$1=synthése!F$1)*(RECAP!$C$2:$L$1000))</f>
        <v>0</v>
      </c>
      <c r="G52" s="20">
        <f t="array" ref="G52">SUMPRODUCT((RECAP!$A$2:$A$1000=synthése!$B52)*(RECAP!$B$2:$B$1000=synthése!$C52)*(RECAP!$C$1:$L$1=synthése!G$1)*(RECAP!$C$2:$L$1000))</f>
        <v>0</v>
      </c>
      <c r="H52" s="20">
        <f t="array" ref="H52">SUMPRODUCT((RECAP!$A$2:$A$1000=synthése!$B52)*(RECAP!$B$2:$B$1000=synthése!$C52)*(RECAP!$C$1:$L$1=synthése!H$1)*(RECAP!$C$2:$L$1000))</f>
        <v>0</v>
      </c>
      <c r="I52" s="20">
        <f t="array" ref="I52">SUMPRODUCT((RECAP!$A$2:$A$1000=synthése!$B52)*(RECAP!$B$2:$B$1000=synthése!$C52)*(RECAP!$C$1:$L$1=synthése!I$1)*(RECAP!$C$2:$L$1000))</f>
        <v>0</v>
      </c>
      <c r="J52" s="20">
        <f t="array" ref="J52">SUMPRODUCT((RECAP!$A$2:$A$1000=synthése!$B52)*(RECAP!$B$2:$B$1000=synthése!$C52)*(RECAP!$C$1:$L$1=synthése!J$1)*(RECAP!$C$2:$L$1000))</f>
        <v>0</v>
      </c>
      <c r="K52" s="20">
        <f t="array" ref="K52">SUMPRODUCT((RECAP!$A$2:$A$1000=synthése!$B52)*(RECAP!$B$2:$B$1000=synthése!$C52)*(RECAP!$C$1:$L$1=synthése!K$1)*(RECAP!$C$2:$L$1000))</f>
        <v>0</v>
      </c>
      <c r="L52" s="20">
        <f t="array" ref="L52">SUMPRODUCT((RECAP!$A$2:$A$1000=synthése!$B52)*(RECAP!$B$2:$B$1000=synthése!$C52)*(RECAP!$C$1:$L$1=synthése!L$1)*(RECAP!$C$2:$L$1000))</f>
        <v>0</v>
      </c>
      <c r="M52" s="20">
        <f t="array" ref="M52">SUMPRODUCT((RECAP!$A$2:$A$1000=synthése!$B52)*(RECAP!$B$2:$B$1000=synthése!$C52)*(RECAP!$C$1:$L$1=synthése!M$1)*(RECAP!$C$2:$L$1000))</f>
        <v>0</v>
      </c>
      <c r="N52" s="24">
        <f t="shared" si="0"/>
        <v>0</v>
      </c>
    </row>
    <row r="53" spans="1:14" ht="15" thickBot="1" x14ac:dyDescent="0.3">
      <c r="A53" s="11" t="str">
        <f t="shared" ca="1" si="1"/>
        <v/>
      </c>
      <c r="B53" s="18" t="str">
        <f>IF(RECAP!A53="","",RECAP!A53)</f>
        <v/>
      </c>
      <c r="C53" s="19" t="str">
        <f>IF(RECAP!B53="","",RECAP!B53)</f>
        <v/>
      </c>
      <c r="D53" s="20">
        <f t="array" ref="D53">SUMPRODUCT((RECAP!$A$2:$A$1000=synthése!$B53)*(RECAP!$B$2:$B$1000=synthése!$C53)*(RECAP!$C$1:$L$1=synthése!D$1)*(RECAP!$C$2:$L$1000))</f>
        <v>0</v>
      </c>
      <c r="E53" s="20">
        <f t="array" ref="E53">SUMPRODUCT((RECAP!$A$2:$A$1000=synthése!$B53)*(RECAP!$B$2:$B$1000=synthése!$C53)*(RECAP!$C$1:$L$1=synthése!E$1)*(RECAP!$C$2:$L$1000))</f>
        <v>0</v>
      </c>
      <c r="F53" s="20">
        <f t="array" ref="F53">SUMPRODUCT((RECAP!$A$2:$A$1000=synthése!$B53)*(RECAP!$B$2:$B$1000=synthése!$C53)*(RECAP!$C$1:$L$1=synthése!F$1)*(RECAP!$C$2:$L$1000))</f>
        <v>0</v>
      </c>
      <c r="G53" s="20">
        <f t="array" ref="G53">SUMPRODUCT((RECAP!$A$2:$A$1000=synthése!$B53)*(RECAP!$B$2:$B$1000=synthése!$C53)*(RECAP!$C$1:$L$1=synthése!G$1)*(RECAP!$C$2:$L$1000))</f>
        <v>0</v>
      </c>
      <c r="H53" s="20">
        <f t="array" ref="H53">SUMPRODUCT((RECAP!$A$2:$A$1000=synthése!$B53)*(RECAP!$B$2:$B$1000=synthése!$C53)*(RECAP!$C$1:$L$1=synthése!H$1)*(RECAP!$C$2:$L$1000))</f>
        <v>0</v>
      </c>
      <c r="I53" s="20">
        <f t="array" ref="I53">SUMPRODUCT((RECAP!$A$2:$A$1000=synthése!$B53)*(RECAP!$B$2:$B$1000=synthése!$C53)*(RECAP!$C$1:$L$1=synthése!I$1)*(RECAP!$C$2:$L$1000))</f>
        <v>0</v>
      </c>
      <c r="J53" s="20">
        <f t="array" ref="J53">SUMPRODUCT((RECAP!$A$2:$A$1000=synthése!$B53)*(RECAP!$B$2:$B$1000=synthése!$C53)*(RECAP!$C$1:$L$1=synthése!J$1)*(RECAP!$C$2:$L$1000))</f>
        <v>0</v>
      </c>
      <c r="K53" s="20">
        <f t="array" ref="K53">SUMPRODUCT((RECAP!$A$2:$A$1000=synthése!$B53)*(RECAP!$B$2:$B$1000=synthése!$C53)*(RECAP!$C$1:$L$1=synthése!K$1)*(RECAP!$C$2:$L$1000))</f>
        <v>0</v>
      </c>
      <c r="L53" s="20">
        <f t="array" ref="L53">SUMPRODUCT((RECAP!$A$2:$A$1000=synthése!$B53)*(RECAP!$B$2:$B$1000=synthése!$C53)*(RECAP!$C$1:$L$1=synthése!L$1)*(RECAP!$C$2:$L$1000))</f>
        <v>0</v>
      </c>
      <c r="M53" s="20">
        <f t="array" ref="M53">SUMPRODUCT((RECAP!$A$2:$A$1000=synthése!$B53)*(RECAP!$B$2:$B$1000=synthése!$C53)*(RECAP!$C$1:$L$1=synthése!M$1)*(RECAP!$C$2:$L$1000))</f>
        <v>0</v>
      </c>
      <c r="N53" s="24">
        <f t="shared" si="0"/>
        <v>0</v>
      </c>
    </row>
    <row r="54" spans="1:14" ht="15" thickBot="1" x14ac:dyDescent="0.3">
      <c r="A54" s="11" t="str">
        <f t="shared" ca="1" si="1"/>
        <v/>
      </c>
      <c r="B54" s="18" t="str">
        <f>IF(RECAP!A54="","",RECAP!A54)</f>
        <v/>
      </c>
      <c r="C54" s="19" t="str">
        <f>IF(RECAP!B54="","",RECAP!B54)</f>
        <v/>
      </c>
      <c r="D54" s="20">
        <f t="array" ref="D54">SUMPRODUCT((RECAP!$A$2:$A$1000=synthése!$B54)*(RECAP!$B$2:$B$1000=synthése!$C54)*(RECAP!$C$1:$L$1=synthése!D$1)*(RECAP!$C$2:$L$1000))</f>
        <v>0</v>
      </c>
      <c r="E54" s="20">
        <f t="array" ref="E54">SUMPRODUCT((RECAP!$A$2:$A$1000=synthése!$B54)*(RECAP!$B$2:$B$1000=synthése!$C54)*(RECAP!$C$1:$L$1=synthése!E$1)*(RECAP!$C$2:$L$1000))</f>
        <v>0</v>
      </c>
      <c r="F54" s="20">
        <f t="array" ref="F54">SUMPRODUCT((RECAP!$A$2:$A$1000=synthése!$B54)*(RECAP!$B$2:$B$1000=synthése!$C54)*(RECAP!$C$1:$L$1=synthése!F$1)*(RECAP!$C$2:$L$1000))</f>
        <v>0</v>
      </c>
      <c r="G54" s="20">
        <f t="array" ref="G54">SUMPRODUCT((RECAP!$A$2:$A$1000=synthése!$B54)*(RECAP!$B$2:$B$1000=synthése!$C54)*(RECAP!$C$1:$L$1=synthése!G$1)*(RECAP!$C$2:$L$1000))</f>
        <v>0</v>
      </c>
      <c r="H54" s="20">
        <f t="array" ref="H54">SUMPRODUCT((RECAP!$A$2:$A$1000=synthése!$B54)*(RECAP!$B$2:$B$1000=synthése!$C54)*(RECAP!$C$1:$L$1=synthése!H$1)*(RECAP!$C$2:$L$1000))</f>
        <v>0</v>
      </c>
      <c r="I54" s="20">
        <f t="array" ref="I54">SUMPRODUCT((RECAP!$A$2:$A$1000=synthése!$B54)*(RECAP!$B$2:$B$1000=synthése!$C54)*(RECAP!$C$1:$L$1=synthése!I$1)*(RECAP!$C$2:$L$1000))</f>
        <v>0</v>
      </c>
      <c r="J54" s="20">
        <f t="array" ref="J54">SUMPRODUCT((RECAP!$A$2:$A$1000=synthése!$B54)*(RECAP!$B$2:$B$1000=synthése!$C54)*(RECAP!$C$1:$L$1=synthése!J$1)*(RECAP!$C$2:$L$1000))</f>
        <v>0</v>
      </c>
      <c r="K54" s="20">
        <f t="array" ref="K54">SUMPRODUCT((RECAP!$A$2:$A$1000=synthése!$B54)*(RECAP!$B$2:$B$1000=synthése!$C54)*(RECAP!$C$1:$L$1=synthése!K$1)*(RECAP!$C$2:$L$1000))</f>
        <v>0</v>
      </c>
      <c r="L54" s="20">
        <f t="array" ref="L54">SUMPRODUCT((RECAP!$A$2:$A$1000=synthése!$B54)*(RECAP!$B$2:$B$1000=synthése!$C54)*(RECAP!$C$1:$L$1=synthése!L$1)*(RECAP!$C$2:$L$1000))</f>
        <v>0</v>
      </c>
      <c r="M54" s="20">
        <f t="array" ref="M54">SUMPRODUCT((RECAP!$A$2:$A$1000=synthése!$B54)*(RECAP!$B$2:$B$1000=synthése!$C54)*(RECAP!$C$1:$L$1=synthése!M$1)*(RECAP!$C$2:$L$1000))</f>
        <v>0</v>
      </c>
      <c r="N54" s="24">
        <f t="shared" si="0"/>
        <v>0</v>
      </c>
    </row>
    <row r="55" spans="1:14" ht="15" thickBot="1" x14ac:dyDescent="0.3">
      <c r="A55" s="25" t="str">
        <f t="shared" ca="1" si="1"/>
        <v/>
      </c>
      <c r="B55" s="26" t="str">
        <f>IF(RECAP!A55="","",RECAP!A55)</f>
        <v/>
      </c>
      <c r="C55" s="27" t="str">
        <f>IF(RECAP!B55="","",RECAP!B55)</f>
        <v/>
      </c>
      <c r="D55" s="28">
        <f t="array" ref="D55">SUMPRODUCT((RECAP!$A$2:$A$1000=synthése!$B55)*(RECAP!$B$2:$B$1000=synthése!$C55)*(RECAP!$C$1:$L$1=synthése!D$1)*(RECAP!$C$2:$L$1000))</f>
        <v>0</v>
      </c>
      <c r="E55" s="28">
        <f t="array" ref="E55">SUMPRODUCT((RECAP!$A$2:$A$1000=synthése!$B55)*(RECAP!$B$2:$B$1000=synthése!$C55)*(RECAP!$C$1:$L$1=synthése!E$1)*(RECAP!$C$2:$L$1000))</f>
        <v>0</v>
      </c>
      <c r="F55" s="28">
        <f t="array" ref="F55">SUMPRODUCT((RECAP!$A$2:$A$1000=synthése!$B55)*(RECAP!$B$2:$B$1000=synthése!$C55)*(RECAP!$C$1:$L$1=synthése!F$1)*(RECAP!$C$2:$L$1000))</f>
        <v>0</v>
      </c>
      <c r="G55" s="28">
        <f t="array" ref="G55">SUMPRODUCT((RECAP!$A$2:$A$1000=synthése!$B55)*(RECAP!$B$2:$B$1000=synthése!$C55)*(RECAP!$C$1:$L$1=synthése!G$1)*(RECAP!$C$2:$L$1000))</f>
        <v>0</v>
      </c>
      <c r="H55" s="28">
        <f t="array" ref="H55">SUMPRODUCT((RECAP!$A$2:$A$1000=synthése!$B55)*(RECAP!$B$2:$B$1000=synthése!$C55)*(RECAP!$C$1:$L$1=synthése!H$1)*(RECAP!$C$2:$L$1000))</f>
        <v>0</v>
      </c>
      <c r="I55" s="28">
        <f t="array" ref="I55">SUMPRODUCT((RECAP!$A$2:$A$1000=synthése!$B55)*(RECAP!$B$2:$B$1000=synthése!$C55)*(RECAP!$C$1:$L$1=synthése!I$1)*(RECAP!$C$2:$L$1000))</f>
        <v>0</v>
      </c>
      <c r="J55" s="28">
        <f t="array" ref="J55">SUMPRODUCT((RECAP!$A$2:$A$1000=synthése!$B55)*(RECAP!$B$2:$B$1000=synthése!$C55)*(RECAP!$C$1:$L$1=synthése!J$1)*(RECAP!$C$2:$L$1000))</f>
        <v>0</v>
      </c>
      <c r="K55" s="28">
        <f t="array" ref="K55">SUMPRODUCT((RECAP!$A$2:$A$1000=synthése!$B55)*(RECAP!$B$2:$B$1000=synthése!$C55)*(RECAP!$C$1:$L$1=synthése!K$1)*(RECAP!$C$2:$L$1000))</f>
        <v>0</v>
      </c>
      <c r="L55" s="28">
        <f t="array" ref="L55">SUMPRODUCT((RECAP!$A$2:$A$1000=synthése!$B55)*(RECAP!$B$2:$B$1000=synthése!$C55)*(RECAP!$C$1:$L$1=synthése!L$1)*(RECAP!$C$2:$L$1000))</f>
        <v>0</v>
      </c>
      <c r="M55" s="28">
        <f t="array" ref="M55">SUMPRODUCT((RECAP!$A$2:$A$1000=synthése!$B55)*(RECAP!$B$2:$B$1000=synthése!$C55)*(RECAP!$C$1:$L$1=synthése!M$1)*(RECAP!$C$2:$L$1000))</f>
        <v>0</v>
      </c>
      <c r="N55" s="24">
        <f t="shared" si="0"/>
        <v>0</v>
      </c>
    </row>
    <row r="56" spans="1:14" ht="15" thickBot="1" x14ac:dyDescent="0.3">
      <c r="A56" s="9" t="str">
        <f t="shared" ca="1" si="1"/>
        <v/>
      </c>
      <c r="B56" s="21" t="str">
        <f>IF(RECAP!A56="","",RECAP!A56)</f>
        <v/>
      </c>
      <c r="C56" s="22" t="str">
        <f>IF(RECAP!B56="","",RECAP!B56)</f>
        <v/>
      </c>
      <c r="D56" s="23">
        <f t="array" ref="D56">SUMPRODUCT((RECAP!$A$2:$A$1000=synthése!$B56)*(RECAP!$B$2:$B$1000=synthése!$C56)*(RECAP!$C$1:$L$1=synthése!D$1)*(RECAP!$C$2:$L$1000))</f>
        <v>0</v>
      </c>
      <c r="E56" s="23">
        <f t="array" ref="E56">SUMPRODUCT((RECAP!$A$2:$A$1000=synthése!$B56)*(RECAP!$B$2:$B$1000=synthése!$C56)*(RECAP!$C$1:$L$1=synthése!E$1)*(RECAP!$C$2:$L$1000))</f>
        <v>0</v>
      </c>
      <c r="F56" s="23">
        <f t="array" ref="F56">SUMPRODUCT((RECAP!$A$2:$A$1000=synthése!$B56)*(RECAP!$B$2:$B$1000=synthése!$C56)*(RECAP!$C$1:$L$1=synthése!F$1)*(RECAP!$C$2:$L$1000))</f>
        <v>0</v>
      </c>
      <c r="G56" s="23">
        <f t="array" ref="G56">SUMPRODUCT((RECAP!$A$2:$A$1000=synthése!$B56)*(RECAP!$B$2:$B$1000=synthése!$C56)*(RECAP!$C$1:$L$1=synthése!G$1)*(RECAP!$C$2:$L$1000))</f>
        <v>0</v>
      </c>
      <c r="H56" s="23">
        <f t="array" ref="H56">SUMPRODUCT((RECAP!$A$2:$A$1000=synthése!$B56)*(RECAP!$B$2:$B$1000=synthése!$C56)*(RECAP!$C$1:$L$1=synthése!H$1)*(RECAP!$C$2:$L$1000))</f>
        <v>0</v>
      </c>
      <c r="I56" s="23">
        <f t="array" ref="I56">SUMPRODUCT((RECAP!$A$2:$A$1000=synthése!$B56)*(RECAP!$B$2:$B$1000=synthése!$C56)*(RECAP!$C$1:$L$1=synthése!I$1)*(RECAP!$C$2:$L$1000))</f>
        <v>0</v>
      </c>
      <c r="J56" s="23">
        <f t="array" ref="J56">SUMPRODUCT((RECAP!$A$2:$A$1000=synthése!$B56)*(RECAP!$B$2:$B$1000=synthése!$C56)*(RECAP!$C$1:$L$1=synthése!J$1)*(RECAP!$C$2:$L$1000))</f>
        <v>0</v>
      </c>
      <c r="K56" s="23">
        <f t="array" ref="K56">SUMPRODUCT((RECAP!$A$2:$A$1000=synthése!$B56)*(RECAP!$B$2:$B$1000=synthése!$C56)*(RECAP!$C$1:$L$1=synthése!K$1)*(RECAP!$C$2:$L$1000))</f>
        <v>0</v>
      </c>
      <c r="L56" s="23">
        <f t="array" ref="L56">SUMPRODUCT((RECAP!$A$2:$A$1000=synthése!$B56)*(RECAP!$B$2:$B$1000=synthése!$C56)*(RECAP!$C$1:$L$1=synthése!L$1)*(RECAP!$C$2:$L$1000))</f>
        <v>0</v>
      </c>
      <c r="M56" s="23">
        <f t="array" ref="M56">SUMPRODUCT((RECAP!$A$2:$A$1000=synthése!$B56)*(RECAP!$B$2:$B$1000=synthése!$C56)*(RECAP!$C$1:$L$1=synthése!M$1)*(RECAP!$C$2:$L$1000))</f>
        <v>0</v>
      </c>
      <c r="N56" s="24">
        <f t="shared" si="0"/>
        <v>0</v>
      </c>
    </row>
    <row r="57" spans="1:14" ht="15" thickBot="1" x14ac:dyDescent="0.3">
      <c r="A57" s="11" t="str">
        <f t="shared" ca="1" si="1"/>
        <v/>
      </c>
      <c r="B57" s="18" t="str">
        <f>IF(RECAP!A57="","",RECAP!A57)</f>
        <v/>
      </c>
      <c r="C57" s="19" t="str">
        <f>IF(RECAP!B57="","",RECAP!B57)</f>
        <v/>
      </c>
      <c r="D57" s="20">
        <f t="array" ref="D57">SUMPRODUCT((RECAP!$A$2:$A$1000=synthése!$B57)*(RECAP!$B$2:$B$1000=synthése!$C57)*(RECAP!$C$1:$L$1=synthése!D$1)*(RECAP!$C$2:$L$1000))</f>
        <v>0</v>
      </c>
      <c r="E57" s="20">
        <f t="array" ref="E57">SUMPRODUCT((RECAP!$A$2:$A$1000=synthése!$B57)*(RECAP!$B$2:$B$1000=synthése!$C57)*(RECAP!$C$1:$L$1=synthése!E$1)*(RECAP!$C$2:$L$1000))</f>
        <v>0</v>
      </c>
      <c r="F57" s="20">
        <f t="array" ref="F57">SUMPRODUCT((RECAP!$A$2:$A$1000=synthése!$B57)*(RECAP!$B$2:$B$1000=synthése!$C57)*(RECAP!$C$1:$L$1=synthése!F$1)*(RECAP!$C$2:$L$1000))</f>
        <v>0</v>
      </c>
      <c r="G57" s="20">
        <f t="array" ref="G57">SUMPRODUCT((RECAP!$A$2:$A$1000=synthése!$B57)*(RECAP!$B$2:$B$1000=synthése!$C57)*(RECAP!$C$1:$L$1=synthése!G$1)*(RECAP!$C$2:$L$1000))</f>
        <v>0</v>
      </c>
      <c r="H57" s="20">
        <f t="array" ref="H57">SUMPRODUCT((RECAP!$A$2:$A$1000=synthése!$B57)*(RECAP!$B$2:$B$1000=synthése!$C57)*(RECAP!$C$1:$L$1=synthése!H$1)*(RECAP!$C$2:$L$1000))</f>
        <v>0</v>
      </c>
      <c r="I57" s="20">
        <f t="array" ref="I57">SUMPRODUCT((RECAP!$A$2:$A$1000=synthése!$B57)*(RECAP!$B$2:$B$1000=synthése!$C57)*(RECAP!$C$1:$L$1=synthése!I$1)*(RECAP!$C$2:$L$1000))</f>
        <v>0</v>
      </c>
      <c r="J57" s="20">
        <f t="array" ref="J57">SUMPRODUCT((RECAP!$A$2:$A$1000=synthése!$B57)*(RECAP!$B$2:$B$1000=synthése!$C57)*(RECAP!$C$1:$L$1=synthése!J$1)*(RECAP!$C$2:$L$1000))</f>
        <v>0</v>
      </c>
      <c r="K57" s="20">
        <f t="array" ref="K57">SUMPRODUCT((RECAP!$A$2:$A$1000=synthése!$B57)*(RECAP!$B$2:$B$1000=synthése!$C57)*(RECAP!$C$1:$L$1=synthése!K$1)*(RECAP!$C$2:$L$1000))</f>
        <v>0</v>
      </c>
      <c r="L57" s="20">
        <f t="array" ref="L57">SUMPRODUCT((RECAP!$A$2:$A$1000=synthése!$B57)*(RECAP!$B$2:$B$1000=synthése!$C57)*(RECAP!$C$1:$L$1=synthése!L$1)*(RECAP!$C$2:$L$1000))</f>
        <v>0</v>
      </c>
      <c r="M57" s="20">
        <f t="array" ref="M57">SUMPRODUCT((RECAP!$A$2:$A$1000=synthése!$B57)*(RECAP!$B$2:$B$1000=synthése!$C57)*(RECAP!$C$1:$L$1=synthése!M$1)*(RECAP!$C$2:$L$1000))</f>
        <v>0</v>
      </c>
      <c r="N57" s="24">
        <f t="shared" si="0"/>
        <v>0</v>
      </c>
    </row>
    <row r="58" spans="1:14" ht="15" thickBot="1" x14ac:dyDescent="0.3">
      <c r="A58" s="11" t="str">
        <f t="shared" ca="1" si="1"/>
        <v/>
      </c>
      <c r="B58" s="18" t="str">
        <f>IF(RECAP!A58="","",RECAP!A58)</f>
        <v/>
      </c>
      <c r="C58" s="19" t="str">
        <f>IF(RECAP!B58="","",RECAP!B58)</f>
        <v/>
      </c>
      <c r="D58" s="20">
        <f t="array" ref="D58">SUMPRODUCT((RECAP!$A$2:$A$1000=synthése!$B58)*(RECAP!$B$2:$B$1000=synthése!$C58)*(RECAP!$C$1:$L$1=synthése!D$1)*(RECAP!$C$2:$L$1000))</f>
        <v>0</v>
      </c>
      <c r="E58" s="20">
        <f t="array" ref="E58">SUMPRODUCT((RECAP!$A$2:$A$1000=synthése!$B58)*(RECAP!$B$2:$B$1000=synthése!$C58)*(RECAP!$C$1:$L$1=synthése!E$1)*(RECAP!$C$2:$L$1000))</f>
        <v>0</v>
      </c>
      <c r="F58" s="20">
        <f t="array" ref="F58">SUMPRODUCT((RECAP!$A$2:$A$1000=synthése!$B58)*(RECAP!$B$2:$B$1000=synthése!$C58)*(RECAP!$C$1:$L$1=synthése!F$1)*(RECAP!$C$2:$L$1000))</f>
        <v>0</v>
      </c>
      <c r="G58" s="20">
        <f t="array" ref="G58">SUMPRODUCT((RECAP!$A$2:$A$1000=synthése!$B58)*(RECAP!$B$2:$B$1000=synthése!$C58)*(RECAP!$C$1:$L$1=synthése!G$1)*(RECAP!$C$2:$L$1000))</f>
        <v>0</v>
      </c>
      <c r="H58" s="20">
        <f t="array" ref="H58">SUMPRODUCT((RECAP!$A$2:$A$1000=synthése!$B58)*(RECAP!$B$2:$B$1000=synthése!$C58)*(RECAP!$C$1:$L$1=synthése!H$1)*(RECAP!$C$2:$L$1000))</f>
        <v>0</v>
      </c>
      <c r="I58" s="20">
        <f t="array" ref="I58">SUMPRODUCT((RECAP!$A$2:$A$1000=synthése!$B58)*(RECAP!$B$2:$B$1000=synthése!$C58)*(RECAP!$C$1:$L$1=synthése!I$1)*(RECAP!$C$2:$L$1000))</f>
        <v>0</v>
      </c>
      <c r="J58" s="20">
        <f t="array" ref="J58">SUMPRODUCT((RECAP!$A$2:$A$1000=synthése!$B58)*(RECAP!$B$2:$B$1000=synthése!$C58)*(RECAP!$C$1:$L$1=synthése!J$1)*(RECAP!$C$2:$L$1000))</f>
        <v>0</v>
      </c>
      <c r="K58" s="20">
        <f t="array" ref="K58">SUMPRODUCT((RECAP!$A$2:$A$1000=synthése!$B58)*(RECAP!$B$2:$B$1000=synthése!$C58)*(RECAP!$C$1:$L$1=synthése!K$1)*(RECAP!$C$2:$L$1000))</f>
        <v>0</v>
      </c>
      <c r="L58" s="20">
        <f t="array" ref="L58">SUMPRODUCT((RECAP!$A$2:$A$1000=synthése!$B58)*(RECAP!$B$2:$B$1000=synthése!$C58)*(RECAP!$C$1:$L$1=synthése!L$1)*(RECAP!$C$2:$L$1000))</f>
        <v>0</v>
      </c>
      <c r="M58" s="20">
        <f t="array" ref="M58">SUMPRODUCT((RECAP!$A$2:$A$1000=synthése!$B58)*(RECAP!$B$2:$B$1000=synthése!$C58)*(RECAP!$C$1:$L$1=synthése!M$1)*(RECAP!$C$2:$L$1000))</f>
        <v>0</v>
      </c>
      <c r="N58" s="24">
        <f t="shared" si="0"/>
        <v>0</v>
      </c>
    </row>
    <row r="59" spans="1:14" ht="15" thickBot="1" x14ac:dyDescent="0.3">
      <c r="A59" s="11" t="str">
        <f t="shared" ca="1" si="1"/>
        <v/>
      </c>
      <c r="B59" s="18" t="str">
        <f>IF(RECAP!A59="","",RECAP!A59)</f>
        <v/>
      </c>
      <c r="C59" s="19" t="str">
        <f>IF(RECAP!B59="","",RECAP!B59)</f>
        <v/>
      </c>
      <c r="D59" s="20">
        <f t="array" ref="D59">SUMPRODUCT((RECAP!$A$2:$A$1000=synthése!$B59)*(RECAP!$B$2:$B$1000=synthése!$C59)*(RECAP!$C$1:$L$1=synthése!D$1)*(RECAP!$C$2:$L$1000))</f>
        <v>0</v>
      </c>
      <c r="E59" s="20">
        <f t="array" ref="E59">SUMPRODUCT((RECAP!$A$2:$A$1000=synthése!$B59)*(RECAP!$B$2:$B$1000=synthése!$C59)*(RECAP!$C$1:$L$1=synthése!E$1)*(RECAP!$C$2:$L$1000))</f>
        <v>0</v>
      </c>
      <c r="F59" s="20">
        <f t="array" ref="F59">SUMPRODUCT((RECAP!$A$2:$A$1000=synthése!$B59)*(RECAP!$B$2:$B$1000=synthése!$C59)*(RECAP!$C$1:$L$1=synthése!F$1)*(RECAP!$C$2:$L$1000))</f>
        <v>0</v>
      </c>
      <c r="G59" s="20">
        <f t="array" ref="G59">SUMPRODUCT((RECAP!$A$2:$A$1000=synthése!$B59)*(RECAP!$B$2:$B$1000=synthése!$C59)*(RECAP!$C$1:$L$1=synthése!G$1)*(RECAP!$C$2:$L$1000))</f>
        <v>0</v>
      </c>
      <c r="H59" s="20">
        <f t="array" ref="H59">SUMPRODUCT((RECAP!$A$2:$A$1000=synthése!$B59)*(RECAP!$B$2:$B$1000=synthése!$C59)*(RECAP!$C$1:$L$1=synthése!H$1)*(RECAP!$C$2:$L$1000))</f>
        <v>0</v>
      </c>
      <c r="I59" s="20">
        <f t="array" ref="I59">SUMPRODUCT((RECAP!$A$2:$A$1000=synthése!$B59)*(RECAP!$B$2:$B$1000=synthése!$C59)*(RECAP!$C$1:$L$1=synthése!I$1)*(RECAP!$C$2:$L$1000))</f>
        <v>0</v>
      </c>
      <c r="J59" s="20">
        <f t="array" ref="J59">SUMPRODUCT((RECAP!$A$2:$A$1000=synthése!$B59)*(RECAP!$B$2:$B$1000=synthése!$C59)*(RECAP!$C$1:$L$1=synthése!J$1)*(RECAP!$C$2:$L$1000))</f>
        <v>0</v>
      </c>
      <c r="K59" s="20">
        <f t="array" ref="K59">SUMPRODUCT((RECAP!$A$2:$A$1000=synthése!$B59)*(RECAP!$B$2:$B$1000=synthése!$C59)*(RECAP!$C$1:$L$1=synthése!K$1)*(RECAP!$C$2:$L$1000))</f>
        <v>0</v>
      </c>
      <c r="L59" s="20">
        <f t="array" ref="L59">SUMPRODUCT((RECAP!$A$2:$A$1000=synthése!$B59)*(RECAP!$B$2:$B$1000=synthése!$C59)*(RECAP!$C$1:$L$1=synthése!L$1)*(RECAP!$C$2:$L$1000))</f>
        <v>0</v>
      </c>
      <c r="M59" s="20">
        <f t="array" ref="M59">SUMPRODUCT((RECAP!$A$2:$A$1000=synthése!$B59)*(RECAP!$B$2:$B$1000=synthése!$C59)*(RECAP!$C$1:$L$1=synthése!M$1)*(RECAP!$C$2:$L$1000))</f>
        <v>0</v>
      </c>
      <c r="N59" s="24">
        <f t="shared" si="0"/>
        <v>0</v>
      </c>
    </row>
    <row r="60" spans="1:14" ht="15" thickBot="1" x14ac:dyDescent="0.3">
      <c r="A60" s="11" t="str">
        <f t="shared" ca="1" si="1"/>
        <v/>
      </c>
      <c r="B60" s="18" t="str">
        <f>IF(RECAP!A60="","",RECAP!A60)</f>
        <v/>
      </c>
      <c r="C60" s="19" t="str">
        <f>IF(RECAP!B60="","",RECAP!B60)</f>
        <v/>
      </c>
      <c r="D60" s="20">
        <f t="array" ref="D60">SUMPRODUCT((RECAP!$A$2:$A$1000=synthése!$B60)*(RECAP!$B$2:$B$1000=synthése!$C60)*(RECAP!$C$1:$L$1=synthése!D$1)*(RECAP!$C$2:$L$1000))</f>
        <v>0</v>
      </c>
      <c r="E60" s="20">
        <f t="array" ref="E60">SUMPRODUCT((RECAP!$A$2:$A$1000=synthése!$B60)*(RECAP!$B$2:$B$1000=synthése!$C60)*(RECAP!$C$1:$L$1=synthése!E$1)*(RECAP!$C$2:$L$1000))</f>
        <v>0</v>
      </c>
      <c r="F60" s="20">
        <f t="array" ref="F60">SUMPRODUCT((RECAP!$A$2:$A$1000=synthése!$B60)*(RECAP!$B$2:$B$1000=synthése!$C60)*(RECAP!$C$1:$L$1=synthése!F$1)*(RECAP!$C$2:$L$1000))</f>
        <v>0</v>
      </c>
      <c r="G60" s="20">
        <f t="array" ref="G60">SUMPRODUCT((RECAP!$A$2:$A$1000=synthése!$B60)*(RECAP!$B$2:$B$1000=synthése!$C60)*(RECAP!$C$1:$L$1=synthése!G$1)*(RECAP!$C$2:$L$1000))</f>
        <v>0</v>
      </c>
      <c r="H60" s="20">
        <f t="array" ref="H60">SUMPRODUCT((RECAP!$A$2:$A$1000=synthése!$B60)*(RECAP!$B$2:$B$1000=synthése!$C60)*(RECAP!$C$1:$L$1=synthése!H$1)*(RECAP!$C$2:$L$1000))</f>
        <v>0</v>
      </c>
      <c r="I60" s="20">
        <f t="array" ref="I60">SUMPRODUCT((RECAP!$A$2:$A$1000=synthése!$B60)*(RECAP!$B$2:$B$1000=synthése!$C60)*(RECAP!$C$1:$L$1=synthése!I$1)*(RECAP!$C$2:$L$1000))</f>
        <v>0</v>
      </c>
      <c r="J60" s="20">
        <f t="array" ref="J60">SUMPRODUCT((RECAP!$A$2:$A$1000=synthése!$B60)*(RECAP!$B$2:$B$1000=synthése!$C60)*(RECAP!$C$1:$L$1=synthése!J$1)*(RECAP!$C$2:$L$1000))</f>
        <v>0</v>
      </c>
      <c r="K60" s="20">
        <f t="array" ref="K60">SUMPRODUCT((RECAP!$A$2:$A$1000=synthése!$B60)*(RECAP!$B$2:$B$1000=synthése!$C60)*(RECAP!$C$1:$L$1=synthése!K$1)*(RECAP!$C$2:$L$1000))</f>
        <v>0</v>
      </c>
      <c r="L60" s="20">
        <f t="array" ref="L60">SUMPRODUCT((RECAP!$A$2:$A$1000=synthése!$B60)*(RECAP!$B$2:$B$1000=synthése!$C60)*(RECAP!$C$1:$L$1=synthése!L$1)*(RECAP!$C$2:$L$1000))</f>
        <v>0</v>
      </c>
      <c r="M60" s="20">
        <f t="array" ref="M60">SUMPRODUCT((RECAP!$A$2:$A$1000=synthése!$B60)*(RECAP!$B$2:$B$1000=synthése!$C60)*(RECAP!$C$1:$L$1=synthése!M$1)*(RECAP!$C$2:$L$1000))</f>
        <v>0</v>
      </c>
      <c r="N60" s="24">
        <f t="shared" si="0"/>
        <v>0</v>
      </c>
    </row>
    <row r="61" spans="1:14" ht="15" thickBot="1" x14ac:dyDescent="0.3">
      <c r="A61" s="25" t="str">
        <f t="shared" ca="1" si="1"/>
        <v/>
      </c>
      <c r="B61" s="26" t="str">
        <f>IF(RECAP!A61="","",RECAP!A61)</f>
        <v/>
      </c>
      <c r="C61" s="27" t="str">
        <f>IF(RECAP!B61="","",RECAP!B61)</f>
        <v/>
      </c>
      <c r="D61" s="28">
        <f t="array" ref="D61">SUMPRODUCT((RECAP!$A$2:$A$1000=synthése!$B61)*(RECAP!$B$2:$B$1000=synthése!$C61)*(RECAP!$C$1:$L$1=synthése!D$1)*(RECAP!$C$2:$L$1000))</f>
        <v>0</v>
      </c>
      <c r="E61" s="28">
        <f t="array" ref="E61">SUMPRODUCT((RECAP!$A$2:$A$1000=synthése!$B61)*(RECAP!$B$2:$B$1000=synthése!$C61)*(RECAP!$C$1:$L$1=synthése!E$1)*(RECAP!$C$2:$L$1000))</f>
        <v>0</v>
      </c>
      <c r="F61" s="28">
        <f t="array" ref="F61">SUMPRODUCT((RECAP!$A$2:$A$1000=synthése!$B61)*(RECAP!$B$2:$B$1000=synthése!$C61)*(RECAP!$C$1:$L$1=synthése!F$1)*(RECAP!$C$2:$L$1000))</f>
        <v>0</v>
      </c>
      <c r="G61" s="28">
        <f t="array" ref="G61">SUMPRODUCT((RECAP!$A$2:$A$1000=synthése!$B61)*(RECAP!$B$2:$B$1000=synthése!$C61)*(RECAP!$C$1:$L$1=synthése!G$1)*(RECAP!$C$2:$L$1000))</f>
        <v>0</v>
      </c>
      <c r="H61" s="28">
        <f t="array" ref="H61">SUMPRODUCT((RECAP!$A$2:$A$1000=synthése!$B61)*(RECAP!$B$2:$B$1000=synthése!$C61)*(RECAP!$C$1:$L$1=synthése!H$1)*(RECAP!$C$2:$L$1000))</f>
        <v>0</v>
      </c>
      <c r="I61" s="28">
        <f t="array" ref="I61">SUMPRODUCT((RECAP!$A$2:$A$1000=synthése!$B61)*(RECAP!$B$2:$B$1000=synthése!$C61)*(RECAP!$C$1:$L$1=synthése!I$1)*(RECAP!$C$2:$L$1000))</f>
        <v>0</v>
      </c>
      <c r="J61" s="28">
        <f t="array" ref="J61">SUMPRODUCT((RECAP!$A$2:$A$1000=synthése!$B61)*(RECAP!$B$2:$B$1000=synthése!$C61)*(RECAP!$C$1:$L$1=synthése!J$1)*(RECAP!$C$2:$L$1000))</f>
        <v>0</v>
      </c>
      <c r="K61" s="28">
        <f t="array" ref="K61">SUMPRODUCT((RECAP!$A$2:$A$1000=synthése!$B61)*(RECAP!$B$2:$B$1000=synthése!$C61)*(RECAP!$C$1:$L$1=synthése!K$1)*(RECAP!$C$2:$L$1000))</f>
        <v>0</v>
      </c>
      <c r="L61" s="28">
        <f t="array" ref="L61">SUMPRODUCT((RECAP!$A$2:$A$1000=synthése!$B61)*(RECAP!$B$2:$B$1000=synthése!$C61)*(RECAP!$C$1:$L$1=synthése!L$1)*(RECAP!$C$2:$L$1000))</f>
        <v>0</v>
      </c>
      <c r="M61" s="28">
        <f t="array" ref="M61">SUMPRODUCT((RECAP!$A$2:$A$1000=synthése!$B61)*(RECAP!$B$2:$B$1000=synthése!$C61)*(RECAP!$C$1:$L$1=synthése!M$1)*(RECAP!$C$2:$L$1000))</f>
        <v>0</v>
      </c>
      <c r="N61" s="24">
        <f t="shared" si="0"/>
        <v>0</v>
      </c>
    </row>
    <row r="62" spans="1:14" ht="15" thickBot="1" x14ac:dyDescent="0.3">
      <c r="A62" s="9" t="str">
        <f t="shared" ca="1" si="1"/>
        <v/>
      </c>
      <c r="B62" s="21" t="str">
        <f>IF(RECAP!A62="","",RECAP!A62)</f>
        <v/>
      </c>
      <c r="C62" s="22" t="str">
        <f>IF(RECAP!B62="","",RECAP!B62)</f>
        <v/>
      </c>
      <c r="D62" s="23">
        <f t="array" ref="D62">SUMPRODUCT((RECAP!$A$2:$A$1000=synthése!$B62)*(RECAP!$B$2:$B$1000=synthése!$C62)*(RECAP!$C$1:$L$1=synthése!D$1)*(RECAP!$C$2:$L$1000))</f>
        <v>0</v>
      </c>
      <c r="E62" s="23">
        <f t="array" ref="E62">SUMPRODUCT((RECAP!$A$2:$A$1000=synthése!$B62)*(RECAP!$B$2:$B$1000=synthése!$C62)*(RECAP!$C$1:$L$1=synthése!E$1)*(RECAP!$C$2:$L$1000))</f>
        <v>0</v>
      </c>
      <c r="F62" s="23">
        <f t="array" ref="F62">SUMPRODUCT((RECAP!$A$2:$A$1000=synthése!$B62)*(RECAP!$B$2:$B$1000=synthése!$C62)*(RECAP!$C$1:$L$1=synthése!F$1)*(RECAP!$C$2:$L$1000))</f>
        <v>0</v>
      </c>
      <c r="G62" s="23">
        <f t="array" ref="G62">SUMPRODUCT((RECAP!$A$2:$A$1000=synthése!$B62)*(RECAP!$B$2:$B$1000=synthése!$C62)*(RECAP!$C$1:$L$1=synthése!G$1)*(RECAP!$C$2:$L$1000))</f>
        <v>0</v>
      </c>
      <c r="H62" s="23">
        <f t="array" ref="H62">SUMPRODUCT((RECAP!$A$2:$A$1000=synthése!$B62)*(RECAP!$B$2:$B$1000=synthése!$C62)*(RECAP!$C$1:$L$1=synthése!H$1)*(RECAP!$C$2:$L$1000))</f>
        <v>0</v>
      </c>
      <c r="I62" s="23">
        <f t="array" ref="I62">SUMPRODUCT((RECAP!$A$2:$A$1000=synthése!$B62)*(RECAP!$B$2:$B$1000=synthése!$C62)*(RECAP!$C$1:$L$1=synthése!I$1)*(RECAP!$C$2:$L$1000))</f>
        <v>0</v>
      </c>
      <c r="J62" s="23">
        <f t="array" ref="J62">SUMPRODUCT((RECAP!$A$2:$A$1000=synthése!$B62)*(RECAP!$B$2:$B$1000=synthése!$C62)*(RECAP!$C$1:$L$1=synthése!J$1)*(RECAP!$C$2:$L$1000))</f>
        <v>0</v>
      </c>
      <c r="K62" s="23">
        <f t="array" ref="K62">SUMPRODUCT((RECAP!$A$2:$A$1000=synthése!$B62)*(RECAP!$B$2:$B$1000=synthése!$C62)*(RECAP!$C$1:$L$1=synthése!K$1)*(RECAP!$C$2:$L$1000))</f>
        <v>0</v>
      </c>
      <c r="L62" s="23">
        <f t="array" ref="L62">SUMPRODUCT((RECAP!$A$2:$A$1000=synthése!$B62)*(RECAP!$B$2:$B$1000=synthése!$C62)*(RECAP!$C$1:$L$1=synthése!L$1)*(RECAP!$C$2:$L$1000))</f>
        <v>0</v>
      </c>
      <c r="M62" s="23">
        <f t="array" ref="M62">SUMPRODUCT((RECAP!$A$2:$A$1000=synthése!$B62)*(RECAP!$B$2:$B$1000=synthése!$C62)*(RECAP!$C$1:$L$1=synthése!M$1)*(RECAP!$C$2:$L$1000))</f>
        <v>0</v>
      </c>
      <c r="N62" s="24">
        <f t="shared" si="0"/>
        <v>0</v>
      </c>
    </row>
    <row r="63" spans="1:14" ht="15" thickBot="1" x14ac:dyDescent="0.3">
      <c r="A63" s="11" t="str">
        <f t="shared" ca="1" si="1"/>
        <v/>
      </c>
      <c r="B63" s="18" t="str">
        <f>IF(RECAP!A63="","",RECAP!A63)</f>
        <v/>
      </c>
      <c r="C63" s="19" t="str">
        <f>IF(RECAP!B63="","",RECAP!B63)</f>
        <v/>
      </c>
      <c r="D63" s="20">
        <f t="array" ref="D63">SUMPRODUCT((RECAP!$A$2:$A$1000=synthése!$B63)*(RECAP!$B$2:$B$1000=synthése!$C63)*(RECAP!$C$1:$L$1=synthése!D$1)*(RECAP!$C$2:$L$1000))</f>
        <v>0</v>
      </c>
      <c r="E63" s="20">
        <f t="array" ref="E63">SUMPRODUCT((RECAP!$A$2:$A$1000=synthése!$B63)*(RECAP!$B$2:$B$1000=synthése!$C63)*(RECAP!$C$1:$L$1=synthése!E$1)*(RECAP!$C$2:$L$1000))</f>
        <v>0</v>
      </c>
      <c r="F63" s="20">
        <f t="array" ref="F63">SUMPRODUCT((RECAP!$A$2:$A$1000=synthése!$B63)*(RECAP!$B$2:$B$1000=synthése!$C63)*(RECAP!$C$1:$L$1=synthése!F$1)*(RECAP!$C$2:$L$1000))</f>
        <v>0</v>
      </c>
      <c r="G63" s="20">
        <f t="array" ref="G63">SUMPRODUCT((RECAP!$A$2:$A$1000=synthése!$B63)*(RECAP!$B$2:$B$1000=synthése!$C63)*(RECAP!$C$1:$L$1=synthése!G$1)*(RECAP!$C$2:$L$1000))</f>
        <v>0</v>
      </c>
      <c r="H63" s="20">
        <f t="array" ref="H63">SUMPRODUCT((RECAP!$A$2:$A$1000=synthése!$B63)*(RECAP!$B$2:$B$1000=synthése!$C63)*(RECAP!$C$1:$L$1=synthése!H$1)*(RECAP!$C$2:$L$1000))</f>
        <v>0</v>
      </c>
      <c r="I63" s="20">
        <f t="array" ref="I63">SUMPRODUCT((RECAP!$A$2:$A$1000=synthése!$B63)*(RECAP!$B$2:$B$1000=synthése!$C63)*(RECAP!$C$1:$L$1=synthése!I$1)*(RECAP!$C$2:$L$1000))</f>
        <v>0</v>
      </c>
      <c r="J63" s="20">
        <f t="array" ref="J63">SUMPRODUCT((RECAP!$A$2:$A$1000=synthése!$B63)*(RECAP!$B$2:$B$1000=synthése!$C63)*(RECAP!$C$1:$L$1=synthése!J$1)*(RECAP!$C$2:$L$1000))</f>
        <v>0</v>
      </c>
      <c r="K63" s="20">
        <f t="array" ref="K63">SUMPRODUCT((RECAP!$A$2:$A$1000=synthése!$B63)*(RECAP!$B$2:$B$1000=synthése!$C63)*(RECAP!$C$1:$L$1=synthése!K$1)*(RECAP!$C$2:$L$1000))</f>
        <v>0</v>
      </c>
      <c r="L63" s="20">
        <f t="array" ref="L63">SUMPRODUCT((RECAP!$A$2:$A$1000=synthése!$B63)*(RECAP!$B$2:$B$1000=synthése!$C63)*(RECAP!$C$1:$L$1=synthése!L$1)*(RECAP!$C$2:$L$1000))</f>
        <v>0</v>
      </c>
      <c r="M63" s="20">
        <f t="array" ref="M63">SUMPRODUCT((RECAP!$A$2:$A$1000=synthése!$B63)*(RECAP!$B$2:$B$1000=synthése!$C63)*(RECAP!$C$1:$L$1=synthése!M$1)*(RECAP!$C$2:$L$1000))</f>
        <v>0</v>
      </c>
      <c r="N63" s="24">
        <f t="shared" si="0"/>
        <v>0</v>
      </c>
    </row>
    <row r="64" spans="1:14" ht="15" thickBot="1" x14ac:dyDescent="0.3">
      <c r="A64" s="11" t="str">
        <f t="shared" ca="1" si="1"/>
        <v/>
      </c>
      <c r="B64" s="18" t="str">
        <f>IF(RECAP!A64="","",RECAP!A64)</f>
        <v/>
      </c>
      <c r="C64" s="19" t="str">
        <f>IF(RECAP!B64="","",RECAP!B64)</f>
        <v/>
      </c>
      <c r="D64" s="20">
        <f t="array" ref="D64">SUMPRODUCT((RECAP!$A$2:$A$1000=synthése!$B64)*(RECAP!$B$2:$B$1000=synthése!$C64)*(RECAP!$C$1:$L$1=synthése!D$1)*(RECAP!$C$2:$L$1000))</f>
        <v>0</v>
      </c>
      <c r="E64" s="20">
        <f t="array" ref="E64">SUMPRODUCT((RECAP!$A$2:$A$1000=synthése!$B64)*(RECAP!$B$2:$B$1000=synthése!$C64)*(RECAP!$C$1:$L$1=synthése!E$1)*(RECAP!$C$2:$L$1000))</f>
        <v>0</v>
      </c>
      <c r="F64" s="20">
        <f t="array" ref="F64">SUMPRODUCT((RECAP!$A$2:$A$1000=synthése!$B64)*(RECAP!$B$2:$B$1000=synthése!$C64)*(RECAP!$C$1:$L$1=synthése!F$1)*(RECAP!$C$2:$L$1000))</f>
        <v>0</v>
      </c>
      <c r="G64" s="20">
        <f t="array" ref="G64">SUMPRODUCT((RECAP!$A$2:$A$1000=synthése!$B64)*(RECAP!$B$2:$B$1000=synthése!$C64)*(RECAP!$C$1:$L$1=synthése!G$1)*(RECAP!$C$2:$L$1000))</f>
        <v>0</v>
      </c>
      <c r="H64" s="20">
        <f t="array" ref="H64">SUMPRODUCT((RECAP!$A$2:$A$1000=synthése!$B64)*(RECAP!$B$2:$B$1000=synthése!$C64)*(RECAP!$C$1:$L$1=synthése!H$1)*(RECAP!$C$2:$L$1000))</f>
        <v>0</v>
      </c>
      <c r="I64" s="20">
        <f t="array" ref="I64">SUMPRODUCT((RECAP!$A$2:$A$1000=synthése!$B64)*(RECAP!$B$2:$B$1000=synthése!$C64)*(RECAP!$C$1:$L$1=synthése!I$1)*(RECAP!$C$2:$L$1000))</f>
        <v>0</v>
      </c>
      <c r="J64" s="20">
        <f t="array" ref="J64">SUMPRODUCT((RECAP!$A$2:$A$1000=synthése!$B64)*(RECAP!$B$2:$B$1000=synthése!$C64)*(RECAP!$C$1:$L$1=synthése!J$1)*(RECAP!$C$2:$L$1000))</f>
        <v>0</v>
      </c>
      <c r="K64" s="20">
        <f t="array" ref="K64">SUMPRODUCT((RECAP!$A$2:$A$1000=synthése!$B64)*(RECAP!$B$2:$B$1000=synthése!$C64)*(RECAP!$C$1:$L$1=synthése!K$1)*(RECAP!$C$2:$L$1000))</f>
        <v>0</v>
      </c>
      <c r="L64" s="20">
        <f t="array" ref="L64">SUMPRODUCT((RECAP!$A$2:$A$1000=synthése!$B64)*(RECAP!$B$2:$B$1000=synthése!$C64)*(RECAP!$C$1:$L$1=synthése!L$1)*(RECAP!$C$2:$L$1000))</f>
        <v>0</v>
      </c>
      <c r="M64" s="20">
        <f t="array" ref="M64">SUMPRODUCT((RECAP!$A$2:$A$1000=synthése!$B64)*(RECAP!$B$2:$B$1000=synthése!$C64)*(RECAP!$C$1:$L$1=synthése!M$1)*(RECAP!$C$2:$L$1000))</f>
        <v>0</v>
      </c>
      <c r="N64" s="24">
        <f t="shared" si="0"/>
        <v>0</v>
      </c>
    </row>
    <row r="65" spans="1:14" ht="15" thickBot="1" x14ac:dyDescent="0.3">
      <c r="A65" s="11" t="str">
        <f t="shared" ca="1" si="1"/>
        <v/>
      </c>
      <c r="B65" s="18" t="str">
        <f>IF(RECAP!A65="","",RECAP!A65)</f>
        <v/>
      </c>
      <c r="C65" s="19" t="str">
        <f>IF(RECAP!B65="","",RECAP!B65)</f>
        <v/>
      </c>
      <c r="D65" s="20">
        <f t="array" ref="D65">SUMPRODUCT((RECAP!$A$2:$A$1000=synthése!$B65)*(RECAP!$B$2:$B$1000=synthése!$C65)*(RECAP!$C$1:$L$1=synthése!D$1)*(RECAP!$C$2:$L$1000))</f>
        <v>0</v>
      </c>
      <c r="E65" s="20">
        <f t="array" ref="E65">SUMPRODUCT((RECAP!$A$2:$A$1000=synthése!$B65)*(RECAP!$B$2:$B$1000=synthése!$C65)*(RECAP!$C$1:$L$1=synthése!E$1)*(RECAP!$C$2:$L$1000))</f>
        <v>0</v>
      </c>
      <c r="F65" s="20">
        <f t="array" ref="F65">SUMPRODUCT((RECAP!$A$2:$A$1000=synthése!$B65)*(RECAP!$B$2:$B$1000=synthése!$C65)*(RECAP!$C$1:$L$1=synthése!F$1)*(RECAP!$C$2:$L$1000))</f>
        <v>0</v>
      </c>
      <c r="G65" s="20">
        <f t="array" ref="G65">SUMPRODUCT((RECAP!$A$2:$A$1000=synthése!$B65)*(RECAP!$B$2:$B$1000=synthése!$C65)*(RECAP!$C$1:$L$1=synthése!G$1)*(RECAP!$C$2:$L$1000))</f>
        <v>0</v>
      </c>
      <c r="H65" s="20">
        <f t="array" ref="H65">SUMPRODUCT((RECAP!$A$2:$A$1000=synthése!$B65)*(RECAP!$B$2:$B$1000=synthése!$C65)*(RECAP!$C$1:$L$1=synthése!H$1)*(RECAP!$C$2:$L$1000))</f>
        <v>0</v>
      </c>
      <c r="I65" s="20">
        <f t="array" ref="I65">SUMPRODUCT((RECAP!$A$2:$A$1000=synthése!$B65)*(RECAP!$B$2:$B$1000=synthése!$C65)*(RECAP!$C$1:$L$1=synthése!I$1)*(RECAP!$C$2:$L$1000))</f>
        <v>0</v>
      </c>
      <c r="J65" s="20">
        <f t="array" ref="J65">SUMPRODUCT((RECAP!$A$2:$A$1000=synthése!$B65)*(RECAP!$B$2:$B$1000=synthése!$C65)*(RECAP!$C$1:$L$1=synthése!J$1)*(RECAP!$C$2:$L$1000))</f>
        <v>0</v>
      </c>
      <c r="K65" s="20">
        <f t="array" ref="K65">SUMPRODUCT((RECAP!$A$2:$A$1000=synthése!$B65)*(RECAP!$B$2:$B$1000=synthése!$C65)*(RECAP!$C$1:$L$1=synthése!K$1)*(RECAP!$C$2:$L$1000))</f>
        <v>0</v>
      </c>
      <c r="L65" s="20">
        <f t="array" ref="L65">SUMPRODUCT((RECAP!$A$2:$A$1000=synthése!$B65)*(RECAP!$B$2:$B$1000=synthése!$C65)*(RECAP!$C$1:$L$1=synthése!L$1)*(RECAP!$C$2:$L$1000))</f>
        <v>0</v>
      </c>
      <c r="M65" s="20">
        <f t="array" ref="M65">SUMPRODUCT((RECAP!$A$2:$A$1000=synthése!$B65)*(RECAP!$B$2:$B$1000=synthése!$C65)*(RECAP!$C$1:$L$1=synthése!M$1)*(RECAP!$C$2:$L$1000))</f>
        <v>0</v>
      </c>
      <c r="N65" s="24">
        <f t="shared" si="0"/>
        <v>0</v>
      </c>
    </row>
    <row r="66" spans="1:14" ht="15" thickBot="1" x14ac:dyDescent="0.3">
      <c r="A66" s="11" t="str">
        <f t="shared" ca="1" si="1"/>
        <v/>
      </c>
      <c r="B66" s="18" t="str">
        <f>IF(RECAP!A66="","",RECAP!A66)</f>
        <v/>
      </c>
      <c r="C66" s="19" t="str">
        <f>IF(RECAP!B66="","",RECAP!B66)</f>
        <v/>
      </c>
      <c r="D66" s="20">
        <f t="array" ref="D66">SUMPRODUCT((RECAP!$A$2:$A$1000=synthése!$B66)*(RECAP!$B$2:$B$1000=synthése!$C66)*(RECAP!$C$1:$L$1=synthése!D$1)*(RECAP!$C$2:$L$1000))</f>
        <v>0</v>
      </c>
      <c r="E66" s="20">
        <f t="array" ref="E66">SUMPRODUCT((RECAP!$A$2:$A$1000=synthése!$B66)*(RECAP!$B$2:$B$1000=synthése!$C66)*(RECAP!$C$1:$L$1=synthése!E$1)*(RECAP!$C$2:$L$1000))</f>
        <v>0</v>
      </c>
      <c r="F66" s="20">
        <f t="array" ref="F66">SUMPRODUCT((RECAP!$A$2:$A$1000=synthése!$B66)*(RECAP!$B$2:$B$1000=synthése!$C66)*(RECAP!$C$1:$L$1=synthése!F$1)*(RECAP!$C$2:$L$1000))</f>
        <v>0</v>
      </c>
      <c r="G66" s="20">
        <f t="array" ref="G66">SUMPRODUCT((RECAP!$A$2:$A$1000=synthése!$B66)*(RECAP!$B$2:$B$1000=synthése!$C66)*(RECAP!$C$1:$L$1=synthése!G$1)*(RECAP!$C$2:$L$1000))</f>
        <v>0</v>
      </c>
      <c r="H66" s="20">
        <f t="array" ref="H66">SUMPRODUCT((RECAP!$A$2:$A$1000=synthése!$B66)*(RECAP!$B$2:$B$1000=synthése!$C66)*(RECAP!$C$1:$L$1=synthése!H$1)*(RECAP!$C$2:$L$1000))</f>
        <v>0</v>
      </c>
      <c r="I66" s="20">
        <f t="array" ref="I66">SUMPRODUCT((RECAP!$A$2:$A$1000=synthése!$B66)*(RECAP!$B$2:$B$1000=synthése!$C66)*(RECAP!$C$1:$L$1=synthése!I$1)*(RECAP!$C$2:$L$1000))</f>
        <v>0</v>
      </c>
      <c r="J66" s="20">
        <f t="array" ref="J66">SUMPRODUCT((RECAP!$A$2:$A$1000=synthése!$B66)*(RECAP!$B$2:$B$1000=synthése!$C66)*(RECAP!$C$1:$L$1=synthése!J$1)*(RECAP!$C$2:$L$1000))</f>
        <v>0</v>
      </c>
      <c r="K66" s="20">
        <f t="array" ref="K66">SUMPRODUCT((RECAP!$A$2:$A$1000=synthése!$B66)*(RECAP!$B$2:$B$1000=synthése!$C66)*(RECAP!$C$1:$L$1=synthése!K$1)*(RECAP!$C$2:$L$1000))</f>
        <v>0</v>
      </c>
      <c r="L66" s="20">
        <f t="array" ref="L66">SUMPRODUCT((RECAP!$A$2:$A$1000=synthése!$B66)*(RECAP!$B$2:$B$1000=synthése!$C66)*(RECAP!$C$1:$L$1=synthése!L$1)*(RECAP!$C$2:$L$1000))</f>
        <v>0</v>
      </c>
      <c r="M66" s="20">
        <f t="array" ref="M66">SUMPRODUCT((RECAP!$A$2:$A$1000=synthése!$B66)*(RECAP!$B$2:$B$1000=synthése!$C66)*(RECAP!$C$1:$L$1=synthése!M$1)*(RECAP!$C$2:$L$1000))</f>
        <v>0</v>
      </c>
      <c r="N66" s="24">
        <f t="shared" ref="N66:N129" si="2">SUM(D66:M66)</f>
        <v>0</v>
      </c>
    </row>
    <row r="67" spans="1:14" ht="15" thickBot="1" x14ac:dyDescent="0.3">
      <c r="A67" s="25" t="str">
        <f t="shared" ref="A67:A130" ca="1" si="3">IF(B67="","",YEAR(TODAY()))</f>
        <v/>
      </c>
      <c r="B67" s="26" t="str">
        <f>IF(RECAP!A67="","",RECAP!A67)</f>
        <v/>
      </c>
      <c r="C67" s="27" t="str">
        <f>IF(RECAP!B67="","",RECAP!B67)</f>
        <v/>
      </c>
      <c r="D67" s="28">
        <f t="array" ref="D67">SUMPRODUCT((RECAP!$A$2:$A$1000=synthése!$B67)*(RECAP!$B$2:$B$1000=synthése!$C67)*(RECAP!$C$1:$L$1=synthése!D$1)*(RECAP!$C$2:$L$1000))</f>
        <v>0</v>
      </c>
      <c r="E67" s="28">
        <f t="array" ref="E67">SUMPRODUCT((RECAP!$A$2:$A$1000=synthése!$B67)*(RECAP!$B$2:$B$1000=synthése!$C67)*(RECAP!$C$1:$L$1=synthése!E$1)*(RECAP!$C$2:$L$1000))</f>
        <v>0</v>
      </c>
      <c r="F67" s="28">
        <f t="array" ref="F67">SUMPRODUCT((RECAP!$A$2:$A$1000=synthése!$B67)*(RECAP!$B$2:$B$1000=synthése!$C67)*(RECAP!$C$1:$L$1=synthése!F$1)*(RECAP!$C$2:$L$1000))</f>
        <v>0</v>
      </c>
      <c r="G67" s="28">
        <f t="array" ref="G67">SUMPRODUCT((RECAP!$A$2:$A$1000=synthése!$B67)*(RECAP!$B$2:$B$1000=synthése!$C67)*(RECAP!$C$1:$L$1=synthése!G$1)*(RECAP!$C$2:$L$1000))</f>
        <v>0</v>
      </c>
      <c r="H67" s="28">
        <f t="array" ref="H67">SUMPRODUCT((RECAP!$A$2:$A$1000=synthése!$B67)*(RECAP!$B$2:$B$1000=synthése!$C67)*(RECAP!$C$1:$L$1=synthése!H$1)*(RECAP!$C$2:$L$1000))</f>
        <v>0</v>
      </c>
      <c r="I67" s="28">
        <f t="array" ref="I67">SUMPRODUCT((RECAP!$A$2:$A$1000=synthése!$B67)*(RECAP!$B$2:$B$1000=synthése!$C67)*(RECAP!$C$1:$L$1=synthése!I$1)*(RECAP!$C$2:$L$1000))</f>
        <v>0</v>
      </c>
      <c r="J67" s="28">
        <f t="array" ref="J67">SUMPRODUCT((RECAP!$A$2:$A$1000=synthése!$B67)*(RECAP!$B$2:$B$1000=synthése!$C67)*(RECAP!$C$1:$L$1=synthése!J$1)*(RECAP!$C$2:$L$1000))</f>
        <v>0</v>
      </c>
      <c r="K67" s="28">
        <f t="array" ref="K67">SUMPRODUCT((RECAP!$A$2:$A$1000=synthése!$B67)*(RECAP!$B$2:$B$1000=synthése!$C67)*(RECAP!$C$1:$L$1=synthése!K$1)*(RECAP!$C$2:$L$1000))</f>
        <v>0</v>
      </c>
      <c r="L67" s="28">
        <f t="array" ref="L67">SUMPRODUCT((RECAP!$A$2:$A$1000=synthése!$B67)*(RECAP!$B$2:$B$1000=synthése!$C67)*(RECAP!$C$1:$L$1=synthése!L$1)*(RECAP!$C$2:$L$1000))</f>
        <v>0</v>
      </c>
      <c r="M67" s="28">
        <f t="array" ref="M67">SUMPRODUCT((RECAP!$A$2:$A$1000=synthése!$B67)*(RECAP!$B$2:$B$1000=synthése!$C67)*(RECAP!$C$1:$L$1=synthése!M$1)*(RECAP!$C$2:$L$1000))</f>
        <v>0</v>
      </c>
      <c r="N67" s="24">
        <f t="shared" si="2"/>
        <v>0</v>
      </c>
    </row>
    <row r="68" spans="1:14" ht="15" thickBot="1" x14ac:dyDescent="0.3">
      <c r="A68" s="9" t="str">
        <f t="shared" ca="1" si="3"/>
        <v/>
      </c>
      <c r="B68" s="21" t="str">
        <f>IF(RECAP!A68="","",RECAP!A68)</f>
        <v/>
      </c>
      <c r="C68" s="22" t="str">
        <f>IF(RECAP!B68="","",RECAP!B68)</f>
        <v/>
      </c>
      <c r="D68" s="23">
        <f t="array" ref="D68">SUMPRODUCT((RECAP!$A$2:$A$1000=synthése!$B68)*(RECAP!$B$2:$B$1000=synthése!$C68)*(RECAP!$C$1:$L$1=synthése!D$1)*(RECAP!$C$2:$L$1000))</f>
        <v>0</v>
      </c>
      <c r="E68" s="23">
        <f t="array" ref="E68">SUMPRODUCT((RECAP!$A$2:$A$1000=synthése!$B68)*(RECAP!$B$2:$B$1000=synthése!$C68)*(RECAP!$C$1:$L$1=synthése!E$1)*(RECAP!$C$2:$L$1000))</f>
        <v>0</v>
      </c>
      <c r="F68" s="23">
        <f t="array" ref="F68">SUMPRODUCT((RECAP!$A$2:$A$1000=synthése!$B68)*(RECAP!$B$2:$B$1000=synthése!$C68)*(RECAP!$C$1:$L$1=synthése!F$1)*(RECAP!$C$2:$L$1000))</f>
        <v>0</v>
      </c>
      <c r="G68" s="23">
        <f t="array" ref="G68">SUMPRODUCT((RECAP!$A$2:$A$1000=synthése!$B68)*(RECAP!$B$2:$B$1000=synthése!$C68)*(RECAP!$C$1:$L$1=synthése!G$1)*(RECAP!$C$2:$L$1000))</f>
        <v>0</v>
      </c>
      <c r="H68" s="23">
        <f t="array" ref="H68">SUMPRODUCT((RECAP!$A$2:$A$1000=synthése!$B68)*(RECAP!$B$2:$B$1000=synthése!$C68)*(RECAP!$C$1:$L$1=synthése!H$1)*(RECAP!$C$2:$L$1000))</f>
        <v>0</v>
      </c>
      <c r="I68" s="23">
        <f t="array" ref="I68">SUMPRODUCT((RECAP!$A$2:$A$1000=synthése!$B68)*(RECAP!$B$2:$B$1000=synthése!$C68)*(RECAP!$C$1:$L$1=synthése!I$1)*(RECAP!$C$2:$L$1000))</f>
        <v>0</v>
      </c>
      <c r="J68" s="23">
        <f t="array" ref="J68">SUMPRODUCT((RECAP!$A$2:$A$1000=synthése!$B68)*(RECAP!$B$2:$B$1000=synthése!$C68)*(RECAP!$C$1:$L$1=synthése!J$1)*(RECAP!$C$2:$L$1000))</f>
        <v>0</v>
      </c>
      <c r="K68" s="23">
        <f t="array" ref="K68">SUMPRODUCT((RECAP!$A$2:$A$1000=synthése!$B68)*(RECAP!$B$2:$B$1000=synthése!$C68)*(RECAP!$C$1:$L$1=synthése!K$1)*(RECAP!$C$2:$L$1000))</f>
        <v>0</v>
      </c>
      <c r="L68" s="23">
        <f t="array" ref="L68">SUMPRODUCT((RECAP!$A$2:$A$1000=synthése!$B68)*(RECAP!$B$2:$B$1000=synthése!$C68)*(RECAP!$C$1:$L$1=synthése!L$1)*(RECAP!$C$2:$L$1000))</f>
        <v>0</v>
      </c>
      <c r="M68" s="23">
        <f t="array" ref="M68">SUMPRODUCT((RECAP!$A$2:$A$1000=synthése!$B68)*(RECAP!$B$2:$B$1000=synthése!$C68)*(RECAP!$C$1:$L$1=synthése!M$1)*(RECAP!$C$2:$L$1000))</f>
        <v>0</v>
      </c>
      <c r="N68" s="24">
        <f t="shared" si="2"/>
        <v>0</v>
      </c>
    </row>
    <row r="69" spans="1:14" ht="15" thickBot="1" x14ac:dyDescent="0.3">
      <c r="A69" s="11" t="str">
        <f t="shared" ca="1" si="3"/>
        <v/>
      </c>
      <c r="B69" s="18" t="str">
        <f>IF(RECAP!A69="","",RECAP!A69)</f>
        <v/>
      </c>
      <c r="C69" s="19" t="str">
        <f>IF(RECAP!B69="","",RECAP!B69)</f>
        <v/>
      </c>
      <c r="D69" s="20">
        <f t="array" ref="D69">SUMPRODUCT((RECAP!$A$2:$A$1000=synthése!$B69)*(RECAP!$B$2:$B$1000=synthése!$C69)*(RECAP!$C$1:$L$1=synthése!D$1)*(RECAP!$C$2:$L$1000))</f>
        <v>0</v>
      </c>
      <c r="E69" s="20">
        <f t="array" ref="E69">SUMPRODUCT((RECAP!$A$2:$A$1000=synthése!$B69)*(RECAP!$B$2:$B$1000=synthése!$C69)*(RECAP!$C$1:$L$1=synthése!E$1)*(RECAP!$C$2:$L$1000))</f>
        <v>0</v>
      </c>
      <c r="F69" s="20">
        <f t="array" ref="F69">SUMPRODUCT((RECAP!$A$2:$A$1000=synthése!$B69)*(RECAP!$B$2:$B$1000=synthése!$C69)*(RECAP!$C$1:$L$1=synthése!F$1)*(RECAP!$C$2:$L$1000))</f>
        <v>0</v>
      </c>
      <c r="G69" s="20">
        <f t="array" ref="G69">SUMPRODUCT((RECAP!$A$2:$A$1000=synthése!$B69)*(RECAP!$B$2:$B$1000=synthése!$C69)*(RECAP!$C$1:$L$1=synthése!G$1)*(RECAP!$C$2:$L$1000))</f>
        <v>0</v>
      </c>
      <c r="H69" s="20">
        <f t="array" ref="H69">SUMPRODUCT((RECAP!$A$2:$A$1000=synthése!$B69)*(RECAP!$B$2:$B$1000=synthése!$C69)*(RECAP!$C$1:$L$1=synthése!H$1)*(RECAP!$C$2:$L$1000))</f>
        <v>0</v>
      </c>
      <c r="I69" s="20">
        <f t="array" ref="I69">SUMPRODUCT((RECAP!$A$2:$A$1000=synthése!$B69)*(RECAP!$B$2:$B$1000=synthése!$C69)*(RECAP!$C$1:$L$1=synthése!I$1)*(RECAP!$C$2:$L$1000))</f>
        <v>0</v>
      </c>
      <c r="J69" s="20">
        <f t="array" ref="J69">SUMPRODUCT((RECAP!$A$2:$A$1000=synthése!$B69)*(RECAP!$B$2:$B$1000=synthése!$C69)*(RECAP!$C$1:$L$1=synthése!J$1)*(RECAP!$C$2:$L$1000))</f>
        <v>0</v>
      </c>
      <c r="K69" s="20">
        <f t="array" ref="K69">SUMPRODUCT((RECAP!$A$2:$A$1000=synthése!$B69)*(RECAP!$B$2:$B$1000=synthése!$C69)*(RECAP!$C$1:$L$1=synthése!K$1)*(RECAP!$C$2:$L$1000))</f>
        <v>0</v>
      </c>
      <c r="L69" s="20">
        <f t="array" ref="L69">SUMPRODUCT((RECAP!$A$2:$A$1000=synthése!$B69)*(RECAP!$B$2:$B$1000=synthése!$C69)*(RECAP!$C$1:$L$1=synthése!L$1)*(RECAP!$C$2:$L$1000))</f>
        <v>0</v>
      </c>
      <c r="M69" s="20">
        <f t="array" ref="M69">SUMPRODUCT((RECAP!$A$2:$A$1000=synthése!$B69)*(RECAP!$B$2:$B$1000=synthése!$C69)*(RECAP!$C$1:$L$1=synthése!M$1)*(RECAP!$C$2:$L$1000))</f>
        <v>0</v>
      </c>
      <c r="N69" s="24">
        <f t="shared" si="2"/>
        <v>0</v>
      </c>
    </row>
    <row r="70" spans="1:14" ht="15" thickBot="1" x14ac:dyDescent="0.3">
      <c r="A70" s="11" t="str">
        <f t="shared" ca="1" si="3"/>
        <v/>
      </c>
      <c r="B70" s="18" t="str">
        <f>IF(RECAP!A70="","",RECAP!A70)</f>
        <v/>
      </c>
      <c r="C70" s="19" t="str">
        <f>IF(RECAP!B70="","",RECAP!B70)</f>
        <v/>
      </c>
      <c r="D70" s="20">
        <f t="array" ref="D70">SUMPRODUCT((RECAP!$A$2:$A$1000=synthése!$B70)*(RECAP!$B$2:$B$1000=synthése!$C70)*(RECAP!$C$1:$L$1=synthése!D$1)*(RECAP!$C$2:$L$1000))</f>
        <v>0</v>
      </c>
      <c r="E70" s="20">
        <f t="array" ref="E70">SUMPRODUCT((RECAP!$A$2:$A$1000=synthése!$B70)*(RECAP!$B$2:$B$1000=synthése!$C70)*(RECAP!$C$1:$L$1=synthése!E$1)*(RECAP!$C$2:$L$1000))</f>
        <v>0</v>
      </c>
      <c r="F70" s="20">
        <f t="array" ref="F70">SUMPRODUCT((RECAP!$A$2:$A$1000=synthése!$B70)*(RECAP!$B$2:$B$1000=synthése!$C70)*(RECAP!$C$1:$L$1=synthése!F$1)*(RECAP!$C$2:$L$1000))</f>
        <v>0</v>
      </c>
      <c r="G70" s="20">
        <f t="array" ref="G70">SUMPRODUCT((RECAP!$A$2:$A$1000=synthése!$B70)*(RECAP!$B$2:$B$1000=synthése!$C70)*(RECAP!$C$1:$L$1=synthése!G$1)*(RECAP!$C$2:$L$1000))</f>
        <v>0</v>
      </c>
      <c r="H70" s="20">
        <f t="array" ref="H70">SUMPRODUCT((RECAP!$A$2:$A$1000=synthése!$B70)*(RECAP!$B$2:$B$1000=synthése!$C70)*(RECAP!$C$1:$L$1=synthése!H$1)*(RECAP!$C$2:$L$1000))</f>
        <v>0</v>
      </c>
      <c r="I70" s="20">
        <f t="array" ref="I70">SUMPRODUCT((RECAP!$A$2:$A$1000=synthése!$B70)*(RECAP!$B$2:$B$1000=synthése!$C70)*(RECAP!$C$1:$L$1=synthése!I$1)*(RECAP!$C$2:$L$1000))</f>
        <v>0</v>
      </c>
      <c r="J70" s="20">
        <f t="array" ref="J70">SUMPRODUCT((RECAP!$A$2:$A$1000=synthése!$B70)*(RECAP!$B$2:$B$1000=synthése!$C70)*(RECAP!$C$1:$L$1=synthése!J$1)*(RECAP!$C$2:$L$1000))</f>
        <v>0</v>
      </c>
      <c r="K70" s="20">
        <f t="array" ref="K70">SUMPRODUCT((RECAP!$A$2:$A$1000=synthése!$B70)*(RECAP!$B$2:$B$1000=synthése!$C70)*(RECAP!$C$1:$L$1=synthése!K$1)*(RECAP!$C$2:$L$1000))</f>
        <v>0</v>
      </c>
      <c r="L70" s="20">
        <f t="array" ref="L70">SUMPRODUCT((RECAP!$A$2:$A$1000=synthése!$B70)*(RECAP!$B$2:$B$1000=synthése!$C70)*(RECAP!$C$1:$L$1=synthése!L$1)*(RECAP!$C$2:$L$1000))</f>
        <v>0</v>
      </c>
      <c r="M70" s="20">
        <f t="array" ref="M70">SUMPRODUCT((RECAP!$A$2:$A$1000=synthése!$B70)*(RECAP!$B$2:$B$1000=synthése!$C70)*(RECAP!$C$1:$L$1=synthése!M$1)*(RECAP!$C$2:$L$1000))</f>
        <v>0</v>
      </c>
      <c r="N70" s="24">
        <f t="shared" si="2"/>
        <v>0</v>
      </c>
    </row>
    <row r="71" spans="1:14" ht="15" thickBot="1" x14ac:dyDescent="0.3">
      <c r="A71" s="11" t="str">
        <f t="shared" ca="1" si="3"/>
        <v/>
      </c>
      <c r="B71" s="18" t="str">
        <f>IF(RECAP!A71="","",RECAP!A71)</f>
        <v/>
      </c>
      <c r="C71" s="19" t="str">
        <f>IF(RECAP!B71="","",RECAP!B71)</f>
        <v/>
      </c>
      <c r="D71" s="20">
        <f t="array" ref="D71">SUMPRODUCT((RECAP!$A$2:$A$1000=synthése!$B71)*(RECAP!$B$2:$B$1000=synthése!$C71)*(RECAP!$C$1:$L$1=synthése!D$1)*(RECAP!$C$2:$L$1000))</f>
        <v>0</v>
      </c>
      <c r="E71" s="20">
        <f t="array" ref="E71">SUMPRODUCT((RECAP!$A$2:$A$1000=synthése!$B71)*(RECAP!$B$2:$B$1000=synthése!$C71)*(RECAP!$C$1:$L$1=synthése!E$1)*(RECAP!$C$2:$L$1000))</f>
        <v>0</v>
      </c>
      <c r="F71" s="20">
        <f t="array" ref="F71">SUMPRODUCT((RECAP!$A$2:$A$1000=synthése!$B71)*(RECAP!$B$2:$B$1000=synthése!$C71)*(RECAP!$C$1:$L$1=synthése!F$1)*(RECAP!$C$2:$L$1000))</f>
        <v>0</v>
      </c>
      <c r="G71" s="20">
        <f t="array" ref="G71">SUMPRODUCT((RECAP!$A$2:$A$1000=synthése!$B71)*(RECAP!$B$2:$B$1000=synthése!$C71)*(RECAP!$C$1:$L$1=synthése!G$1)*(RECAP!$C$2:$L$1000))</f>
        <v>0</v>
      </c>
      <c r="H71" s="20">
        <f t="array" ref="H71">SUMPRODUCT((RECAP!$A$2:$A$1000=synthése!$B71)*(RECAP!$B$2:$B$1000=synthése!$C71)*(RECAP!$C$1:$L$1=synthése!H$1)*(RECAP!$C$2:$L$1000))</f>
        <v>0</v>
      </c>
      <c r="I71" s="20">
        <f t="array" ref="I71">SUMPRODUCT((RECAP!$A$2:$A$1000=synthése!$B71)*(RECAP!$B$2:$B$1000=synthése!$C71)*(RECAP!$C$1:$L$1=synthése!I$1)*(RECAP!$C$2:$L$1000))</f>
        <v>0</v>
      </c>
      <c r="J71" s="20">
        <f t="array" ref="J71">SUMPRODUCT((RECAP!$A$2:$A$1000=synthése!$B71)*(RECAP!$B$2:$B$1000=synthése!$C71)*(RECAP!$C$1:$L$1=synthése!J$1)*(RECAP!$C$2:$L$1000))</f>
        <v>0</v>
      </c>
      <c r="K71" s="20">
        <f t="array" ref="K71">SUMPRODUCT((RECAP!$A$2:$A$1000=synthése!$B71)*(RECAP!$B$2:$B$1000=synthése!$C71)*(RECAP!$C$1:$L$1=synthése!K$1)*(RECAP!$C$2:$L$1000))</f>
        <v>0</v>
      </c>
      <c r="L71" s="20">
        <f t="array" ref="L71">SUMPRODUCT((RECAP!$A$2:$A$1000=synthése!$B71)*(RECAP!$B$2:$B$1000=synthése!$C71)*(RECAP!$C$1:$L$1=synthése!L$1)*(RECAP!$C$2:$L$1000))</f>
        <v>0</v>
      </c>
      <c r="M71" s="20">
        <f t="array" ref="M71">SUMPRODUCT((RECAP!$A$2:$A$1000=synthése!$B71)*(RECAP!$B$2:$B$1000=synthése!$C71)*(RECAP!$C$1:$L$1=synthése!M$1)*(RECAP!$C$2:$L$1000))</f>
        <v>0</v>
      </c>
      <c r="N71" s="24">
        <f t="shared" si="2"/>
        <v>0</v>
      </c>
    </row>
    <row r="72" spans="1:14" ht="15" thickBot="1" x14ac:dyDescent="0.3">
      <c r="A72" s="11" t="str">
        <f t="shared" ca="1" si="3"/>
        <v/>
      </c>
      <c r="B72" s="18" t="str">
        <f>IF(RECAP!A72="","",RECAP!A72)</f>
        <v/>
      </c>
      <c r="C72" s="19" t="str">
        <f>IF(RECAP!B72="","",RECAP!B72)</f>
        <v/>
      </c>
      <c r="D72" s="20">
        <f t="array" ref="D72">SUMPRODUCT((RECAP!$A$2:$A$1000=synthése!$B72)*(RECAP!$B$2:$B$1000=synthése!$C72)*(RECAP!$C$1:$L$1=synthése!D$1)*(RECAP!$C$2:$L$1000))</f>
        <v>0</v>
      </c>
      <c r="E72" s="20">
        <f t="array" ref="E72">SUMPRODUCT((RECAP!$A$2:$A$1000=synthése!$B72)*(RECAP!$B$2:$B$1000=synthése!$C72)*(RECAP!$C$1:$L$1=synthése!E$1)*(RECAP!$C$2:$L$1000))</f>
        <v>0</v>
      </c>
      <c r="F72" s="20">
        <f t="array" ref="F72">SUMPRODUCT((RECAP!$A$2:$A$1000=synthése!$B72)*(RECAP!$B$2:$B$1000=synthése!$C72)*(RECAP!$C$1:$L$1=synthése!F$1)*(RECAP!$C$2:$L$1000))</f>
        <v>0</v>
      </c>
      <c r="G72" s="20">
        <f t="array" ref="G72">SUMPRODUCT((RECAP!$A$2:$A$1000=synthése!$B72)*(RECAP!$B$2:$B$1000=synthése!$C72)*(RECAP!$C$1:$L$1=synthése!G$1)*(RECAP!$C$2:$L$1000))</f>
        <v>0</v>
      </c>
      <c r="H72" s="20">
        <f t="array" ref="H72">SUMPRODUCT((RECAP!$A$2:$A$1000=synthése!$B72)*(RECAP!$B$2:$B$1000=synthése!$C72)*(RECAP!$C$1:$L$1=synthése!H$1)*(RECAP!$C$2:$L$1000))</f>
        <v>0</v>
      </c>
      <c r="I72" s="20">
        <f t="array" ref="I72">SUMPRODUCT((RECAP!$A$2:$A$1000=synthése!$B72)*(RECAP!$B$2:$B$1000=synthése!$C72)*(RECAP!$C$1:$L$1=synthése!I$1)*(RECAP!$C$2:$L$1000))</f>
        <v>0</v>
      </c>
      <c r="J72" s="20">
        <f t="array" ref="J72">SUMPRODUCT((RECAP!$A$2:$A$1000=synthése!$B72)*(RECAP!$B$2:$B$1000=synthése!$C72)*(RECAP!$C$1:$L$1=synthése!J$1)*(RECAP!$C$2:$L$1000))</f>
        <v>0</v>
      </c>
      <c r="K72" s="20">
        <f t="array" ref="K72">SUMPRODUCT((RECAP!$A$2:$A$1000=synthése!$B72)*(RECAP!$B$2:$B$1000=synthése!$C72)*(RECAP!$C$1:$L$1=synthése!K$1)*(RECAP!$C$2:$L$1000))</f>
        <v>0</v>
      </c>
      <c r="L72" s="20">
        <f t="array" ref="L72">SUMPRODUCT((RECAP!$A$2:$A$1000=synthése!$B72)*(RECAP!$B$2:$B$1000=synthése!$C72)*(RECAP!$C$1:$L$1=synthése!L$1)*(RECAP!$C$2:$L$1000))</f>
        <v>0</v>
      </c>
      <c r="M72" s="20">
        <f t="array" ref="M72">SUMPRODUCT((RECAP!$A$2:$A$1000=synthése!$B72)*(RECAP!$B$2:$B$1000=synthése!$C72)*(RECAP!$C$1:$L$1=synthése!M$1)*(RECAP!$C$2:$L$1000))</f>
        <v>0</v>
      </c>
      <c r="N72" s="24">
        <f t="shared" si="2"/>
        <v>0</v>
      </c>
    </row>
    <row r="73" spans="1:14" ht="15" thickBot="1" x14ac:dyDescent="0.3">
      <c r="A73" s="25" t="str">
        <f t="shared" ca="1" si="3"/>
        <v/>
      </c>
      <c r="B73" s="26" t="str">
        <f>IF(RECAP!A73="","",RECAP!A73)</f>
        <v/>
      </c>
      <c r="C73" s="27" t="str">
        <f>IF(RECAP!B73="","",RECAP!B73)</f>
        <v/>
      </c>
      <c r="D73" s="28">
        <f t="array" ref="D73">SUMPRODUCT((RECAP!$A$2:$A$1000=synthése!$B73)*(RECAP!$B$2:$B$1000=synthése!$C73)*(RECAP!$C$1:$L$1=synthése!D$1)*(RECAP!$C$2:$L$1000))</f>
        <v>0</v>
      </c>
      <c r="E73" s="28">
        <f t="array" ref="E73">SUMPRODUCT((RECAP!$A$2:$A$1000=synthése!$B73)*(RECAP!$B$2:$B$1000=synthése!$C73)*(RECAP!$C$1:$L$1=synthése!E$1)*(RECAP!$C$2:$L$1000))</f>
        <v>0</v>
      </c>
      <c r="F73" s="28">
        <f t="array" ref="F73">SUMPRODUCT((RECAP!$A$2:$A$1000=synthése!$B73)*(RECAP!$B$2:$B$1000=synthése!$C73)*(RECAP!$C$1:$L$1=synthése!F$1)*(RECAP!$C$2:$L$1000))</f>
        <v>0</v>
      </c>
      <c r="G73" s="28">
        <f t="array" ref="G73">SUMPRODUCT((RECAP!$A$2:$A$1000=synthése!$B73)*(RECAP!$B$2:$B$1000=synthése!$C73)*(RECAP!$C$1:$L$1=synthése!G$1)*(RECAP!$C$2:$L$1000))</f>
        <v>0</v>
      </c>
      <c r="H73" s="28">
        <f t="array" ref="H73">SUMPRODUCT((RECAP!$A$2:$A$1000=synthése!$B73)*(RECAP!$B$2:$B$1000=synthése!$C73)*(RECAP!$C$1:$L$1=synthése!H$1)*(RECAP!$C$2:$L$1000))</f>
        <v>0</v>
      </c>
      <c r="I73" s="28">
        <f t="array" ref="I73">SUMPRODUCT((RECAP!$A$2:$A$1000=synthése!$B73)*(RECAP!$B$2:$B$1000=synthése!$C73)*(RECAP!$C$1:$L$1=synthése!I$1)*(RECAP!$C$2:$L$1000))</f>
        <v>0</v>
      </c>
      <c r="J73" s="28">
        <f t="array" ref="J73">SUMPRODUCT((RECAP!$A$2:$A$1000=synthése!$B73)*(RECAP!$B$2:$B$1000=synthése!$C73)*(RECAP!$C$1:$L$1=synthése!J$1)*(RECAP!$C$2:$L$1000))</f>
        <v>0</v>
      </c>
      <c r="K73" s="28">
        <f t="array" ref="K73">SUMPRODUCT((RECAP!$A$2:$A$1000=synthése!$B73)*(RECAP!$B$2:$B$1000=synthése!$C73)*(RECAP!$C$1:$L$1=synthése!K$1)*(RECAP!$C$2:$L$1000))</f>
        <v>0</v>
      </c>
      <c r="L73" s="28">
        <f t="array" ref="L73">SUMPRODUCT((RECAP!$A$2:$A$1000=synthése!$B73)*(RECAP!$B$2:$B$1000=synthése!$C73)*(RECAP!$C$1:$L$1=synthése!L$1)*(RECAP!$C$2:$L$1000))</f>
        <v>0</v>
      </c>
      <c r="M73" s="28">
        <f t="array" ref="M73">SUMPRODUCT((RECAP!$A$2:$A$1000=synthése!$B73)*(RECAP!$B$2:$B$1000=synthése!$C73)*(RECAP!$C$1:$L$1=synthése!M$1)*(RECAP!$C$2:$L$1000))</f>
        <v>0</v>
      </c>
      <c r="N73" s="24">
        <f t="shared" si="2"/>
        <v>0</v>
      </c>
    </row>
    <row r="74" spans="1:14" ht="15" thickBot="1" x14ac:dyDescent="0.3">
      <c r="A74" s="9" t="str">
        <f t="shared" ca="1" si="3"/>
        <v/>
      </c>
      <c r="B74" s="21" t="str">
        <f>IF(RECAP!A74="","",RECAP!A74)</f>
        <v/>
      </c>
      <c r="C74" s="22" t="str">
        <f>IF(RECAP!B74="","",RECAP!B74)</f>
        <v/>
      </c>
      <c r="D74" s="23">
        <f t="array" ref="D74">SUMPRODUCT((RECAP!$A$2:$A$1000=synthése!$B74)*(RECAP!$B$2:$B$1000=synthése!$C74)*(RECAP!$C$1:$L$1=synthése!D$1)*(RECAP!$C$2:$L$1000))</f>
        <v>0</v>
      </c>
      <c r="E74" s="23">
        <f t="array" ref="E74">SUMPRODUCT((RECAP!$A$2:$A$1000=synthése!$B74)*(RECAP!$B$2:$B$1000=synthése!$C74)*(RECAP!$C$1:$L$1=synthése!E$1)*(RECAP!$C$2:$L$1000))</f>
        <v>0</v>
      </c>
      <c r="F74" s="23">
        <f t="array" ref="F74">SUMPRODUCT((RECAP!$A$2:$A$1000=synthése!$B74)*(RECAP!$B$2:$B$1000=synthése!$C74)*(RECAP!$C$1:$L$1=synthése!F$1)*(RECAP!$C$2:$L$1000))</f>
        <v>0</v>
      </c>
      <c r="G74" s="23">
        <f t="array" ref="G74">SUMPRODUCT((RECAP!$A$2:$A$1000=synthése!$B74)*(RECAP!$B$2:$B$1000=synthése!$C74)*(RECAP!$C$1:$L$1=synthése!G$1)*(RECAP!$C$2:$L$1000))</f>
        <v>0</v>
      </c>
      <c r="H74" s="23">
        <f t="array" ref="H74">SUMPRODUCT((RECAP!$A$2:$A$1000=synthése!$B74)*(RECAP!$B$2:$B$1000=synthése!$C74)*(RECAP!$C$1:$L$1=synthése!H$1)*(RECAP!$C$2:$L$1000))</f>
        <v>0</v>
      </c>
      <c r="I74" s="23">
        <f t="array" ref="I74">SUMPRODUCT((RECAP!$A$2:$A$1000=synthése!$B74)*(RECAP!$B$2:$B$1000=synthése!$C74)*(RECAP!$C$1:$L$1=synthése!I$1)*(RECAP!$C$2:$L$1000))</f>
        <v>0</v>
      </c>
      <c r="J74" s="23">
        <f t="array" ref="J74">SUMPRODUCT((RECAP!$A$2:$A$1000=synthése!$B74)*(RECAP!$B$2:$B$1000=synthése!$C74)*(RECAP!$C$1:$L$1=synthése!J$1)*(RECAP!$C$2:$L$1000))</f>
        <v>0</v>
      </c>
      <c r="K74" s="23">
        <f t="array" ref="K74">SUMPRODUCT((RECAP!$A$2:$A$1000=synthése!$B74)*(RECAP!$B$2:$B$1000=synthése!$C74)*(RECAP!$C$1:$L$1=synthése!K$1)*(RECAP!$C$2:$L$1000))</f>
        <v>0</v>
      </c>
      <c r="L74" s="23">
        <f t="array" ref="L74">SUMPRODUCT((RECAP!$A$2:$A$1000=synthése!$B74)*(RECAP!$B$2:$B$1000=synthése!$C74)*(RECAP!$C$1:$L$1=synthése!L$1)*(RECAP!$C$2:$L$1000))</f>
        <v>0</v>
      </c>
      <c r="M74" s="23">
        <f t="array" ref="M74">SUMPRODUCT((RECAP!$A$2:$A$1000=synthése!$B74)*(RECAP!$B$2:$B$1000=synthése!$C74)*(RECAP!$C$1:$L$1=synthése!M$1)*(RECAP!$C$2:$L$1000))</f>
        <v>0</v>
      </c>
      <c r="N74" s="24">
        <f t="shared" si="2"/>
        <v>0</v>
      </c>
    </row>
    <row r="75" spans="1:14" ht="15" thickBot="1" x14ac:dyDescent="0.3">
      <c r="A75" s="11" t="str">
        <f t="shared" ca="1" si="3"/>
        <v/>
      </c>
      <c r="B75" s="18" t="str">
        <f>IF(RECAP!A75="","",RECAP!A75)</f>
        <v/>
      </c>
      <c r="C75" s="19" t="str">
        <f>IF(RECAP!B75="","",RECAP!B75)</f>
        <v/>
      </c>
      <c r="D75" s="20">
        <f t="array" ref="D75">SUMPRODUCT((RECAP!$A$2:$A$1000=synthése!$B75)*(RECAP!$B$2:$B$1000=synthése!$C75)*(RECAP!$C$1:$L$1=synthése!D$1)*(RECAP!$C$2:$L$1000))</f>
        <v>0</v>
      </c>
      <c r="E75" s="20">
        <f t="array" ref="E75">SUMPRODUCT((RECAP!$A$2:$A$1000=synthése!$B75)*(RECAP!$B$2:$B$1000=synthése!$C75)*(RECAP!$C$1:$L$1=synthése!E$1)*(RECAP!$C$2:$L$1000))</f>
        <v>0</v>
      </c>
      <c r="F75" s="20">
        <f t="array" ref="F75">SUMPRODUCT((RECAP!$A$2:$A$1000=synthése!$B75)*(RECAP!$B$2:$B$1000=synthése!$C75)*(RECAP!$C$1:$L$1=synthése!F$1)*(RECAP!$C$2:$L$1000))</f>
        <v>0</v>
      </c>
      <c r="G75" s="20">
        <f t="array" ref="G75">SUMPRODUCT((RECAP!$A$2:$A$1000=synthése!$B75)*(RECAP!$B$2:$B$1000=synthése!$C75)*(RECAP!$C$1:$L$1=synthése!G$1)*(RECAP!$C$2:$L$1000))</f>
        <v>0</v>
      </c>
      <c r="H75" s="20">
        <f t="array" ref="H75">SUMPRODUCT((RECAP!$A$2:$A$1000=synthése!$B75)*(RECAP!$B$2:$B$1000=synthése!$C75)*(RECAP!$C$1:$L$1=synthése!H$1)*(RECAP!$C$2:$L$1000))</f>
        <v>0</v>
      </c>
      <c r="I75" s="20">
        <f t="array" ref="I75">SUMPRODUCT((RECAP!$A$2:$A$1000=synthése!$B75)*(RECAP!$B$2:$B$1000=synthése!$C75)*(RECAP!$C$1:$L$1=synthése!I$1)*(RECAP!$C$2:$L$1000))</f>
        <v>0</v>
      </c>
      <c r="J75" s="20">
        <f t="array" ref="J75">SUMPRODUCT((RECAP!$A$2:$A$1000=synthése!$B75)*(RECAP!$B$2:$B$1000=synthése!$C75)*(RECAP!$C$1:$L$1=synthése!J$1)*(RECAP!$C$2:$L$1000))</f>
        <v>0</v>
      </c>
      <c r="K75" s="20">
        <f t="array" ref="K75">SUMPRODUCT((RECAP!$A$2:$A$1000=synthése!$B75)*(RECAP!$B$2:$B$1000=synthése!$C75)*(RECAP!$C$1:$L$1=synthése!K$1)*(RECAP!$C$2:$L$1000))</f>
        <v>0</v>
      </c>
      <c r="L75" s="20">
        <f t="array" ref="L75">SUMPRODUCT((RECAP!$A$2:$A$1000=synthése!$B75)*(RECAP!$B$2:$B$1000=synthése!$C75)*(RECAP!$C$1:$L$1=synthése!L$1)*(RECAP!$C$2:$L$1000))</f>
        <v>0</v>
      </c>
      <c r="M75" s="20">
        <f t="array" ref="M75">SUMPRODUCT((RECAP!$A$2:$A$1000=synthése!$B75)*(RECAP!$B$2:$B$1000=synthése!$C75)*(RECAP!$C$1:$L$1=synthése!M$1)*(RECAP!$C$2:$L$1000))</f>
        <v>0</v>
      </c>
      <c r="N75" s="24">
        <f t="shared" si="2"/>
        <v>0</v>
      </c>
    </row>
    <row r="76" spans="1:14" ht="15" thickBot="1" x14ac:dyDescent="0.3">
      <c r="A76" s="11" t="str">
        <f t="shared" ca="1" si="3"/>
        <v/>
      </c>
      <c r="B76" s="18" t="str">
        <f>IF(RECAP!A76="","",RECAP!A76)</f>
        <v/>
      </c>
      <c r="C76" s="19" t="str">
        <f>IF(RECAP!B76="","",RECAP!B76)</f>
        <v/>
      </c>
      <c r="D76" s="20">
        <f t="array" ref="D76">SUMPRODUCT((RECAP!$A$2:$A$1000=synthése!$B76)*(RECAP!$B$2:$B$1000=synthése!$C76)*(RECAP!$C$1:$L$1=synthése!D$1)*(RECAP!$C$2:$L$1000))</f>
        <v>0</v>
      </c>
      <c r="E76" s="20">
        <f t="array" ref="E76">SUMPRODUCT((RECAP!$A$2:$A$1000=synthése!$B76)*(RECAP!$B$2:$B$1000=synthése!$C76)*(RECAP!$C$1:$L$1=synthése!E$1)*(RECAP!$C$2:$L$1000))</f>
        <v>0</v>
      </c>
      <c r="F76" s="20">
        <f t="array" ref="F76">SUMPRODUCT((RECAP!$A$2:$A$1000=synthése!$B76)*(RECAP!$B$2:$B$1000=synthése!$C76)*(RECAP!$C$1:$L$1=synthése!F$1)*(RECAP!$C$2:$L$1000))</f>
        <v>0</v>
      </c>
      <c r="G76" s="20">
        <f t="array" ref="G76">SUMPRODUCT((RECAP!$A$2:$A$1000=synthése!$B76)*(RECAP!$B$2:$B$1000=synthése!$C76)*(RECAP!$C$1:$L$1=synthése!G$1)*(RECAP!$C$2:$L$1000))</f>
        <v>0</v>
      </c>
      <c r="H76" s="20">
        <f t="array" ref="H76">SUMPRODUCT((RECAP!$A$2:$A$1000=synthése!$B76)*(RECAP!$B$2:$B$1000=synthése!$C76)*(RECAP!$C$1:$L$1=synthése!H$1)*(RECAP!$C$2:$L$1000))</f>
        <v>0</v>
      </c>
      <c r="I76" s="20">
        <f t="array" ref="I76">SUMPRODUCT((RECAP!$A$2:$A$1000=synthése!$B76)*(RECAP!$B$2:$B$1000=synthése!$C76)*(RECAP!$C$1:$L$1=synthése!I$1)*(RECAP!$C$2:$L$1000))</f>
        <v>0</v>
      </c>
      <c r="J76" s="20">
        <f t="array" ref="J76">SUMPRODUCT((RECAP!$A$2:$A$1000=synthése!$B76)*(RECAP!$B$2:$B$1000=synthése!$C76)*(RECAP!$C$1:$L$1=synthése!J$1)*(RECAP!$C$2:$L$1000))</f>
        <v>0</v>
      </c>
      <c r="K76" s="20">
        <f t="array" ref="K76">SUMPRODUCT((RECAP!$A$2:$A$1000=synthése!$B76)*(RECAP!$B$2:$B$1000=synthése!$C76)*(RECAP!$C$1:$L$1=synthése!K$1)*(RECAP!$C$2:$L$1000))</f>
        <v>0</v>
      </c>
      <c r="L76" s="20">
        <f t="array" ref="L76">SUMPRODUCT((RECAP!$A$2:$A$1000=synthése!$B76)*(RECAP!$B$2:$B$1000=synthése!$C76)*(RECAP!$C$1:$L$1=synthése!L$1)*(RECAP!$C$2:$L$1000))</f>
        <v>0</v>
      </c>
      <c r="M76" s="20">
        <f t="array" ref="M76">SUMPRODUCT((RECAP!$A$2:$A$1000=synthése!$B76)*(RECAP!$B$2:$B$1000=synthése!$C76)*(RECAP!$C$1:$L$1=synthése!M$1)*(RECAP!$C$2:$L$1000))</f>
        <v>0</v>
      </c>
      <c r="N76" s="24">
        <f t="shared" si="2"/>
        <v>0</v>
      </c>
    </row>
    <row r="77" spans="1:14" ht="15" thickBot="1" x14ac:dyDescent="0.3">
      <c r="A77" s="11" t="str">
        <f t="shared" ca="1" si="3"/>
        <v/>
      </c>
      <c r="B77" s="18" t="str">
        <f>IF(RECAP!A77="","",RECAP!A77)</f>
        <v/>
      </c>
      <c r="C77" s="19" t="str">
        <f>IF(RECAP!B77="","",RECAP!B77)</f>
        <v/>
      </c>
      <c r="D77" s="20">
        <f t="array" ref="D77">SUMPRODUCT((RECAP!$A$2:$A$1000=synthése!$B77)*(RECAP!$B$2:$B$1000=synthése!$C77)*(RECAP!$C$1:$L$1=synthése!D$1)*(RECAP!$C$2:$L$1000))</f>
        <v>0</v>
      </c>
      <c r="E77" s="20">
        <f t="array" ref="E77">SUMPRODUCT((RECAP!$A$2:$A$1000=synthése!$B77)*(RECAP!$B$2:$B$1000=synthése!$C77)*(RECAP!$C$1:$L$1=synthése!E$1)*(RECAP!$C$2:$L$1000))</f>
        <v>0</v>
      </c>
      <c r="F77" s="20">
        <f t="array" ref="F77">SUMPRODUCT((RECAP!$A$2:$A$1000=synthése!$B77)*(RECAP!$B$2:$B$1000=synthése!$C77)*(RECAP!$C$1:$L$1=synthése!F$1)*(RECAP!$C$2:$L$1000))</f>
        <v>0</v>
      </c>
      <c r="G77" s="20">
        <f t="array" ref="G77">SUMPRODUCT((RECAP!$A$2:$A$1000=synthése!$B77)*(RECAP!$B$2:$B$1000=synthése!$C77)*(RECAP!$C$1:$L$1=synthése!G$1)*(RECAP!$C$2:$L$1000))</f>
        <v>0</v>
      </c>
      <c r="H77" s="20">
        <f t="array" ref="H77">SUMPRODUCT((RECAP!$A$2:$A$1000=synthése!$B77)*(RECAP!$B$2:$B$1000=synthése!$C77)*(RECAP!$C$1:$L$1=synthése!H$1)*(RECAP!$C$2:$L$1000))</f>
        <v>0</v>
      </c>
      <c r="I77" s="20">
        <f t="array" ref="I77">SUMPRODUCT((RECAP!$A$2:$A$1000=synthése!$B77)*(RECAP!$B$2:$B$1000=synthése!$C77)*(RECAP!$C$1:$L$1=synthése!I$1)*(RECAP!$C$2:$L$1000))</f>
        <v>0</v>
      </c>
      <c r="J77" s="20">
        <f t="array" ref="J77">SUMPRODUCT((RECAP!$A$2:$A$1000=synthése!$B77)*(RECAP!$B$2:$B$1000=synthése!$C77)*(RECAP!$C$1:$L$1=synthése!J$1)*(RECAP!$C$2:$L$1000))</f>
        <v>0</v>
      </c>
      <c r="K77" s="20">
        <f t="array" ref="K77">SUMPRODUCT((RECAP!$A$2:$A$1000=synthése!$B77)*(RECAP!$B$2:$B$1000=synthése!$C77)*(RECAP!$C$1:$L$1=synthése!K$1)*(RECAP!$C$2:$L$1000))</f>
        <v>0</v>
      </c>
      <c r="L77" s="20">
        <f t="array" ref="L77">SUMPRODUCT((RECAP!$A$2:$A$1000=synthése!$B77)*(RECAP!$B$2:$B$1000=synthése!$C77)*(RECAP!$C$1:$L$1=synthése!L$1)*(RECAP!$C$2:$L$1000))</f>
        <v>0</v>
      </c>
      <c r="M77" s="20">
        <f t="array" ref="M77">SUMPRODUCT((RECAP!$A$2:$A$1000=synthése!$B77)*(RECAP!$B$2:$B$1000=synthése!$C77)*(RECAP!$C$1:$L$1=synthése!M$1)*(RECAP!$C$2:$L$1000))</f>
        <v>0</v>
      </c>
      <c r="N77" s="24">
        <f t="shared" si="2"/>
        <v>0</v>
      </c>
    </row>
    <row r="78" spans="1:14" ht="15" thickBot="1" x14ac:dyDescent="0.3">
      <c r="A78" s="11" t="str">
        <f t="shared" ca="1" si="3"/>
        <v/>
      </c>
      <c r="B78" s="18" t="str">
        <f>IF(RECAP!A78="","",RECAP!A78)</f>
        <v/>
      </c>
      <c r="C78" s="19" t="str">
        <f>IF(RECAP!B78="","",RECAP!B78)</f>
        <v/>
      </c>
      <c r="D78" s="20">
        <f t="array" ref="D78">SUMPRODUCT((RECAP!$A$2:$A$1000=synthése!$B78)*(RECAP!$B$2:$B$1000=synthése!$C78)*(RECAP!$C$1:$L$1=synthése!D$1)*(RECAP!$C$2:$L$1000))</f>
        <v>0</v>
      </c>
      <c r="E78" s="20">
        <f t="array" ref="E78">SUMPRODUCT((RECAP!$A$2:$A$1000=synthése!$B78)*(RECAP!$B$2:$B$1000=synthése!$C78)*(RECAP!$C$1:$L$1=synthése!E$1)*(RECAP!$C$2:$L$1000))</f>
        <v>0</v>
      </c>
      <c r="F78" s="20">
        <f t="array" ref="F78">SUMPRODUCT((RECAP!$A$2:$A$1000=synthése!$B78)*(RECAP!$B$2:$B$1000=synthése!$C78)*(RECAP!$C$1:$L$1=synthése!F$1)*(RECAP!$C$2:$L$1000))</f>
        <v>0</v>
      </c>
      <c r="G78" s="20">
        <f t="array" ref="G78">SUMPRODUCT((RECAP!$A$2:$A$1000=synthése!$B78)*(RECAP!$B$2:$B$1000=synthése!$C78)*(RECAP!$C$1:$L$1=synthése!G$1)*(RECAP!$C$2:$L$1000))</f>
        <v>0</v>
      </c>
      <c r="H78" s="20">
        <f t="array" ref="H78">SUMPRODUCT((RECAP!$A$2:$A$1000=synthése!$B78)*(RECAP!$B$2:$B$1000=synthése!$C78)*(RECAP!$C$1:$L$1=synthése!H$1)*(RECAP!$C$2:$L$1000))</f>
        <v>0</v>
      </c>
      <c r="I78" s="20">
        <f t="array" ref="I78">SUMPRODUCT((RECAP!$A$2:$A$1000=synthése!$B78)*(RECAP!$B$2:$B$1000=synthése!$C78)*(RECAP!$C$1:$L$1=synthése!I$1)*(RECAP!$C$2:$L$1000))</f>
        <v>0</v>
      </c>
      <c r="J78" s="20">
        <f t="array" ref="J78">SUMPRODUCT((RECAP!$A$2:$A$1000=synthése!$B78)*(RECAP!$B$2:$B$1000=synthése!$C78)*(RECAP!$C$1:$L$1=synthése!J$1)*(RECAP!$C$2:$L$1000))</f>
        <v>0</v>
      </c>
      <c r="K78" s="20">
        <f t="array" ref="K78">SUMPRODUCT((RECAP!$A$2:$A$1000=synthése!$B78)*(RECAP!$B$2:$B$1000=synthése!$C78)*(RECAP!$C$1:$L$1=synthése!K$1)*(RECAP!$C$2:$L$1000))</f>
        <v>0</v>
      </c>
      <c r="L78" s="20">
        <f t="array" ref="L78">SUMPRODUCT((RECAP!$A$2:$A$1000=synthése!$B78)*(RECAP!$B$2:$B$1000=synthése!$C78)*(RECAP!$C$1:$L$1=synthése!L$1)*(RECAP!$C$2:$L$1000))</f>
        <v>0</v>
      </c>
      <c r="M78" s="20">
        <f t="array" ref="M78">SUMPRODUCT((RECAP!$A$2:$A$1000=synthése!$B78)*(RECAP!$B$2:$B$1000=synthése!$C78)*(RECAP!$C$1:$L$1=synthése!M$1)*(RECAP!$C$2:$L$1000))</f>
        <v>0</v>
      </c>
      <c r="N78" s="24">
        <f t="shared" si="2"/>
        <v>0</v>
      </c>
    </row>
    <row r="79" spans="1:14" ht="15" thickBot="1" x14ac:dyDescent="0.3">
      <c r="A79" s="25" t="str">
        <f t="shared" ca="1" si="3"/>
        <v/>
      </c>
      <c r="B79" s="26" t="str">
        <f>IF(RECAP!A79="","",RECAP!A79)</f>
        <v/>
      </c>
      <c r="C79" s="27" t="str">
        <f>IF(RECAP!B79="","",RECAP!B79)</f>
        <v/>
      </c>
      <c r="D79" s="28">
        <f t="array" ref="D79">SUMPRODUCT((RECAP!$A$2:$A$1000=synthése!$B79)*(RECAP!$B$2:$B$1000=synthése!$C79)*(RECAP!$C$1:$L$1=synthése!D$1)*(RECAP!$C$2:$L$1000))</f>
        <v>0</v>
      </c>
      <c r="E79" s="28">
        <f t="array" ref="E79">SUMPRODUCT((RECAP!$A$2:$A$1000=synthése!$B79)*(RECAP!$B$2:$B$1000=synthése!$C79)*(RECAP!$C$1:$L$1=synthése!E$1)*(RECAP!$C$2:$L$1000))</f>
        <v>0</v>
      </c>
      <c r="F79" s="28">
        <f t="array" ref="F79">SUMPRODUCT((RECAP!$A$2:$A$1000=synthése!$B79)*(RECAP!$B$2:$B$1000=synthése!$C79)*(RECAP!$C$1:$L$1=synthése!F$1)*(RECAP!$C$2:$L$1000))</f>
        <v>0</v>
      </c>
      <c r="G79" s="28">
        <f t="array" ref="G79">SUMPRODUCT((RECAP!$A$2:$A$1000=synthése!$B79)*(RECAP!$B$2:$B$1000=synthése!$C79)*(RECAP!$C$1:$L$1=synthése!G$1)*(RECAP!$C$2:$L$1000))</f>
        <v>0</v>
      </c>
      <c r="H79" s="28">
        <f t="array" ref="H79">SUMPRODUCT((RECAP!$A$2:$A$1000=synthése!$B79)*(RECAP!$B$2:$B$1000=synthése!$C79)*(RECAP!$C$1:$L$1=synthése!H$1)*(RECAP!$C$2:$L$1000))</f>
        <v>0</v>
      </c>
      <c r="I79" s="28">
        <f t="array" ref="I79">SUMPRODUCT((RECAP!$A$2:$A$1000=synthése!$B79)*(RECAP!$B$2:$B$1000=synthése!$C79)*(RECAP!$C$1:$L$1=synthése!I$1)*(RECAP!$C$2:$L$1000))</f>
        <v>0</v>
      </c>
      <c r="J79" s="28">
        <f t="array" ref="J79">SUMPRODUCT((RECAP!$A$2:$A$1000=synthése!$B79)*(RECAP!$B$2:$B$1000=synthése!$C79)*(RECAP!$C$1:$L$1=synthése!J$1)*(RECAP!$C$2:$L$1000))</f>
        <v>0</v>
      </c>
      <c r="K79" s="28">
        <f t="array" ref="K79">SUMPRODUCT((RECAP!$A$2:$A$1000=synthése!$B79)*(RECAP!$B$2:$B$1000=synthése!$C79)*(RECAP!$C$1:$L$1=synthése!K$1)*(RECAP!$C$2:$L$1000))</f>
        <v>0</v>
      </c>
      <c r="L79" s="28">
        <f t="array" ref="L79">SUMPRODUCT((RECAP!$A$2:$A$1000=synthése!$B79)*(RECAP!$B$2:$B$1000=synthése!$C79)*(RECAP!$C$1:$L$1=synthése!L$1)*(RECAP!$C$2:$L$1000))</f>
        <v>0</v>
      </c>
      <c r="M79" s="28">
        <f t="array" ref="M79">SUMPRODUCT((RECAP!$A$2:$A$1000=synthése!$B79)*(RECAP!$B$2:$B$1000=synthése!$C79)*(RECAP!$C$1:$L$1=synthése!M$1)*(RECAP!$C$2:$L$1000))</f>
        <v>0</v>
      </c>
      <c r="N79" s="24">
        <f t="shared" si="2"/>
        <v>0</v>
      </c>
    </row>
    <row r="80" spans="1:14" ht="15" thickBot="1" x14ac:dyDescent="0.3">
      <c r="A80" s="9" t="str">
        <f t="shared" ca="1" si="3"/>
        <v/>
      </c>
      <c r="B80" s="21" t="str">
        <f>IF(RECAP!A80="","",RECAP!A80)</f>
        <v/>
      </c>
      <c r="C80" s="22" t="str">
        <f>IF(RECAP!B80="","",RECAP!B80)</f>
        <v/>
      </c>
      <c r="D80" s="23">
        <f t="array" ref="D80">SUMPRODUCT((RECAP!$A$2:$A$1000=synthése!$B80)*(RECAP!$B$2:$B$1000=synthése!$C80)*(RECAP!$C$1:$L$1=synthése!D$1)*(RECAP!$C$2:$L$1000))</f>
        <v>0</v>
      </c>
      <c r="E80" s="23">
        <f t="array" ref="E80">SUMPRODUCT((RECAP!$A$2:$A$1000=synthése!$B80)*(RECAP!$B$2:$B$1000=synthése!$C80)*(RECAP!$C$1:$L$1=synthése!E$1)*(RECAP!$C$2:$L$1000))</f>
        <v>0</v>
      </c>
      <c r="F80" s="23">
        <f t="array" ref="F80">SUMPRODUCT((RECAP!$A$2:$A$1000=synthése!$B80)*(RECAP!$B$2:$B$1000=synthése!$C80)*(RECAP!$C$1:$L$1=synthése!F$1)*(RECAP!$C$2:$L$1000))</f>
        <v>0</v>
      </c>
      <c r="G80" s="23">
        <f t="array" ref="G80">SUMPRODUCT((RECAP!$A$2:$A$1000=synthése!$B80)*(RECAP!$B$2:$B$1000=synthése!$C80)*(RECAP!$C$1:$L$1=synthése!G$1)*(RECAP!$C$2:$L$1000))</f>
        <v>0</v>
      </c>
      <c r="H80" s="23">
        <f t="array" ref="H80">SUMPRODUCT((RECAP!$A$2:$A$1000=synthése!$B80)*(RECAP!$B$2:$B$1000=synthése!$C80)*(RECAP!$C$1:$L$1=synthése!H$1)*(RECAP!$C$2:$L$1000))</f>
        <v>0</v>
      </c>
      <c r="I80" s="23">
        <f t="array" ref="I80">SUMPRODUCT((RECAP!$A$2:$A$1000=synthése!$B80)*(RECAP!$B$2:$B$1000=synthése!$C80)*(RECAP!$C$1:$L$1=synthése!I$1)*(RECAP!$C$2:$L$1000))</f>
        <v>0</v>
      </c>
      <c r="J80" s="23">
        <f t="array" ref="J80">SUMPRODUCT((RECAP!$A$2:$A$1000=synthése!$B80)*(RECAP!$B$2:$B$1000=synthése!$C80)*(RECAP!$C$1:$L$1=synthése!J$1)*(RECAP!$C$2:$L$1000))</f>
        <v>0</v>
      </c>
      <c r="K80" s="23">
        <f t="array" ref="K80">SUMPRODUCT((RECAP!$A$2:$A$1000=synthése!$B80)*(RECAP!$B$2:$B$1000=synthése!$C80)*(RECAP!$C$1:$L$1=synthése!K$1)*(RECAP!$C$2:$L$1000))</f>
        <v>0</v>
      </c>
      <c r="L80" s="23">
        <f t="array" ref="L80">SUMPRODUCT((RECAP!$A$2:$A$1000=synthése!$B80)*(RECAP!$B$2:$B$1000=synthése!$C80)*(RECAP!$C$1:$L$1=synthése!L$1)*(RECAP!$C$2:$L$1000))</f>
        <v>0</v>
      </c>
      <c r="M80" s="23">
        <f t="array" ref="M80">SUMPRODUCT((RECAP!$A$2:$A$1000=synthése!$B80)*(RECAP!$B$2:$B$1000=synthése!$C80)*(RECAP!$C$1:$L$1=synthése!M$1)*(RECAP!$C$2:$L$1000))</f>
        <v>0</v>
      </c>
      <c r="N80" s="24">
        <f t="shared" si="2"/>
        <v>0</v>
      </c>
    </row>
    <row r="81" spans="1:14" ht="15" thickBot="1" x14ac:dyDescent="0.3">
      <c r="A81" s="11" t="str">
        <f t="shared" ca="1" si="3"/>
        <v/>
      </c>
      <c r="B81" s="18" t="str">
        <f>IF(RECAP!A81="","",RECAP!A81)</f>
        <v/>
      </c>
      <c r="C81" s="19" t="str">
        <f>IF(RECAP!B81="","",RECAP!B81)</f>
        <v/>
      </c>
      <c r="D81" s="20">
        <f t="array" ref="D81">SUMPRODUCT((RECAP!$A$2:$A$1000=synthése!$B81)*(RECAP!$B$2:$B$1000=synthése!$C81)*(RECAP!$C$1:$L$1=synthése!D$1)*(RECAP!$C$2:$L$1000))</f>
        <v>0</v>
      </c>
      <c r="E81" s="20">
        <f t="array" ref="E81">SUMPRODUCT((RECAP!$A$2:$A$1000=synthése!$B81)*(RECAP!$B$2:$B$1000=synthése!$C81)*(RECAP!$C$1:$L$1=synthése!E$1)*(RECAP!$C$2:$L$1000))</f>
        <v>0</v>
      </c>
      <c r="F81" s="20">
        <f t="array" ref="F81">SUMPRODUCT((RECAP!$A$2:$A$1000=synthése!$B81)*(RECAP!$B$2:$B$1000=synthése!$C81)*(RECAP!$C$1:$L$1=synthése!F$1)*(RECAP!$C$2:$L$1000))</f>
        <v>0</v>
      </c>
      <c r="G81" s="20">
        <f t="array" ref="G81">SUMPRODUCT((RECAP!$A$2:$A$1000=synthése!$B81)*(RECAP!$B$2:$B$1000=synthése!$C81)*(RECAP!$C$1:$L$1=synthése!G$1)*(RECAP!$C$2:$L$1000))</f>
        <v>0</v>
      </c>
      <c r="H81" s="20">
        <f t="array" ref="H81">SUMPRODUCT((RECAP!$A$2:$A$1000=synthése!$B81)*(RECAP!$B$2:$B$1000=synthése!$C81)*(RECAP!$C$1:$L$1=synthése!H$1)*(RECAP!$C$2:$L$1000))</f>
        <v>0</v>
      </c>
      <c r="I81" s="20">
        <f t="array" ref="I81">SUMPRODUCT((RECAP!$A$2:$A$1000=synthése!$B81)*(RECAP!$B$2:$B$1000=synthése!$C81)*(RECAP!$C$1:$L$1=synthése!I$1)*(RECAP!$C$2:$L$1000))</f>
        <v>0</v>
      </c>
      <c r="J81" s="20">
        <f t="array" ref="J81">SUMPRODUCT((RECAP!$A$2:$A$1000=synthése!$B81)*(RECAP!$B$2:$B$1000=synthése!$C81)*(RECAP!$C$1:$L$1=synthése!J$1)*(RECAP!$C$2:$L$1000))</f>
        <v>0</v>
      </c>
      <c r="K81" s="20">
        <f t="array" ref="K81">SUMPRODUCT((RECAP!$A$2:$A$1000=synthése!$B81)*(RECAP!$B$2:$B$1000=synthése!$C81)*(RECAP!$C$1:$L$1=synthése!K$1)*(RECAP!$C$2:$L$1000))</f>
        <v>0</v>
      </c>
      <c r="L81" s="20">
        <f t="array" ref="L81">SUMPRODUCT((RECAP!$A$2:$A$1000=synthése!$B81)*(RECAP!$B$2:$B$1000=synthése!$C81)*(RECAP!$C$1:$L$1=synthése!L$1)*(RECAP!$C$2:$L$1000))</f>
        <v>0</v>
      </c>
      <c r="M81" s="20">
        <f t="array" ref="M81">SUMPRODUCT((RECAP!$A$2:$A$1000=synthése!$B81)*(RECAP!$B$2:$B$1000=synthése!$C81)*(RECAP!$C$1:$L$1=synthése!M$1)*(RECAP!$C$2:$L$1000))</f>
        <v>0</v>
      </c>
      <c r="N81" s="24">
        <f t="shared" si="2"/>
        <v>0</v>
      </c>
    </row>
    <row r="82" spans="1:14" ht="15" thickBot="1" x14ac:dyDescent="0.3">
      <c r="A82" s="11" t="str">
        <f t="shared" ca="1" si="3"/>
        <v/>
      </c>
      <c r="B82" s="18" t="str">
        <f>IF(RECAP!A82="","",RECAP!A82)</f>
        <v/>
      </c>
      <c r="C82" s="19" t="str">
        <f>IF(RECAP!B82="","",RECAP!B82)</f>
        <v/>
      </c>
      <c r="D82" s="20">
        <f t="array" ref="D82">SUMPRODUCT((RECAP!$A$2:$A$1000=synthése!$B82)*(RECAP!$B$2:$B$1000=synthése!$C82)*(RECAP!$C$1:$L$1=synthése!D$1)*(RECAP!$C$2:$L$1000))</f>
        <v>0</v>
      </c>
      <c r="E82" s="20">
        <f t="array" ref="E82">SUMPRODUCT((RECAP!$A$2:$A$1000=synthése!$B82)*(RECAP!$B$2:$B$1000=synthése!$C82)*(RECAP!$C$1:$L$1=synthése!E$1)*(RECAP!$C$2:$L$1000))</f>
        <v>0</v>
      </c>
      <c r="F82" s="20">
        <f t="array" ref="F82">SUMPRODUCT((RECAP!$A$2:$A$1000=synthése!$B82)*(RECAP!$B$2:$B$1000=synthése!$C82)*(RECAP!$C$1:$L$1=synthése!F$1)*(RECAP!$C$2:$L$1000))</f>
        <v>0</v>
      </c>
      <c r="G82" s="20">
        <f t="array" ref="G82">SUMPRODUCT((RECAP!$A$2:$A$1000=synthése!$B82)*(RECAP!$B$2:$B$1000=synthése!$C82)*(RECAP!$C$1:$L$1=synthése!G$1)*(RECAP!$C$2:$L$1000))</f>
        <v>0</v>
      </c>
      <c r="H82" s="20">
        <f t="array" ref="H82">SUMPRODUCT((RECAP!$A$2:$A$1000=synthése!$B82)*(RECAP!$B$2:$B$1000=synthése!$C82)*(RECAP!$C$1:$L$1=synthése!H$1)*(RECAP!$C$2:$L$1000))</f>
        <v>0</v>
      </c>
      <c r="I82" s="20">
        <f t="array" ref="I82">SUMPRODUCT((RECAP!$A$2:$A$1000=synthése!$B82)*(RECAP!$B$2:$B$1000=synthése!$C82)*(RECAP!$C$1:$L$1=synthése!I$1)*(RECAP!$C$2:$L$1000))</f>
        <v>0</v>
      </c>
      <c r="J82" s="20">
        <f t="array" ref="J82">SUMPRODUCT((RECAP!$A$2:$A$1000=synthése!$B82)*(RECAP!$B$2:$B$1000=synthése!$C82)*(RECAP!$C$1:$L$1=synthése!J$1)*(RECAP!$C$2:$L$1000))</f>
        <v>0</v>
      </c>
      <c r="K82" s="20">
        <f t="array" ref="K82">SUMPRODUCT((RECAP!$A$2:$A$1000=synthése!$B82)*(RECAP!$B$2:$B$1000=synthése!$C82)*(RECAP!$C$1:$L$1=synthése!K$1)*(RECAP!$C$2:$L$1000))</f>
        <v>0</v>
      </c>
      <c r="L82" s="20">
        <f t="array" ref="L82">SUMPRODUCT((RECAP!$A$2:$A$1000=synthése!$B82)*(RECAP!$B$2:$B$1000=synthése!$C82)*(RECAP!$C$1:$L$1=synthése!L$1)*(RECAP!$C$2:$L$1000))</f>
        <v>0</v>
      </c>
      <c r="M82" s="20">
        <f t="array" ref="M82">SUMPRODUCT((RECAP!$A$2:$A$1000=synthése!$B82)*(RECAP!$B$2:$B$1000=synthése!$C82)*(RECAP!$C$1:$L$1=synthése!M$1)*(RECAP!$C$2:$L$1000))</f>
        <v>0</v>
      </c>
      <c r="N82" s="24">
        <f t="shared" si="2"/>
        <v>0</v>
      </c>
    </row>
    <row r="83" spans="1:14" ht="15" thickBot="1" x14ac:dyDescent="0.3">
      <c r="A83" s="11" t="str">
        <f t="shared" ca="1" si="3"/>
        <v/>
      </c>
      <c r="B83" s="18" t="str">
        <f>IF(RECAP!A83="","",RECAP!A83)</f>
        <v/>
      </c>
      <c r="C83" s="19" t="str">
        <f>IF(RECAP!B83="","",RECAP!B83)</f>
        <v/>
      </c>
      <c r="D83" s="20">
        <f t="array" ref="D83">SUMPRODUCT((RECAP!$A$2:$A$1000=synthése!$B83)*(RECAP!$B$2:$B$1000=synthése!$C83)*(RECAP!$C$1:$L$1=synthése!D$1)*(RECAP!$C$2:$L$1000))</f>
        <v>0</v>
      </c>
      <c r="E83" s="20">
        <f t="array" ref="E83">SUMPRODUCT((RECAP!$A$2:$A$1000=synthése!$B83)*(RECAP!$B$2:$B$1000=synthése!$C83)*(RECAP!$C$1:$L$1=synthése!E$1)*(RECAP!$C$2:$L$1000))</f>
        <v>0</v>
      </c>
      <c r="F83" s="20">
        <f t="array" ref="F83">SUMPRODUCT((RECAP!$A$2:$A$1000=synthése!$B83)*(RECAP!$B$2:$B$1000=synthése!$C83)*(RECAP!$C$1:$L$1=synthése!F$1)*(RECAP!$C$2:$L$1000))</f>
        <v>0</v>
      </c>
      <c r="G83" s="20">
        <f t="array" ref="G83">SUMPRODUCT((RECAP!$A$2:$A$1000=synthése!$B83)*(RECAP!$B$2:$B$1000=synthése!$C83)*(RECAP!$C$1:$L$1=synthése!G$1)*(RECAP!$C$2:$L$1000))</f>
        <v>0</v>
      </c>
      <c r="H83" s="20">
        <f t="array" ref="H83">SUMPRODUCT((RECAP!$A$2:$A$1000=synthése!$B83)*(RECAP!$B$2:$B$1000=synthése!$C83)*(RECAP!$C$1:$L$1=synthése!H$1)*(RECAP!$C$2:$L$1000))</f>
        <v>0</v>
      </c>
      <c r="I83" s="20">
        <f t="array" ref="I83">SUMPRODUCT((RECAP!$A$2:$A$1000=synthése!$B83)*(RECAP!$B$2:$B$1000=synthése!$C83)*(RECAP!$C$1:$L$1=synthése!I$1)*(RECAP!$C$2:$L$1000))</f>
        <v>0</v>
      </c>
      <c r="J83" s="20">
        <f t="array" ref="J83">SUMPRODUCT((RECAP!$A$2:$A$1000=synthése!$B83)*(RECAP!$B$2:$B$1000=synthése!$C83)*(RECAP!$C$1:$L$1=synthése!J$1)*(RECAP!$C$2:$L$1000))</f>
        <v>0</v>
      </c>
      <c r="K83" s="20">
        <f t="array" ref="K83">SUMPRODUCT((RECAP!$A$2:$A$1000=synthése!$B83)*(RECAP!$B$2:$B$1000=synthése!$C83)*(RECAP!$C$1:$L$1=synthése!K$1)*(RECAP!$C$2:$L$1000))</f>
        <v>0</v>
      </c>
      <c r="L83" s="20">
        <f t="array" ref="L83">SUMPRODUCT((RECAP!$A$2:$A$1000=synthése!$B83)*(RECAP!$B$2:$B$1000=synthése!$C83)*(RECAP!$C$1:$L$1=synthése!L$1)*(RECAP!$C$2:$L$1000))</f>
        <v>0</v>
      </c>
      <c r="M83" s="20">
        <f t="array" ref="M83">SUMPRODUCT((RECAP!$A$2:$A$1000=synthése!$B83)*(RECAP!$B$2:$B$1000=synthése!$C83)*(RECAP!$C$1:$L$1=synthése!M$1)*(RECAP!$C$2:$L$1000))</f>
        <v>0</v>
      </c>
      <c r="N83" s="24">
        <f t="shared" si="2"/>
        <v>0</v>
      </c>
    </row>
    <row r="84" spans="1:14" ht="15" thickBot="1" x14ac:dyDescent="0.3">
      <c r="A84" s="11" t="str">
        <f t="shared" ca="1" si="3"/>
        <v/>
      </c>
      <c r="B84" s="18" t="str">
        <f>IF(RECAP!A84="","",RECAP!A84)</f>
        <v/>
      </c>
      <c r="C84" s="19" t="str">
        <f>IF(RECAP!B84="","",RECAP!B84)</f>
        <v/>
      </c>
      <c r="D84" s="20">
        <f t="array" ref="D84">SUMPRODUCT((RECAP!$A$2:$A$1000=synthése!$B84)*(RECAP!$B$2:$B$1000=synthése!$C84)*(RECAP!$C$1:$L$1=synthése!D$1)*(RECAP!$C$2:$L$1000))</f>
        <v>0</v>
      </c>
      <c r="E84" s="20">
        <f t="array" ref="E84">SUMPRODUCT((RECAP!$A$2:$A$1000=synthése!$B84)*(RECAP!$B$2:$B$1000=synthése!$C84)*(RECAP!$C$1:$L$1=synthése!E$1)*(RECAP!$C$2:$L$1000))</f>
        <v>0</v>
      </c>
      <c r="F84" s="20">
        <f t="array" ref="F84">SUMPRODUCT((RECAP!$A$2:$A$1000=synthése!$B84)*(RECAP!$B$2:$B$1000=synthése!$C84)*(RECAP!$C$1:$L$1=synthése!F$1)*(RECAP!$C$2:$L$1000))</f>
        <v>0</v>
      </c>
      <c r="G84" s="20">
        <f t="array" ref="G84">SUMPRODUCT((RECAP!$A$2:$A$1000=synthése!$B84)*(RECAP!$B$2:$B$1000=synthése!$C84)*(RECAP!$C$1:$L$1=synthése!G$1)*(RECAP!$C$2:$L$1000))</f>
        <v>0</v>
      </c>
      <c r="H84" s="20">
        <f t="array" ref="H84">SUMPRODUCT((RECAP!$A$2:$A$1000=synthése!$B84)*(RECAP!$B$2:$B$1000=synthése!$C84)*(RECAP!$C$1:$L$1=synthése!H$1)*(RECAP!$C$2:$L$1000))</f>
        <v>0</v>
      </c>
      <c r="I84" s="20">
        <f t="array" ref="I84">SUMPRODUCT((RECAP!$A$2:$A$1000=synthése!$B84)*(RECAP!$B$2:$B$1000=synthése!$C84)*(RECAP!$C$1:$L$1=synthése!I$1)*(RECAP!$C$2:$L$1000))</f>
        <v>0</v>
      </c>
      <c r="J84" s="20">
        <f t="array" ref="J84">SUMPRODUCT((RECAP!$A$2:$A$1000=synthése!$B84)*(RECAP!$B$2:$B$1000=synthése!$C84)*(RECAP!$C$1:$L$1=synthése!J$1)*(RECAP!$C$2:$L$1000))</f>
        <v>0</v>
      </c>
      <c r="K84" s="20">
        <f t="array" ref="K84">SUMPRODUCT((RECAP!$A$2:$A$1000=synthése!$B84)*(RECAP!$B$2:$B$1000=synthése!$C84)*(RECAP!$C$1:$L$1=synthése!K$1)*(RECAP!$C$2:$L$1000))</f>
        <v>0</v>
      </c>
      <c r="L84" s="20">
        <f t="array" ref="L84">SUMPRODUCT((RECAP!$A$2:$A$1000=synthése!$B84)*(RECAP!$B$2:$B$1000=synthése!$C84)*(RECAP!$C$1:$L$1=synthése!L$1)*(RECAP!$C$2:$L$1000))</f>
        <v>0</v>
      </c>
      <c r="M84" s="20">
        <f t="array" ref="M84">SUMPRODUCT((RECAP!$A$2:$A$1000=synthése!$B84)*(RECAP!$B$2:$B$1000=synthése!$C84)*(RECAP!$C$1:$L$1=synthése!M$1)*(RECAP!$C$2:$L$1000))</f>
        <v>0</v>
      </c>
      <c r="N84" s="24">
        <f t="shared" si="2"/>
        <v>0</v>
      </c>
    </row>
    <row r="85" spans="1:14" ht="15" thickBot="1" x14ac:dyDescent="0.3">
      <c r="A85" s="25" t="str">
        <f t="shared" ca="1" si="3"/>
        <v/>
      </c>
      <c r="B85" s="26" t="str">
        <f>IF(RECAP!A85="","",RECAP!A85)</f>
        <v/>
      </c>
      <c r="C85" s="27" t="str">
        <f>IF(RECAP!B85="","",RECAP!B85)</f>
        <v/>
      </c>
      <c r="D85" s="28">
        <f t="array" ref="D85">SUMPRODUCT((RECAP!$A$2:$A$1000=synthése!$B85)*(RECAP!$B$2:$B$1000=synthése!$C85)*(RECAP!$C$1:$L$1=synthése!D$1)*(RECAP!$C$2:$L$1000))</f>
        <v>0</v>
      </c>
      <c r="E85" s="28">
        <f t="array" ref="E85">SUMPRODUCT((RECAP!$A$2:$A$1000=synthése!$B85)*(RECAP!$B$2:$B$1000=synthése!$C85)*(RECAP!$C$1:$L$1=synthése!E$1)*(RECAP!$C$2:$L$1000))</f>
        <v>0</v>
      </c>
      <c r="F85" s="28">
        <f t="array" ref="F85">SUMPRODUCT((RECAP!$A$2:$A$1000=synthése!$B85)*(RECAP!$B$2:$B$1000=synthése!$C85)*(RECAP!$C$1:$L$1=synthése!F$1)*(RECAP!$C$2:$L$1000))</f>
        <v>0</v>
      </c>
      <c r="G85" s="28">
        <f t="array" ref="G85">SUMPRODUCT((RECAP!$A$2:$A$1000=synthése!$B85)*(RECAP!$B$2:$B$1000=synthése!$C85)*(RECAP!$C$1:$L$1=synthése!G$1)*(RECAP!$C$2:$L$1000))</f>
        <v>0</v>
      </c>
      <c r="H85" s="28">
        <f t="array" ref="H85">SUMPRODUCT((RECAP!$A$2:$A$1000=synthése!$B85)*(RECAP!$B$2:$B$1000=synthése!$C85)*(RECAP!$C$1:$L$1=synthése!H$1)*(RECAP!$C$2:$L$1000))</f>
        <v>0</v>
      </c>
      <c r="I85" s="28">
        <f t="array" ref="I85">SUMPRODUCT((RECAP!$A$2:$A$1000=synthése!$B85)*(RECAP!$B$2:$B$1000=synthése!$C85)*(RECAP!$C$1:$L$1=synthése!I$1)*(RECAP!$C$2:$L$1000))</f>
        <v>0</v>
      </c>
      <c r="J85" s="28">
        <f t="array" ref="J85">SUMPRODUCT((RECAP!$A$2:$A$1000=synthése!$B85)*(RECAP!$B$2:$B$1000=synthése!$C85)*(RECAP!$C$1:$L$1=synthése!J$1)*(RECAP!$C$2:$L$1000))</f>
        <v>0</v>
      </c>
      <c r="K85" s="28">
        <f t="array" ref="K85">SUMPRODUCT((RECAP!$A$2:$A$1000=synthése!$B85)*(RECAP!$B$2:$B$1000=synthése!$C85)*(RECAP!$C$1:$L$1=synthése!K$1)*(RECAP!$C$2:$L$1000))</f>
        <v>0</v>
      </c>
      <c r="L85" s="28">
        <f t="array" ref="L85">SUMPRODUCT((RECAP!$A$2:$A$1000=synthése!$B85)*(RECAP!$B$2:$B$1000=synthése!$C85)*(RECAP!$C$1:$L$1=synthése!L$1)*(RECAP!$C$2:$L$1000))</f>
        <v>0</v>
      </c>
      <c r="M85" s="28">
        <f t="array" ref="M85">SUMPRODUCT((RECAP!$A$2:$A$1000=synthése!$B85)*(RECAP!$B$2:$B$1000=synthése!$C85)*(RECAP!$C$1:$L$1=synthése!M$1)*(RECAP!$C$2:$L$1000))</f>
        <v>0</v>
      </c>
      <c r="N85" s="24">
        <f t="shared" si="2"/>
        <v>0</v>
      </c>
    </row>
    <row r="86" spans="1:14" ht="15" thickBot="1" x14ac:dyDescent="0.3">
      <c r="A86" s="9" t="str">
        <f t="shared" ca="1" si="3"/>
        <v/>
      </c>
      <c r="B86" s="21" t="str">
        <f>IF(RECAP!A86="","",RECAP!A86)</f>
        <v/>
      </c>
      <c r="C86" s="22" t="str">
        <f>IF(RECAP!B86="","",RECAP!B86)</f>
        <v/>
      </c>
      <c r="D86" s="23">
        <f t="array" ref="D86">SUMPRODUCT((RECAP!$A$2:$A$1000=synthése!$B86)*(RECAP!$B$2:$B$1000=synthése!$C86)*(RECAP!$C$1:$L$1=synthése!D$1)*(RECAP!$C$2:$L$1000))</f>
        <v>0</v>
      </c>
      <c r="E86" s="23">
        <f t="array" ref="E86">SUMPRODUCT((RECAP!$A$2:$A$1000=synthése!$B86)*(RECAP!$B$2:$B$1000=synthése!$C86)*(RECAP!$C$1:$L$1=synthése!E$1)*(RECAP!$C$2:$L$1000))</f>
        <v>0</v>
      </c>
      <c r="F86" s="23">
        <f t="array" ref="F86">SUMPRODUCT((RECAP!$A$2:$A$1000=synthése!$B86)*(RECAP!$B$2:$B$1000=synthése!$C86)*(RECAP!$C$1:$L$1=synthése!F$1)*(RECAP!$C$2:$L$1000))</f>
        <v>0</v>
      </c>
      <c r="G86" s="23">
        <f t="array" ref="G86">SUMPRODUCT((RECAP!$A$2:$A$1000=synthése!$B86)*(RECAP!$B$2:$B$1000=synthése!$C86)*(RECAP!$C$1:$L$1=synthése!G$1)*(RECAP!$C$2:$L$1000))</f>
        <v>0</v>
      </c>
      <c r="H86" s="23">
        <f t="array" ref="H86">SUMPRODUCT((RECAP!$A$2:$A$1000=synthése!$B86)*(RECAP!$B$2:$B$1000=synthése!$C86)*(RECAP!$C$1:$L$1=synthése!H$1)*(RECAP!$C$2:$L$1000))</f>
        <v>0</v>
      </c>
      <c r="I86" s="23">
        <f t="array" ref="I86">SUMPRODUCT((RECAP!$A$2:$A$1000=synthése!$B86)*(RECAP!$B$2:$B$1000=synthése!$C86)*(RECAP!$C$1:$L$1=synthése!I$1)*(RECAP!$C$2:$L$1000))</f>
        <v>0</v>
      </c>
      <c r="J86" s="23">
        <f t="array" ref="J86">SUMPRODUCT((RECAP!$A$2:$A$1000=synthése!$B86)*(RECAP!$B$2:$B$1000=synthése!$C86)*(RECAP!$C$1:$L$1=synthése!J$1)*(RECAP!$C$2:$L$1000))</f>
        <v>0</v>
      </c>
      <c r="K86" s="23">
        <f t="array" ref="K86">SUMPRODUCT((RECAP!$A$2:$A$1000=synthése!$B86)*(RECAP!$B$2:$B$1000=synthése!$C86)*(RECAP!$C$1:$L$1=synthése!K$1)*(RECAP!$C$2:$L$1000))</f>
        <v>0</v>
      </c>
      <c r="L86" s="23">
        <f t="array" ref="L86">SUMPRODUCT((RECAP!$A$2:$A$1000=synthése!$B86)*(RECAP!$B$2:$B$1000=synthése!$C86)*(RECAP!$C$1:$L$1=synthése!L$1)*(RECAP!$C$2:$L$1000))</f>
        <v>0</v>
      </c>
      <c r="M86" s="23">
        <f t="array" ref="M86">SUMPRODUCT((RECAP!$A$2:$A$1000=synthése!$B86)*(RECAP!$B$2:$B$1000=synthése!$C86)*(RECAP!$C$1:$L$1=synthése!M$1)*(RECAP!$C$2:$L$1000))</f>
        <v>0</v>
      </c>
      <c r="N86" s="24">
        <f t="shared" si="2"/>
        <v>0</v>
      </c>
    </row>
    <row r="87" spans="1:14" ht="15" thickBot="1" x14ac:dyDescent="0.3">
      <c r="A87" s="11" t="str">
        <f t="shared" ca="1" si="3"/>
        <v/>
      </c>
      <c r="B87" s="18" t="str">
        <f>IF(RECAP!A87="","",RECAP!A87)</f>
        <v/>
      </c>
      <c r="C87" s="19" t="str">
        <f>IF(RECAP!B87="","",RECAP!B87)</f>
        <v/>
      </c>
      <c r="D87" s="20">
        <f t="array" ref="D87">SUMPRODUCT((RECAP!$A$2:$A$1000=synthése!$B87)*(RECAP!$B$2:$B$1000=synthése!$C87)*(RECAP!$C$1:$L$1=synthése!D$1)*(RECAP!$C$2:$L$1000))</f>
        <v>0</v>
      </c>
      <c r="E87" s="20">
        <f t="array" ref="E87">SUMPRODUCT((RECAP!$A$2:$A$1000=synthése!$B87)*(RECAP!$B$2:$B$1000=synthése!$C87)*(RECAP!$C$1:$L$1=synthése!E$1)*(RECAP!$C$2:$L$1000))</f>
        <v>0</v>
      </c>
      <c r="F87" s="20">
        <f t="array" ref="F87">SUMPRODUCT((RECAP!$A$2:$A$1000=synthése!$B87)*(RECAP!$B$2:$B$1000=synthése!$C87)*(RECAP!$C$1:$L$1=synthése!F$1)*(RECAP!$C$2:$L$1000))</f>
        <v>0</v>
      </c>
      <c r="G87" s="20">
        <f t="array" ref="G87">SUMPRODUCT((RECAP!$A$2:$A$1000=synthése!$B87)*(RECAP!$B$2:$B$1000=synthése!$C87)*(RECAP!$C$1:$L$1=synthése!G$1)*(RECAP!$C$2:$L$1000))</f>
        <v>0</v>
      </c>
      <c r="H87" s="20">
        <f t="array" ref="H87">SUMPRODUCT((RECAP!$A$2:$A$1000=synthése!$B87)*(RECAP!$B$2:$B$1000=synthése!$C87)*(RECAP!$C$1:$L$1=synthése!H$1)*(RECAP!$C$2:$L$1000))</f>
        <v>0</v>
      </c>
      <c r="I87" s="20">
        <f t="array" ref="I87">SUMPRODUCT((RECAP!$A$2:$A$1000=synthése!$B87)*(RECAP!$B$2:$B$1000=synthése!$C87)*(RECAP!$C$1:$L$1=synthése!I$1)*(RECAP!$C$2:$L$1000))</f>
        <v>0</v>
      </c>
      <c r="J87" s="20">
        <f t="array" ref="J87">SUMPRODUCT((RECAP!$A$2:$A$1000=synthése!$B87)*(RECAP!$B$2:$B$1000=synthése!$C87)*(RECAP!$C$1:$L$1=synthése!J$1)*(RECAP!$C$2:$L$1000))</f>
        <v>0</v>
      </c>
      <c r="K87" s="20">
        <f t="array" ref="K87">SUMPRODUCT((RECAP!$A$2:$A$1000=synthése!$B87)*(RECAP!$B$2:$B$1000=synthése!$C87)*(RECAP!$C$1:$L$1=synthése!K$1)*(RECAP!$C$2:$L$1000))</f>
        <v>0</v>
      </c>
      <c r="L87" s="20">
        <f t="array" ref="L87">SUMPRODUCT((RECAP!$A$2:$A$1000=synthése!$B87)*(RECAP!$B$2:$B$1000=synthése!$C87)*(RECAP!$C$1:$L$1=synthése!L$1)*(RECAP!$C$2:$L$1000))</f>
        <v>0</v>
      </c>
      <c r="M87" s="20">
        <f t="array" ref="M87">SUMPRODUCT((RECAP!$A$2:$A$1000=synthése!$B87)*(RECAP!$B$2:$B$1000=synthése!$C87)*(RECAP!$C$1:$L$1=synthése!M$1)*(RECAP!$C$2:$L$1000))</f>
        <v>0</v>
      </c>
      <c r="N87" s="24">
        <f t="shared" si="2"/>
        <v>0</v>
      </c>
    </row>
    <row r="88" spans="1:14" ht="15" thickBot="1" x14ac:dyDescent="0.3">
      <c r="A88" s="11" t="str">
        <f t="shared" ca="1" si="3"/>
        <v/>
      </c>
      <c r="B88" s="18" t="str">
        <f>IF(RECAP!A88="","",RECAP!A88)</f>
        <v/>
      </c>
      <c r="C88" s="19" t="str">
        <f>IF(RECAP!B88="","",RECAP!B88)</f>
        <v/>
      </c>
      <c r="D88" s="20">
        <f t="array" ref="D88">SUMPRODUCT((RECAP!$A$2:$A$1000=synthése!$B88)*(RECAP!$B$2:$B$1000=synthése!$C88)*(RECAP!$C$1:$L$1=synthése!D$1)*(RECAP!$C$2:$L$1000))</f>
        <v>0</v>
      </c>
      <c r="E88" s="20">
        <f t="array" ref="E88">SUMPRODUCT((RECAP!$A$2:$A$1000=synthése!$B88)*(RECAP!$B$2:$B$1000=synthése!$C88)*(RECAP!$C$1:$L$1=synthése!E$1)*(RECAP!$C$2:$L$1000))</f>
        <v>0</v>
      </c>
      <c r="F88" s="20">
        <f t="array" ref="F88">SUMPRODUCT((RECAP!$A$2:$A$1000=synthése!$B88)*(RECAP!$B$2:$B$1000=synthése!$C88)*(RECAP!$C$1:$L$1=synthése!F$1)*(RECAP!$C$2:$L$1000))</f>
        <v>0</v>
      </c>
      <c r="G88" s="20">
        <f t="array" ref="G88">SUMPRODUCT((RECAP!$A$2:$A$1000=synthése!$B88)*(RECAP!$B$2:$B$1000=synthése!$C88)*(RECAP!$C$1:$L$1=synthése!G$1)*(RECAP!$C$2:$L$1000))</f>
        <v>0</v>
      </c>
      <c r="H88" s="20">
        <f t="array" ref="H88">SUMPRODUCT((RECAP!$A$2:$A$1000=synthése!$B88)*(RECAP!$B$2:$B$1000=synthése!$C88)*(RECAP!$C$1:$L$1=synthése!H$1)*(RECAP!$C$2:$L$1000))</f>
        <v>0</v>
      </c>
      <c r="I88" s="20">
        <f t="array" ref="I88">SUMPRODUCT((RECAP!$A$2:$A$1000=synthése!$B88)*(RECAP!$B$2:$B$1000=synthése!$C88)*(RECAP!$C$1:$L$1=synthése!I$1)*(RECAP!$C$2:$L$1000))</f>
        <v>0</v>
      </c>
      <c r="J88" s="20">
        <f t="array" ref="J88">SUMPRODUCT((RECAP!$A$2:$A$1000=synthése!$B88)*(RECAP!$B$2:$B$1000=synthése!$C88)*(RECAP!$C$1:$L$1=synthése!J$1)*(RECAP!$C$2:$L$1000))</f>
        <v>0</v>
      </c>
      <c r="K88" s="20">
        <f t="array" ref="K88">SUMPRODUCT((RECAP!$A$2:$A$1000=synthése!$B88)*(RECAP!$B$2:$B$1000=synthése!$C88)*(RECAP!$C$1:$L$1=synthése!K$1)*(RECAP!$C$2:$L$1000))</f>
        <v>0</v>
      </c>
      <c r="L88" s="20">
        <f t="array" ref="L88">SUMPRODUCT((RECAP!$A$2:$A$1000=synthése!$B88)*(RECAP!$B$2:$B$1000=synthése!$C88)*(RECAP!$C$1:$L$1=synthése!L$1)*(RECAP!$C$2:$L$1000))</f>
        <v>0</v>
      </c>
      <c r="M88" s="20">
        <f t="array" ref="M88">SUMPRODUCT((RECAP!$A$2:$A$1000=synthése!$B88)*(RECAP!$B$2:$B$1000=synthése!$C88)*(RECAP!$C$1:$L$1=synthése!M$1)*(RECAP!$C$2:$L$1000))</f>
        <v>0</v>
      </c>
      <c r="N88" s="24">
        <f t="shared" si="2"/>
        <v>0</v>
      </c>
    </row>
    <row r="89" spans="1:14" ht="15" thickBot="1" x14ac:dyDescent="0.3">
      <c r="A89" s="11" t="str">
        <f t="shared" ca="1" si="3"/>
        <v/>
      </c>
      <c r="B89" s="18" t="str">
        <f>IF(RECAP!A89="","",RECAP!A89)</f>
        <v/>
      </c>
      <c r="C89" s="19" t="str">
        <f>IF(RECAP!B89="","",RECAP!B89)</f>
        <v/>
      </c>
      <c r="D89" s="20">
        <f t="array" ref="D89">SUMPRODUCT((RECAP!$A$2:$A$1000=synthése!$B89)*(RECAP!$B$2:$B$1000=synthése!$C89)*(RECAP!$C$1:$L$1=synthése!D$1)*(RECAP!$C$2:$L$1000))</f>
        <v>0</v>
      </c>
      <c r="E89" s="20">
        <f t="array" ref="E89">SUMPRODUCT((RECAP!$A$2:$A$1000=synthése!$B89)*(RECAP!$B$2:$B$1000=synthése!$C89)*(RECAP!$C$1:$L$1=synthése!E$1)*(RECAP!$C$2:$L$1000))</f>
        <v>0</v>
      </c>
      <c r="F89" s="20">
        <f t="array" ref="F89">SUMPRODUCT((RECAP!$A$2:$A$1000=synthése!$B89)*(RECAP!$B$2:$B$1000=synthése!$C89)*(RECAP!$C$1:$L$1=synthése!F$1)*(RECAP!$C$2:$L$1000))</f>
        <v>0</v>
      </c>
      <c r="G89" s="20">
        <f t="array" ref="G89">SUMPRODUCT((RECAP!$A$2:$A$1000=synthése!$B89)*(RECAP!$B$2:$B$1000=synthése!$C89)*(RECAP!$C$1:$L$1=synthése!G$1)*(RECAP!$C$2:$L$1000))</f>
        <v>0</v>
      </c>
      <c r="H89" s="20">
        <f t="array" ref="H89">SUMPRODUCT((RECAP!$A$2:$A$1000=synthése!$B89)*(RECAP!$B$2:$B$1000=synthése!$C89)*(RECAP!$C$1:$L$1=synthése!H$1)*(RECAP!$C$2:$L$1000))</f>
        <v>0</v>
      </c>
      <c r="I89" s="20">
        <f t="array" ref="I89">SUMPRODUCT((RECAP!$A$2:$A$1000=synthése!$B89)*(RECAP!$B$2:$B$1000=synthése!$C89)*(RECAP!$C$1:$L$1=synthése!I$1)*(RECAP!$C$2:$L$1000))</f>
        <v>0</v>
      </c>
      <c r="J89" s="20">
        <f t="array" ref="J89">SUMPRODUCT((RECAP!$A$2:$A$1000=synthése!$B89)*(RECAP!$B$2:$B$1000=synthése!$C89)*(RECAP!$C$1:$L$1=synthése!J$1)*(RECAP!$C$2:$L$1000))</f>
        <v>0</v>
      </c>
      <c r="K89" s="20">
        <f t="array" ref="K89">SUMPRODUCT((RECAP!$A$2:$A$1000=synthése!$B89)*(RECAP!$B$2:$B$1000=synthése!$C89)*(RECAP!$C$1:$L$1=synthése!K$1)*(RECAP!$C$2:$L$1000))</f>
        <v>0</v>
      </c>
      <c r="L89" s="20">
        <f t="array" ref="L89">SUMPRODUCT((RECAP!$A$2:$A$1000=synthése!$B89)*(RECAP!$B$2:$B$1000=synthése!$C89)*(RECAP!$C$1:$L$1=synthése!L$1)*(RECAP!$C$2:$L$1000))</f>
        <v>0</v>
      </c>
      <c r="M89" s="20">
        <f t="array" ref="M89">SUMPRODUCT((RECAP!$A$2:$A$1000=synthése!$B89)*(RECAP!$B$2:$B$1000=synthése!$C89)*(RECAP!$C$1:$L$1=synthése!M$1)*(RECAP!$C$2:$L$1000))</f>
        <v>0</v>
      </c>
      <c r="N89" s="24">
        <f t="shared" si="2"/>
        <v>0</v>
      </c>
    </row>
    <row r="90" spans="1:14" ht="15" thickBot="1" x14ac:dyDescent="0.3">
      <c r="A90" s="11" t="str">
        <f t="shared" ca="1" si="3"/>
        <v/>
      </c>
      <c r="B90" s="18" t="str">
        <f>IF(RECAP!A90="","",RECAP!A90)</f>
        <v/>
      </c>
      <c r="C90" s="19" t="str">
        <f>IF(RECAP!B90="","",RECAP!B90)</f>
        <v/>
      </c>
      <c r="D90" s="20">
        <f t="array" ref="D90">SUMPRODUCT((RECAP!$A$2:$A$1000=synthése!$B90)*(RECAP!$B$2:$B$1000=synthése!$C90)*(RECAP!$C$1:$L$1=synthése!D$1)*(RECAP!$C$2:$L$1000))</f>
        <v>0</v>
      </c>
      <c r="E90" s="20">
        <f t="array" ref="E90">SUMPRODUCT((RECAP!$A$2:$A$1000=synthése!$B90)*(RECAP!$B$2:$B$1000=synthése!$C90)*(RECAP!$C$1:$L$1=synthése!E$1)*(RECAP!$C$2:$L$1000))</f>
        <v>0</v>
      </c>
      <c r="F90" s="20">
        <f t="array" ref="F90">SUMPRODUCT((RECAP!$A$2:$A$1000=synthése!$B90)*(RECAP!$B$2:$B$1000=synthése!$C90)*(RECAP!$C$1:$L$1=synthése!F$1)*(RECAP!$C$2:$L$1000))</f>
        <v>0</v>
      </c>
      <c r="G90" s="20">
        <f t="array" ref="G90">SUMPRODUCT((RECAP!$A$2:$A$1000=synthése!$B90)*(RECAP!$B$2:$B$1000=synthése!$C90)*(RECAP!$C$1:$L$1=synthése!G$1)*(RECAP!$C$2:$L$1000))</f>
        <v>0</v>
      </c>
      <c r="H90" s="20">
        <f t="array" ref="H90">SUMPRODUCT((RECAP!$A$2:$A$1000=synthése!$B90)*(RECAP!$B$2:$B$1000=synthése!$C90)*(RECAP!$C$1:$L$1=synthése!H$1)*(RECAP!$C$2:$L$1000))</f>
        <v>0</v>
      </c>
      <c r="I90" s="20">
        <f t="array" ref="I90">SUMPRODUCT((RECAP!$A$2:$A$1000=synthése!$B90)*(RECAP!$B$2:$B$1000=synthése!$C90)*(RECAP!$C$1:$L$1=synthése!I$1)*(RECAP!$C$2:$L$1000))</f>
        <v>0</v>
      </c>
      <c r="J90" s="20">
        <f t="array" ref="J90">SUMPRODUCT((RECAP!$A$2:$A$1000=synthése!$B90)*(RECAP!$B$2:$B$1000=synthése!$C90)*(RECAP!$C$1:$L$1=synthése!J$1)*(RECAP!$C$2:$L$1000))</f>
        <v>0</v>
      </c>
      <c r="K90" s="20">
        <f t="array" ref="K90">SUMPRODUCT((RECAP!$A$2:$A$1000=synthése!$B90)*(RECAP!$B$2:$B$1000=synthése!$C90)*(RECAP!$C$1:$L$1=synthése!K$1)*(RECAP!$C$2:$L$1000))</f>
        <v>0</v>
      </c>
      <c r="L90" s="20">
        <f t="array" ref="L90">SUMPRODUCT((RECAP!$A$2:$A$1000=synthése!$B90)*(RECAP!$B$2:$B$1000=synthése!$C90)*(RECAP!$C$1:$L$1=synthése!L$1)*(RECAP!$C$2:$L$1000))</f>
        <v>0</v>
      </c>
      <c r="M90" s="20">
        <f t="array" ref="M90">SUMPRODUCT((RECAP!$A$2:$A$1000=synthése!$B90)*(RECAP!$B$2:$B$1000=synthése!$C90)*(RECAP!$C$1:$L$1=synthése!M$1)*(RECAP!$C$2:$L$1000))</f>
        <v>0</v>
      </c>
      <c r="N90" s="24">
        <f t="shared" si="2"/>
        <v>0</v>
      </c>
    </row>
    <row r="91" spans="1:14" ht="15" thickBot="1" x14ac:dyDescent="0.3">
      <c r="A91" s="25" t="str">
        <f t="shared" ca="1" si="3"/>
        <v/>
      </c>
      <c r="B91" s="26" t="str">
        <f>IF(RECAP!A91="","",RECAP!A91)</f>
        <v/>
      </c>
      <c r="C91" s="27" t="str">
        <f>IF(RECAP!B91="","",RECAP!B91)</f>
        <v/>
      </c>
      <c r="D91" s="28">
        <f t="array" ref="D91">SUMPRODUCT((RECAP!$A$2:$A$1000=synthése!$B91)*(RECAP!$B$2:$B$1000=synthése!$C91)*(RECAP!$C$1:$L$1=synthése!D$1)*(RECAP!$C$2:$L$1000))</f>
        <v>0</v>
      </c>
      <c r="E91" s="28">
        <f t="array" ref="E91">SUMPRODUCT((RECAP!$A$2:$A$1000=synthése!$B91)*(RECAP!$B$2:$B$1000=synthése!$C91)*(RECAP!$C$1:$L$1=synthése!E$1)*(RECAP!$C$2:$L$1000))</f>
        <v>0</v>
      </c>
      <c r="F91" s="28">
        <f t="array" ref="F91">SUMPRODUCT((RECAP!$A$2:$A$1000=synthése!$B91)*(RECAP!$B$2:$B$1000=synthése!$C91)*(RECAP!$C$1:$L$1=synthése!F$1)*(RECAP!$C$2:$L$1000))</f>
        <v>0</v>
      </c>
      <c r="G91" s="28">
        <f t="array" ref="G91">SUMPRODUCT((RECAP!$A$2:$A$1000=synthése!$B91)*(RECAP!$B$2:$B$1000=synthése!$C91)*(RECAP!$C$1:$L$1=synthése!G$1)*(RECAP!$C$2:$L$1000))</f>
        <v>0</v>
      </c>
      <c r="H91" s="28">
        <f t="array" ref="H91">SUMPRODUCT((RECAP!$A$2:$A$1000=synthése!$B91)*(RECAP!$B$2:$B$1000=synthése!$C91)*(RECAP!$C$1:$L$1=synthése!H$1)*(RECAP!$C$2:$L$1000))</f>
        <v>0</v>
      </c>
      <c r="I91" s="28">
        <f t="array" ref="I91">SUMPRODUCT((RECAP!$A$2:$A$1000=synthése!$B91)*(RECAP!$B$2:$B$1000=synthése!$C91)*(RECAP!$C$1:$L$1=synthése!I$1)*(RECAP!$C$2:$L$1000))</f>
        <v>0</v>
      </c>
      <c r="J91" s="28">
        <f t="array" ref="J91">SUMPRODUCT((RECAP!$A$2:$A$1000=synthése!$B91)*(RECAP!$B$2:$B$1000=synthése!$C91)*(RECAP!$C$1:$L$1=synthése!J$1)*(RECAP!$C$2:$L$1000))</f>
        <v>0</v>
      </c>
      <c r="K91" s="28">
        <f t="array" ref="K91">SUMPRODUCT((RECAP!$A$2:$A$1000=synthése!$B91)*(RECAP!$B$2:$B$1000=synthése!$C91)*(RECAP!$C$1:$L$1=synthése!K$1)*(RECAP!$C$2:$L$1000))</f>
        <v>0</v>
      </c>
      <c r="L91" s="28">
        <f t="array" ref="L91">SUMPRODUCT((RECAP!$A$2:$A$1000=synthése!$B91)*(RECAP!$B$2:$B$1000=synthése!$C91)*(RECAP!$C$1:$L$1=synthése!L$1)*(RECAP!$C$2:$L$1000))</f>
        <v>0</v>
      </c>
      <c r="M91" s="28">
        <f t="array" ref="M91">SUMPRODUCT((RECAP!$A$2:$A$1000=synthése!$B91)*(RECAP!$B$2:$B$1000=synthése!$C91)*(RECAP!$C$1:$L$1=synthése!M$1)*(RECAP!$C$2:$L$1000))</f>
        <v>0</v>
      </c>
      <c r="N91" s="24">
        <f t="shared" si="2"/>
        <v>0</v>
      </c>
    </row>
    <row r="92" spans="1:14" ht="15" thickBot="1" x14ac:dyDescent="0.3">
      <c r="A92" s="9" t="str">
        <f t="shared" ca="1" si="3"/>
        <v/>
      </c>
      <c r="B92" s="21" t="str">
        <f>IF(RECAP!A92="","",RECAP!A92)</f>
        <v/>
      </c>
      <c r="C92" s="22" t="str">
        <f>IF(RECAP!B92="","",RECAP!B92)</f>
        <v/>
      </c>
      <c r="D92" s="23">
        <f t="array" ref="D92">SUMPRODUCT((RECAP!$A$2:$A$1000=synthése!$B92)*(RECAP!$B$2:$B$1000=synthése!$C92)*(RECAP!$C$1:$L$1=synthése!D$1)*(RECAP!$C$2:$L$1000))</f>
        <v>0</v>
      </c>
      <c r="E92" s="23">
        <f t="array" ref="E92">SUMPRODUCT((RECAP!$A$2:$A$1000=synthése!$B92)*(RECAP!$B$2:$B$1000=synthése!$C92)*(RECAP!$C$1:$L$1=synthése!E$1)*(RECAP!$C$2:$L$1000))</f>
        <v>0</v>
      </c>
      <c r="F92" s="23">
        <f t="array" ref="F92">SUMPRODUCT((RECAP!$A$2:$A$1000=synthése!$B92)*(RECAP!$B$2:$B$1000=synthése!$C92)*(RECAP!$C$1:$L$1=synthése!F$1)*(RECAP!$C$2:$L$1000))</f>
        <v>0</v>
      </c>
      <c r="G92" s="23">
        <f t="array" ref="G92">SUMPRODUCT((RECAP!$A$2:$A$1000=synthése!$B92)*(RECAP!$B$2:$B$1000=synthése!$C92)*(RECAP!$C$1:$L$1=synthése!G$1)*(RECAP!$C$2:$L$1000))</f>
        <v>0</v>
      </c>
      <c r="H92" s="23">
        <f t="array" ref="H92">SUMPRODUCT((RECAP!$A$2:$A$1000=synthése!$B92)*(RECAP!$B$2:$B$1000=synthése!$C92)*(RECAP!$C$1:$L$1=synthése!H$1)*(RECAP!$C$2:$L$1000))</f>
        <v>0</v>
      </c>
      <c r="I92" s="23">
        <f t="array" ref="I92">SUMPRODUCT((RECAP!$A$2:$A$1000=synthése!$B92)*(RECAP!$B$2:$B$1000=synthése!$C92)*(RECAP!$C$1:$L$1=synthése!I$1)*(RECAP!$C$2:$L$1000))</f>
        <v>0</v>
      </c>
      <c r="J92" s="23">
        <f t="array" ref="J92">SUMPRODUCT((RECAP!$A$2:$A$1000=synthése!$B92)*(RECAP!$B$2:$B$1000=synthése!$C92)*(RECAP!$C$1:$L$1=synthése!J$1)*(RECAP!$C$2:$L$1000))</f>
        <v>0</v>
      </c>
      <c r="K92" s="23">
        <f t="array" ref="K92">SUMPRODUCT((RECAP!$A$2:$A$1000=synthése!$B92)*(RECAP!$B$2:$B$1000=synthése!$C92)*(RECAP!$C$1:$L$1=synthése!K$1)*(RECAP!$C$2:$L$1000))</f>
        <v>0</v>
      </c>
      <c r="L92" s="23">
        <f t="array" ref="L92">SUMPRODUCT((RECAP!$A$2:$A$1000=synthése!$B92)*(RECAP!$B$2:$B$1000=synthése!$C92)*(RECAP!$C$1:$L$1=synthése!L$1)*(RECAP!$C$2:$L$1000))</f>
        <v>0</v>
      </c>
      <c r="M92" s="23">
        <f t="array" ref="M92">SUMPRODUCT((RECAP!$A$2:$A$1000=synthése!$B92)*(RECAP!$B$2:$B$1000=synthése!$C92)*(RECAP!$C$1:$L$1=synthése!M$1)*(RECAP!$C$2:$L$1000))</f>
        <v>0</v>
      </c>
      <c r="N92" s="24">
        <f t="shared" si="2"/>
        <v>0</v>
      </c>
    </row>
    <row r="93" spans="1:14" ht="15" thickBot="1" x14ac:dyDescent="0.3">
      <c r="A93" s="11" t="str">
        <f t="shared" ca="1" si="3"/>
        <v/>
      </c>
      <c r="B93" s="18" t="str">
        <f>IF(RECAP!A93="","",RECAP!A93)</f>
        <v/>
      </c>
      <c r="C93" s="19" t="str">
        <f>IF(RECAP!B93="","",RECAP!B93)</f>
        <v/>
      </c>
      <c r="D93" s="20">
        <f t="array" ref="D93">SUMPRODUCT((RECAP!$A$2:$A$1000=synthése!$B93)*(RECAP!$B$2:$B$1000=synthése!$C93)*(RECAP!$C$1:$L$1=synthése!D$1)*(RECAP!$C$2:$L$1000))</f>
        <v>0</v>
      </c>
      <c r="E93" s="20">
        <f t="array" ref="E93">SUMPRODUCT((RECAP!$A$2:$A$1000=synthése!$B93)*(RECAP!$B$2:$B$1000=synthése!$C93)*(RECAP!$C$1:$L$1=synthése!E$1)*(RECAP!$C$2:$L$1000))</f>
        <v>0</v>
      </c>
      <c r="F93" s="20">
        <f t="array" ref="F93">SUMPRODUCT((RECAP!$A$2:$A$1000=synthése!$B93)*(RECAP!$B$2:$B$1000=synthése!$C93)*(RECAP!$C$1:$L$1=synthése!F$1)*(RECAP!$C$2:$L$1000))</f>
        <v>0</v>
      </c>
      <c r="G93" s="20">
        <f t="array" ref="G93">SUMPRODUCT((RECAP!$A$2:$A$1000=synthése!$B93)*(RECAP!$B$2:$B$1000=synthése!$C93)*(RECAP!$C$1:$L$1=synthése!G$1)*(RECAP!$C$2:$L$1000))</f>
        <v>0</v>
      </c>
      <c r="H93" s="20">
        <f t="array" ref="H93">SUMPRODUCT((RECAP!$A$2:$A$1000=synthése!$B93)*(RECAP!$B$2:$B$1000=synthése!$C93)*(RECAP!$C$1:$L$1=synthése!H$1)*(RECAP!$C$2:$L$1000))</f>
        <v>0</v>
      </c>
      <c r="I93" s="20">
        <f t="array" ref="I93">SUMPRODUCT((RECAP!$A$2:$A$1000=synthése!$B93)*(RECAP!$B$2:$B$1000=synthése!$C93)*(RECAP!$C$1:$L$1=synthése!I$1)*(RECAP!$C$2:$L$1000))</f>
        <v>0</v>
      </c>
      <c r="J93" s="20">
        <f t="array" ref="J93">SUMPRODUCT((RECAP!$A$2:$A$1000=synthése!$B93)*(RECAP!$B$2:$B$1000=synthése!$C93)*(RECAP!$C$1:$L$1=synthése!J$1)*(RECAP!$C$2:$L$1000))</f>
        <v>0</v>
      </c>
      <c r="K93" s="20">
        <f t="array" ref="K93">SUMPRODUCT((RECAP!$A$2:$A$1000=synthése!$B93)*(RECAP!$B$2:$B$1000=synthése!$C93)*(RECAP!$C$1:$L$1=synthése!K$1)*(RECAP!$C$2:$L$1000))</f>
        <v>0</v>
      </c>
      <c r="L93" s="20">
        <f t="array" ref="L93">SUMPRODUCT((RECAP!$A$2:$A$1000=synthése!$B93)*(RECAP!$B$2:$B$1000=synthése!$C93)*(RECAP!$C$1:$L$1=synthése!L$1)*(RECAP!$C$2:$L$1000))</f>
        <v>0</v>
      </c>
      <c r="M93" s="20">
        <f t="array" ref="M93">SUMPRODUCT((RECAP!$A$2:$A$1000=synthése!$B93)*(RECAP!$B$2:$B$1000=synthése!$C93)*(RECAP!$C$1:$L$1=synthése!M$1)*(RECAP!$C$2:$L$1000))</f>
        <v>0</v>
      </c>
      <c r="N93" s="24">
        <f t="shared" si="2"/>
        <v>0</v>
      </c>
    </row>
    <row r="94" spans="1:14" ht="15" thickBot="1" x14ac:dyDescent="0.3">
      <c r="A94" s="11" t="str">
        <f t="shared" ca="1" si="3"/>
        <v/>
      </c>
      <c r="B94" s="18" t="str">
        <f>IF(RECAP!A94="","",RECAP!A94)</f>
        <v/>
      </c>
      <c r="C94" s="19" t="str">
        <f>IF(RECAP!B94="","",RECAP!B94)</f>
        <v/>
      </c>
      <c r="D94" s="20">
        <f t="array" ref="D94">SUMPRODUCT((RECAP!$A$2:$A$1000=synthése!$B94)*(RECAP!$B$2:$B$1000=synthése!$C94)*(RECAP!$C$1:$L$1=synthése!D$1)*(RECAP!$C$2:$L$1000))</f>
        <v>0</v>
      </c>
      <c r="E94" s="20">
        <f t="array" ref="E94">SUMPRODUCT((RECAP!$A$2:$A$1000=synthése!$B94)*(RECAP!$B$2:$B$1000=synthése!$C94)*(RECAP!$C$1:$L$1=synthése!E$1)*(RECAP!$C$2:$L$1000))</f>
        <v>0</v>
      </c>
      <c r="F94" s="20">
        <f t="array" ref="F94">SUMPRODUCT((RECAP!$A$2:$A$1000=synthése!$B94)*(RECAP!$B$2:$B$1000=synthése!$C94)*(RECAP!$C$1:$L$1=synthése!F$1)*(RECAP!$C$2:$L$1000))</f>
        <v>0</v>
      </c>
      <c r="G94" s="20">
        <f t="array" ref="G94">SUMPRODUCT((RECAP!$A$2:$A$1000=synthése!$B94)*(RECAP!$B$2:$B$1000=synthése!$C94)*(RECAP!$C$1:$L$1=synthése!G$1)*(RECAP!$C$2:$L$1000))</f>
        <v>0</v>
      </c>
      <c r="H94" s="20">
        <f t="array" ref="H94">SUMPRODUCT((RECAP!$A$2:$A$1000=synthése!$B94)*(RECAP!$B$2:$B$1000=synthése!$C94)*(RECAP!$C$1:$L$1=synthése!H$1)*(RECAP!$C$2:$L$1000))</f>
        <v>0</v>
      </c>
      <c r="I94" s="20">
        <f t="array" ref="I94">SUMPRODUCT((RECAP!$A$2:$A$1000=synthése!$B94)*(RECAP!$B$2:$B$1000=synthése!$C94)*(RECAP!$C$1:$L$1=synthése!I$1)*(RECAP!$C$2:$L$1000))</f>
        <v>0</v>
      </c>
      <c r="J94" s="20">
        <f t="array" ref="J94">SUMPRODUCT((RECAP!$A$2:$A$1000=synthése!$B94)*(RECAP!$B$2:$B$1000=synthése!$C94)*(RECAP!$C$1:$L$1=synthése!J$1)*(RECAP!$C$2:$L$1000))</f>
        <v>0</v>
      </c>
      <c r="K94" s="20">
        <f t="array" ref="K94">SUMPRODUCT((RECAP!$A$2:$A$1000=synthése!$B94)*(RECAP!$B$2:$B$1000=synthése!$C94)*(RECAP!$C$1:$L$1=synthése!K$1)*(RECAP!$C$2:$L$1000))</f>
        <v>0</v>
      </c>
      <c r="L94" s="20">
        <f t="array" ref="L94">SUMPRODUCT((RECAP!$A$2:$A$1000=synthése!$B94)*(RECAP!$B$2:$B$1000=synthése!$C94)*(RECAP!$C$1:$L$1=synthése!L$1)*(RECAP!$C$2:$L$1000))</f>
        <v>0</v>
      </c>
      <c r="M94" s="20">
        <f t="array" ref="M94">SUMPRODUCT((RECAP!$A$2:$A$1000=synthése!$B94)*(RECAP!$B$2:$B$1000=synthése!$C94)*(RECAP!$C$1:$L$1=synthése!M$1)*(RECAP!$C$2:$L$1000))</f>
        <v>0</v>
      </c>
      <c r="N94" s="24">
        <f t="shared" si="2"/>
        <v>0</v>
      </c>
    </row>
    <row r="95" spans="1:14" ht="15" thickBot="1" x14ac:dyDescent="0.3">
      <c r="A95" s="11" t="str">
        <f t="shared" ca="1" si="3"/>
        <v/>
      </c>
      <c r="B95" s="18" t="str">
        <f>IF(RECAP!A95="","",RECAP!A95)</f>
        <v/>
      </c>
      <c r="C95" s="19" t="str">
        <f>IF(RECAP!B95="","",RECAP!B95)</f>
        <v/>
      </c>
      <c r="D95" s="20">
        <f t="array" ref="D95">SUMPRODUCT((RECAP!$A$2:$A$1000=synthése!$B95)*(RECAP!$B$2:$B$1000=synthése!$C95)*(RECAP!$C$1:$L$1=synthése!D$1)*(RECAP!$C$2:$L$1000))</f>
        <v>0</v>
      </c>
      <c r="E95" s="20">
        <f t="array" ref="E95">SUMPRODUCT((RECAP!$A$2:$A$1000=synthése!$B95)*(RECAP!$B$2:$B$1000=synthése!$C95)*(RECAP!$C$1:$L$1=synthése!E$1)*(RECAP!$C$2:$L$1000))</f>
        <v>0</v>
      </c>
      <c r="F95" s="20">
        <f t="array" ref="F95">SUMPRODUCT((RECAP!$A$2:$A$1000=synthése!$B95)*(RECAP!$B$2:$B$1000=synthése!$C95)*(RECAP!$C$1:$L$1=synthése!F$1)*(RECAP!$C$2:$L$1000))</f>
        <v>0</v>
      </c>
      <c r="G95" s="20">
        <f t="array" ref="G95">SUMPRODUCT((RECAP!$A$2:$A$1000=synthése!$B95)*(RECAP!$B$2:$B$1000=synthése!$C95)*(RECAP!$C$1:$L$1=synthése!G$1)*(RECAP!$C$2:$L$1000))</f>
        <v>0</v>
      </c>
      <c r="H95" s="20">
        <f t="array" ref="H95">SUMPRODUCT((RECAP!$A$2:$A$1000=synthése!$B95)*(RECAP!$B$2:$B$1000=synthése!$C95)*(RECAP!$C$1:$L$1=synthése!H$1)*(RECAP!$C$2:$L$1000))</f>
        <v>0</v>
      </c>
      <c r="I95" s="20">
        <f t="array" ref="I95">SUMPRODUCT((RECAP!$A$2:$A$1000=synthése!$B95)*(RECAP!$B$2:$B$1000=synthése!$C95)*(RECAP!$C$1:$L$1=synthése!I$1)*(RECAP!$C$2:$L$1000))</f>
        <v>0</v>
      </c>
      <c r="J95" s="20">
        <f t="array" ref="J95">SUMPRODUCT((RECAP!$A$2:$A$1000=synthése!$B95)*(RECAP!$B$2:$B$1000=synthése!$C95)*(RECAP!$C$1:$L$1=synthése!J$1)*(RECAP!$C$2:$L$1000))</f>
        <v>0</v>
      </c>
      <c r="K95" s="20">
        <f t="array" ref="K95">SUMPRODUCT((RECAP!$A$2:$A$1000=synthése!$B95)*(RECAP!$B$2:$B$1000=synthése!$C95)*(RECAP!$C$1:$L$1=synthése!K$1)*(RECAP!$C$2:$L$1000))</f>
        <v>0</v>
      </c>
      <c r="L95" s="20">
        <f t="array" ref="L95">SUMPRODUCT((RECAP!$A$2:$A$1000=synthése!$B95)*(RECAP!$B$2:$B$1000=synthése!$C95)*(RECAP!$C$1:$L$1=synthése!L$1)*(RECAP!$C$2:$L$1000))</f>
        <v>0</v>
      </c>
      <c r="M95" s="20">
        <f t="array" ref="M95">SUMPRODUCT((RECAP!$A$2:$A$1000=synthése!$B95)*(RECAP!$B$2:$B$1000=synthése!$C95)*(RECAP!$C$1:$L$1=synthése!M$1)*(RECAP!$C$2:$L$1000))</f>
        <v>0</v>
      </c>
      <c r="N95" s="24">
        <f t="shared" si="2"/>
        <v>0</v>
      </c>
    </row>
    <row r="96" spans="1:14" ht="15" thickBot="1" x14ac:dyDescent="0.3">
      <c r="A96" s="11" t="str">
        <f t="shared" ca="1" si="3"/>
        <v/>
      </c>
      <c r="B96" s="18" t="str">
        <f>IF(RECAP!A96="","",RECAP!A96)</f>
        <v/>
      </c>
      <c r="C96" s="19" t="str">
        <f>IF(RECAP!B96="","",RECAP!B96)</f>
        <v/>
      </c>
      <c r="D96" s="20">
        <f t="array" ref="D96">SUMPRODUCT((RECAP!$A$2:$A$1000=synthése!$B96)*(RECAP!$B$2:$B$1000=synthése!$C96)*(RECAP!$C$1:$L$1=synthése!D$1)*(RECAP!$C$2:$L$1000))</f>
        <v>0</v>
      </c>
      <c r="E96" s="20">
        <f t="array" ref="E96">SUMPRODUCT((RECAP!$A$2:$A$1000=synthése!$B96)*(RECAP!$B$2:$B$1000=synthése!$C96)*(RECAP!$C$1:$L$1=synthése!E$1)*(RECAP!$C$2:$L$1000))</f>
        <v>0</v>
      </c>
      <c r="F96" s="20">
        <f t="array" ref="F96">SUMPRODUCT((RECAP!$A$2:$A$1000=synthése!$B96)*(RECAP!$B$2:$B$1000=synthése!$C96)*(RECAP!$C$1:$L$1=synthése!F$1)*(RECAP!$C$2:$L$1000))</f>
        <v>0</v>
      </c>
      <c r="G96" s="20">
        <f t="array" ref="G96">SUMPRODUCT((RECAP!$A$2:$A$1000=synthése!$B96)*(RECAP!$B$2:$B$1000=synthése!$C96)*(RECAP!$C$1:$L$1=synthése!G$1)*(RECAP!$C$2:$L$1000))</f>
        <v>0</v>
      </c>
      <c r="H96" s="20">
        <f t="array" ref="H96">SUMPRODUCT((RECAP!$A$2:$A$1000=synthése!$B96)*(RECAP!$B$2:$B$1000=synthése!$C96)*(RECAP!$C$1:$L$1=synthése!H$1)*(RECAP!$C$2:$L$1000))</f>
        <v>0</v>
      </c>
      <c r="I96" s="20">
        <f t="array" ref="I96">SUMPRODUCT((RECAP!$A$2:$A$1000=synthése!$B96)*(RECAP!$B$2:$B$1000=synthése!$C96)*(RECAP!$C$1:$L$1=synthése!I$1)*(RECAP!$C$2:$L$1000))</f>
        <v>0</v>
      </c>
      <c r="J96" s="20">
        <f t="array" ref="J96">SUMPRODUCT((RECAP!$A$2:$A$1000=synthése!$B96)*(RECAP!$B$2:$B$1000=synthése!$C96)*(RECAP!$C$1:$L$1=synthése!J$1)*(RECAP!$C$2:$L$1000))</f>
        <v>0</v>
      </c>
      <c r="K96" s="20">
        <f t="array" ref="K96">SUMPRODUCT((RECAP!$A$2:$A$1000=synthése!$B96)*(RECAP!$B$2:$B$1000=synthése!$C96)*(RECAP!$C$1:$L$1=synthése!K$1)*(RECAP!$C$2:$L$1000))</f>
        <v>0</v>
      </c>
      <c r="L96" s="20">
        <f t="array" ref="L96">SUMPRODUCT((RECAP!$A$2:$A$1000=synthése!$B96)*(RECAP!$B$2:$B$1000=synthése!$C96)*(RECAP!$C$1:$L$1=synthése!L$1)*(RECAP!$C$2:$L$1000))</f>
        <v>0</v>
      </c>
      <c r="M96" s="20">
        <f t="array" ref="M96">SUMPRODUCT((RECAP!$A$2:$A$1000=synthése!$B96)*(RECAP!$B$2:$B$1000=synthése!$C96)*(RECAP!$C$1:$L$1=synthése!M$1)*(RECAP!$C$2:$L$1000))</f>
        <v>0</v>
      </c>
      <c r="N96" s="24">
        <f t="shared" si="2"/>
        <v>0</v>
      </c>
    </row>
    <row r="97" spans="1:14" ht="15" thickBot="1" x14ac:dyDescent="0.3">
      <c r="A97" s="25" t="str">
        <f t="shared" ca="1" si="3"/>
        <v/>
      </c>
      <c r="B97" s="26" t="str">
        <f>IF(RECAP!A97="","",RECAP!A97)</f>
        <v/>
      </c>
      <c r="C97" s="27" t="str">
        <f>IF(RECAP!B97="","",RECAP!B97)</f>
        <v/>
      </c>
      <c r="D97" s="28">
        <f t="array" ref="D97">SUMPRODUCT((RECAP!$A$2:$A$1000=synthése!$B97)*(RECAP!$B$2:$B$1000=synthése!$C97)*(RECAP!$C$1:$L$1=synthése!D$1)*(RECAP!$C$2:$L$1000))</f>
        <v>0</v>
      </c>
      <c r="E97" s="28">
        <f t="array" ref="E97">SUMPRODUCT((RECAP!$A$2:$A$1000=synthése!$B97)*(RECAP!$B$2:$B$1000=synthése!$C97)*(RECAP!$C$1:$L$1=synthése!E$1)*(RECAP!$C$2:$L$1000))</f>
        <v>0</v>
      </c>
      <c r="F97" s="28">
        <f t="array" ref="F97">SUMPRODUCT((RECAP!$A$2:$A$1000=synthése!$B97)*(RECAP!$B$2:$B$1000=synthése!$C97)*(RECAP!$C$1:$L$1=synthése!F$1)*(RECAP!$C$2:$L$1000))</f>
        <v>0</v>
      </c>
      <c r="G97" s="28">
        <f t="array" ref="G97">SUMPRODUCT((RECAP!$A$2:$A$1000=synthése!$B97)*(RECAP!$B$2:$B$1000=synthése!$C97)*(RECAP!$C$1:$L$1=synthése!G$1)*(RECAP!$C$2:$L$1000))</f>
        <v>0</v>
      </c>
      <c r="H97" s="28">
        <f t="array" ref="H97">SUMPRODUCT((RECAP!$A$2:$A$1000=synthése!$B97)*(RECAP!$B$2:$B$1000=synthése!$C97)*(RECAP!$C$1:$L$1=synthése!H$1)*(RECAP!$C$2:$L$1000))</f>
        <v>0</v>
      </c>
      <c r="I97" s="28">
        <f t="array" ref="I97">SUMPRODUCT((RECAP!$A$2:$A$1000=synthése!$B97)*(RECAP!$B$2:$B$1000=synthése!$C97)*(RECAP!$C$1:$L$1=synthése!I$1)*(RECAP!$C$2:$L$1000))</f>
        <v>0</v>
      </c>
      <c r="J97" s="28">
        <f t="array" ref="J97">SUMPRODUCT((RECAP!$A$2:$A$1000=synthése!$B97)*(RECAP!$B$2:$B$1000=synthése!$C97)*(RECAP!$C$1:$L$1=synthése!J$1)*(RECAP!$C$2:$L$1000))</f>
        <v>0</v>
      </c>
      <c r="K97" s="28">
        <f t="array" ref="K97">SUMPRODUCT((RECAP!$A$2:$A$1000=synthése!$B97)*(RECAP!$B$2:$B$1000=synthése!$C97)*(RECAP!$C$1:$L$1=synthése!K$1)*(RECAP!$C$2:$L$1000))</f>
        <v>0</v>
      </c>
      <c r="L97" s="28">
        <f t="array" ref="L97">SUMPRODUCT((RECAP!$A$2:$A$1000=synthése!$B97)*(RECAP!$B$2:$B$1000=synthése!$C97)*(RECAP!$C$1:$L$1=synthése!L$1)*(RECAP!$C$2:$L$1000))</f>
        <v>0</v>
      </c>
      <c r="M97" s="28">
        <f t="array" ref="M97">SUMPRODUCT((RECAP!$A$2:$A$1000=synthése!$B97)*(RECAP!$B$2:$B$1000=synthése!$C97)*(RECAP!$C$1:$L$1=synthése!M$1)*(RECAP!$C$2:$L$1000))</f>
        <v>0</v>
      </c>
      <c r="N97" s="24">
        <f t="shared" si="2"/>
        <v>0</v>
      </c>
    </row>
    <row r="98" spans="1:14" ht="15" thickBot="1" x14ac:dyDescent="0.3">
      <c r="A98" s="9" t="str">
        <f t="shared" ca="1" si="3"/>
        <v/>
      </c>
      <c r="B98" s="21" t="str">
        <f>IF(RECAP!A98="","",RECAP!A98)</f>
        <v/>
      </c>
      <c r="C98" s="22" t="str">
        <f>IF(RECAP!B98="","",RECAP!B98)</f>
        <v/>
      </c>
      <c r="D98" s="23">
        <f t="array" ref="D98">SUMPRODUCT((RECAP!$A$2:$A$1000=synthése!$B98)*(RECAP!$B$2:$B$1000=synthése!$C98)*(RECAP!$C$1:$L$1=synthése!D$1)*(RECAP!$C$2:$L$1000))</f>
        <v>0</v>
      </c>
      <c r="E98" s="23">
        <f t="array" ref="E98">SUMPRODUCT((RECAP!$A$2:$A$1000=synthése!$B98)*(RECAP!$B$2:$B$1000=synthése!$C98)*(RECAP!$C$1:$L$1=synthése!E$1)*(RECAP!$C$2:$L$1000))</f>
        <v>0</v>
      </c>
      <c r="F98" s="23">
        <f t="array" ref="F98">SUMPRODUCT((RECAP!$A$2:$A$1000=synthése!$B98)*(RECAP!$B$2:$B$1000=synthése!$C98)*(RECAP!$C$1:$L$1=synthése!F$1)*(RECAP!$C$2:$L$1000))</f>
        <v>0</v>
      </c>
      <c r="G98" s="23">
        <f t="array" ref="G98">SUMPRODUCT((RECAP!$A$2:$A$1000=synthése!$B98)*(RECAP!$B$2:$B$1000=synthése!$C98)*(RECAP!$C$1:$L$1=synthése!G$1)*(RECAP!$C$2:$L$1000))</f>
        <v>0</v>
      </c>
      <c r="H98" s="23">
        <f t="array" ref="H98">SUMPRODUCT((RECAP!$A$2:$A$1000=synthése!$B98)*(RECAP!$B$2:$B$1000=synthése!$C98)*(RECAP!$C$1:$L$1=synthése!H$1)*(RECAP!$C$2:$L$1000))</f>
        <v>0</v>
      </c>
      <c r="I98" s="23">
        <f t="array" ref="I98">SUMPRODUCT((RECAP!$A$2:$A$1000=synthése!$B98)*(RECAP!$B$2:$B$1000=synthése!$C98)*(RECAP!$C$1:$L$1=synthése!I$1)*(RECAP!$C$2:$L$1000))</f>
        <v>0</v>
      </c>
      <c r="J98" s="23">
        <f t="array" ref="J98">SUMPRODUCT((RECAP!$A$2:$A$1000=synthése!$B98)*(RECAP!$B$2:$B$1000=synthése!$C98)*(RECAP!$C$1:$L$1=synthése!J$1)*(RECAP!$C$2:$L$1000))</f>
        <v>0</v>
      </c>
      <c r="K98" s="23">
        <f t="array" ref="K98">SUMPRODUCT((RECAP!$A$2:$A$1000=synthése!$B98)*(RECAP!$B$2:$B$1000=synthése!$C98)*(RECAP!$C$1:$L$1=synthése!K$1)*(RECAP!$C$2:$L$1000))</f>
        <v>0</v>
      </c>
      <c r="L98" s="23">
        <f t="array" ref="L98">SUMPRODUCT((RECAP!$A$2:$A$1000=synthése!$B98)*(RECAP!$B$2:$B$1000=synthése!$C98)*(RECAP!$C$1:$L$1=synthése!L$1)*(RECAP!$C$2:$L$1000))</f>
        <v>0</v>
      </c>
      <c r="M98" s="23">
        <f t="array" ref="M98">SUMPRODUCT((RECAP!$A$2:$A$1000=synthése!$B98)*(RECAP!$B$2:$B$1000=synthése!$C98)*(RECAP!$C$1:$L$1=synthése!M$1)*(RECAP!$C$2:$L$1000))</f>
        <v>0</v>
      </c>
      <c r="N98" s="24">
        <f t="shared" si="2"/>
        <v>0</v>
      </c>
    </row>
    <row r="99" spans="1:14" ht="15" thickBot="1" x14ac:dyDescent="0.3">
      <c r="A99" s="11" t="str">
        <f t="shared" ca="1" si="3"/>
        <v/>
      </c>
      <c r="B99" s="18" t="str">
        <f>IF(RECAP!A99="","",RECAP!A99)</f>
        <v/>
      </c>
      <c r="C99" s="19" t="str">
        <f>IF(RECAP!B99="","",RECAP!B99)</f>
        <v/>
      </c>
      <c r="D99" s="20">
        <f t="array" ref="D99">SUMPRODUCT((RECAP!$A$2:$A$1000=synthése!$B99)*(RECAP!$B$2:$B$1000=synthése!$C99)*(RECAP!$C$1:$L$1=synthése!D$1)*(RECAP!$C$2:$L$1000))</f>
        <v>0</v>
      </c>
      <c r="E99" s="20">
        <f t="array" ref="E99">SUMPRODUCT((RECAP!$A$2:$A$1000=synthése!$B99)*(RECAP!$B$2:$B$1000=synthése!$C99)*(RECAP!$C$1:$L$1=synthése!E$1)*(RECAP!$C$2:$L$1000))</f>
        <v>0</v>
      </c>
      <c r="F99" s="20">
        <f t="array" ref="F99">SUMPRODUCT((RECAP!$A$2:$A$1000=synthése!$B99)*(RECAP!$B$2:$B$1000=synthése!$C99)*(RECAP!$C$1:$L$1=synthése!F$1)*(RECAP!$C$2:$L$1000))</f>
        <v>0</v>
      </c>
      <c r="G99" s="20">
        <f t="array" ref="G99">SUMPRODUCT((RECAP!$A$2:$A$1000=synthése!$B99)*(RECAP!$B$2:$B$1000=synthése!$C99)*(RECAP!$C$1:$L$1=synthése!G$1)*(RECAP!$C$2:$L$1000))</f>
        <v>0</v>
      </c>
      <c r="H99" s="20">
        <f t="array" ref="H99">SUMPRODUCT((RECAP!$A$2:$A$1000=synthése!$B99)*(RECAP!$B$2:$B$1000=synthése!$C99)*(RECAP!$C$1:$L$1=synthése!H$1)*(RECAP!$C$2:$L$1000))</f>
        <v>0</v>
      </c>
      <c r="I99" s="20">
        <f t="array" ref="I99">SUMPRODUCT((RECAP!$A$2:$A$1000=synthése!$B99)*(RECAP!$B$2:$B$1000=synthése!$C99)*(RECAP!$C$1:$L$1=synthése!I$1)*(RECAP!$C$2:$L$1000))</f>
        <v>0</v>
      </c>
      <c r="J99" s="20">
        <f t="array" ref="J99">SUMPRODUCT((RECAP!$A$2:$A$1000=synthése!$B99)*(RECAP!$B$2:$B$1000=synthése!$C99)*(RECAP!$C$1:$L$1=synthése!J$1)*(RECAP!$C$2:$L$1000))</f>
        <v>0</v>
      </c>
      <c r="K99" s="20">
        <f t="array" ref="K99">SUMPRODUCT((RECAP!$A$2:$A$1000=synthése!$B99)*(RECAP!$B$2:$B$1000=synthése!$C99)*(RECAP!$C$1:$L$1=synthése!K$1)*(RECAP!$C$2:$L$1000))</f>
        <v>0</v>
      </c>
      <c r="L99" s="20">
        <f t="array" ref="L99">SUMPRODUCT((RECAP!$A$2:$A$1000=synthése!$B99)*(RECAP!$B$2:$B$1000=synthése!$C99)*(RECAP!$C$1:$L$1=synthése!L$1)*(RECAP!$C$2:$L$1000))</f>
        <v>0</v>
      </c>
      <c r="M99" s="20">
        <f t="array" ref="M99">SUMPRODUCT((RECAP!$A$2:$A$1000=synthése!$B99)*(RECAP!$B$2:$B$1000=synthése!$C99)*(RECAP!$C$1:$L$1=synthése!M$1)*(RECAP!$C$2:$L$1000))</f>
        <v>0</v>
      </c>
      <c r="N99" s="24">
        <f t="shared" si="2"/>
        <v>0</v>
      </c>
    </row>
    <row r="100" spans="1:14" ht="15" thickBot="1" x14ac:dyDescent="0.3">
      <c r="A100" s="11" t="str">
        <f t="shared" ca="1" si="3"/>
        <v/>
      </c>
      <c r="B100" s="18" t="str">
        <f>IF(RECAP!A100="","",RECAP!A100)</f>
        <v/>
      </c>
      <c r="C100" s="19" t="str">
        <f>IF(RECAP!B100="","",RECAP!B100)</f>
        <v/>
      </c>
      <c r="D100" s="20">
        <f t="array" ref="D100">SUMPRODUCT((RECAP!$A$2:$A$1000=synthése!$B100)*(RECAP!$B$2:$B$1000=synthése!$C100)*(RECAP!$C$1:$L$1=synthése!D$1)*(RECAP!$C$2:$L$1000))</f>
        <v>0</v>
      </c>
      <c r="E100" s="20">
        <f t="array" ref="E100">SUMPRODUCT((RECAP!$A$2:$A$1000=synthése!$B100)*(RECAP!$B$2:$B$1000=synthése!$C100)*(RECAP!$C$1:$L$1=synthése!E$1)*(RECAP!$C$2:$L$1000))</f>
        <v>0</v>
      </c>
      <c r="F100" s="20">
        <f t="array" ref="F100">SUMPRODUCT((RECAP!$A$2:$A$1000=synthése!$B100)*(RECAP!$B$2:$B$1000=synthése!$C100)*(RECAP!$C$1:$L$1=synthése!F$1)*(RECAP!$C$2:$L$1000))</f>
        <v>0</v>
      </c>
      <c r="G100" s="20">
        <f t="array" ref="G100">SUMPRODUCT((RECAP!$A$2:$A$1000=synthése!$B100)*(RECAP!$B$2:$B$1000=synthése!$C100)*(RECAP!$C$1:$L$1=synthése!G$1)*(RECAP!$C$2:$L$1000))</f>
        <v>0</v>
      </c>
      <c r="H100" s="20">
        <f t="array" ref="H100">SUMPRODUCT((RECAP!$A$2:$A$1000=synthése!$B100)*(RECAP!$B$2:$B$1000=synthése!$C100)*(RECAP!$C$1:$L$1=synthése!H$1)*(RECAP!$C$2:$L$1000))</f>
        <v>0</v>
      </c>
      <c r="I100" s="20">
        <f t="array" ref="I100">SUMPRODUCT((RECAP!$A$2:$A$1000=synthése!$B100)*(RECAP!$B$2:$B$1000=synthése!$C100)*(RECAP!$C$1:$L$1=synthése!I$1)*(RECAP!$C$2:$L$1000))</f>
        <v>0</v>
      </c>
      <c r="J100" s="20">
        <f t="array" ref="J100">SUMPRODUCT((RECAP!$A$2:$A$1000=synthése!$B100)*(RECAP!$B$2:$B$1000=synthése!$C100)*(RECAP!$C$1:$L$1=synthése!J$1)*(RECAP!$C$2:$L$1000))</f>
        <v>0</v>
      </c>
      <c r="K100" s="20">
        <f t="array" ref="K100">SUMPRODUCT((RECAP!$A$2:$A$1000=synthése!$B100)*(RECAP!$B$2:$B$1000=synthése!$C100)*(RECAP!$C$1:$L$1=synthése!K$1)*(RECAP!$C$2:$L$1000))</f>
        <v>0</v>
      </c>
      <c r="L100" s="20">
        <f t="array" ref="L100">SUMPRODUCT((RECAP!$A$2:$A$1000=synthése!$B100)*(RECAP!$B$2:$B$1000=synthése!$C100)*(RECAP!$C$1:$L$1=synthése!L$1)*(RECAP!$C$2:$L$1000))</f>
        <v>0</v>
      </c>
      <c r="M100" s="20">
        <f t="array" ref="M100">SUMPRODUCT((RECAP!$A$2:$A$1000=synthése!$B100)*(RECAP!$B$2:$B$1000=synthése!$C100)*(RECAP!$C$1:$L$1=synthése!M$1)*(RECAP!$C$2:$L$1000))</f>
        <v>0</v>
      </c>
      <c r="N100" s="24">
        <f t="shared" si="2"/>
        <v>0</v>
      </c>
    </row>
    <row r="101" spans="1:14" ht="15" thickBot="1" x14ac:dyDescent="0.3">
      <c r="A101" s="11" t="str">
        <f t="shared" ca="1" si="3"/>
        <v/>
      </c>
      <c r="B101" s="18" t="str">
        <f>IF(RECAP!A101="","",RECAP!A101)</f>
        <v/>
      </c>
      <c r="C101" s="19" t="str">
        <f>IF(RECAP!B101="","",RECAP!B101)</f>
        <v/>
      </c>
      <c r="D101" s="20">
        <f t="array" ref="D101">SUMPRODUCT((RECAP!$A$2:$A$1000=synthése!$B101)*(RECAP!$B$2:$B$1000=synthése!$C101)*(RECAP!$C$1:$L$1=synthése!D$1)*(RECAP!$C$2:$L$1000))</f>
        <v>0</v>
      </c>
      <c r="E101" s="20">
        <f t="array" ref="E101">SUMPRODUCT((RECAP!$A$2:$A$1000=synthése!$B101)*(RECAP!$B$2:$B$1000=synthése!$C101)*(RECAP!$C$1:$L$1=synthése!E$1)*(RECAP!$C$2:$L$1000))</f>
        <v>0</v>
      </c>
      <c r="F101" s="20">
        <f t="array" ref="F101">SUMPRODUCT((RECAP!$A$2:$A$1000=synthése!$B101)*(RECAP!$B$2:$B$1000=synthése!$C101)*(RECAP!$C$1:$L$1=synthése!F$1)*(RECAP!$C$2:$L$1000))</f>
        <v>0</v>
      </c>
      <c r="G101" s="20">
        <f t="array" ref="G101">SUMPRODUCT((RECAP!$A$2:$A$1000=synthése!$B101)*(RECAP!$B$2:$B$1000=synthése!$C101)*(RECAP!$C$1:$L$1=synthése!G$1)*(RECAP!$C$2:$L$1000))</f>
        <v>0</v>
      </c>
      <c r="H101" s="20">
        <f t="array" ref="H101">SUMPRODUCT((RECAP!$A$2:$A$1000=synthése!$B101)*(RECAP!$B$2:$B$1000=synthése!$C101)*(RECAP!$C$1:$L$1=synthése!H$1)*(RECAP!$C$2:$L$1000))</f>
        <v>0</v>
      </c>
      <c r="I101" s="20">
        <f t="array" ref="I101">SUMPRODUCT((RECAP!$A$2:$A$1000=synthése!$B101)*(RECAP!$B$2:$B$1000=synthése!$C101)*(RECAP!$C$1:$L$1=synthése!I$1)*(RECAP!$C$2:$L$1000))</f>
        <v>0</v>
      </c>
      <c r="J101" s="20">
        <f t="array" ref="J101">SUMPRODUCT((RECAP!$A$2:$A$1000=synthése!$B101)*(RECAP!$B$2:$B$1000=synthése!$C101)*(RECAP!$C$1:$L$1=synthése!J$1)*(RECAP!$C$2:$L$1000))</f>
        <v>0</v>
      </c>
      <c r="K101" s="20">
        <f t="array" ref="K101">SUMPRODUCT((RECAP!$A$2:$A$1000=synthése!$B101)*(RECAP!$B$2:$B$1000=synthése!$C101)*(RECAP!$C$1:$L$1=synthése!K$1)*(RECAP!$C$2:$L$1000))</f>
        <v>0</v>
      </c>
      <c r="L101" s="20">
        <f t="array" ref="L101">SUMPRODUCT((RECAP!$A$2:$A$1000=synthése!$B101)*(RECAP!$B$2:$B$1000=synthése!$C101)*(RECAP!$C$1:$L$1=synthése!L$1)*(RECAP!$C$2:$L$1000))</f>
        <v>0</v>
      </c>
      <c r="M101" s="20">
        <f t="array" ref="M101">SUMPRODUCT((RECAP!$A$2:$A$1000=synthése!$B101)*(RECAP!$B$2:$B$1000=synthése!$C101)*(RECAP!$C$1:$L$1=synthése!M$1)*(RECAP!$C$2:$L$1000))</f>
        <v>0</v>
      </c>
      <c r="N101" s="24">
        <f t="shared" si="2"/>
        <v>0</v>
      </c>
    </row>
    <row r="102" spans="1:14" ht="15" thickBot="1" x14ac:dyDescent="0.3">
      <c r="A102" s="11" t="str">
        <f t="shared" ca="1" si="3"/>
        <v/>
      </c>
      <c r="B102" s="18" t="str">
        <f>IF(RECAP!A102="","",RECAP!A102)</f>
        <v/>
      </c>
      <c r="C102" s="19" t="str">
        <f>IF(RECAP!B102="","",RECAP!B102)</f>
        <v/>
      </c>
      <c r="D102" s="20">
        <f t="array" ref="D102">SUMPRODUCT((RECAP!$A$2:$A$1000=synthése!$B102)*(RECAP!$B$2:$B$1000=synthése!$C102)*(RECAP!$C$1:$L$1=synthése!D$1)*(RECAP!$C$2:$L$1000))</f>
        <v>0</v>
      </c>
      <c r="E102" s="20">
        <f t="array" ref="E102">SUMPRODUCT((RECAP!$A$2:$A$1000=synthése!$B102)*(RECAP!$B$2:$B$1000=synthése!$C102)*(RECAP!$C$1:$L$1=synthése!E$1)*(RECAP!$C$2:$L$1000))</f>
        <v>0</v>
      </c>
      <c r="F102" s="20">
        <f t="array" ref="F102">SUMPRODUCT((RECAP!$A$2:$A$1000=synthése!$B102)*(RECAP!$B$2:$B$1000=synthése!$C102)*(RECAP!$C$1:$L$1=synthése!F$1)*(RECAP!$C$2:$L$1000))</f>
        <v>0</v>
      </c>
      <c r="G102" s="20">
        <f t="array" ref="G102">SUMPRODUCT((RECAP!$A$2:$A$1000=synthése!$B102)*(RECAP!$B$2:$B$1000=synthése!$C102)*(RECAP!$C$1:$L$1=synthése!G$1)*(RECAP!$C$2:$L$1000))</f>
        <v>0</v>
      </c>
      <c r="H102" s="20">
        <f t="array" ref="H102">SUMPRODUCT((RECAP!$A$2:$A$1000=synthése!$B102)*(RECAP!$B$2:$B$1000=synthése!$C102)*(RECAP!$C$1:$L$1=synthése!H$1)*(RECAP!$C$2:$L$1000))</f>
        <v>0</v>
      </c>
      <c r="I102" s="20">
        <f t="array" ref="I102">SUMPRODUCT((RECAP!$A$2:$A$1000=synthése!$B102)*(RECAP!$B$2:$B$1000=synthése!$C102)*(RECAP!$C$1:$L$1=synthése!I$1)*(RECAP!$C$2:$L$1000))</f>
        <v>0</v>
      </c>
      <c r="J102" s="20">
        <f t="array" ref="J102">SUMPRODUCT((RECAP!$A$2:$A$1000=synthése!$B102)*(RECAP!$B$2:$B$1000=synthése!$C102)*(RECAP!$C$1:$L$1=synthése!J$1)*(RECAP!$C$2:$L$1000))</f>
        <v>0</v>
      </c>
      <c r="K102" s="20">
        <f t="array" ref="K102">SUMPRODUCT((RECAP!$A$2:$A$1000=synthése!$B102)*(RECAP!$B$2:$B$1000=synthése!$C102)*(RECAP!$C$1:$L$1=synthése!K$1)*(RECAP!$C$2:$L$1000))</f>
        <v>0</v>
      </c>
      <c r="L102" s="20">
        <f t="array" ref="L102">SUMPRODUCT((RECAP!$A$2:$A$1000=synthése!$B102)*(RECAP!$B$2:$B$1000=synthése!$C102)*(RECAP!$C$1:$L$1=synthése!L$1)*(RECAP!$C$2:$L$1000))</f>
        <v>0</v>
      </c>
      <c r="M102" s="20">
        <f t="array" ref="M102">SUMPRODUCT((RECAP!$A$2:$A$1000=synthése!$B102)*(RECAP!$B$2:$B$1000=synthése!$C102)*(RECAP!$C$1:$L$1=synthése!M$1)*(RECAP!$C$2:$L$1000))</f>
        <v>0</v>
      </c>
      <c r="N102" s="24">
        <f t="shared" si="2"/>
        <v>0</v>
      </c>
    </row>
    <row r="103" spans="1:14" ht="15" thickBot="1" x14ac:dyDescent="0.3">
      <c r="A103" s="25" t="str">
        <f t="shared" ca="1" si="3"/>
        <v/>
      </c>
      <c r="B103" s="26" t="str">
        <f>IF(RECAP!A103="","",RECAP!A103)</f>
        <v/>
      </c>
      <c r="C103" s="27" t="str">
        <f>IF(RECAP!B103="","",RECAP!B103)</f>
        <v/>
      </c>
      <c r="D103" s="28">
        <f t="array" ref="D103">SUMPRODUCT((RECAP!$A$2:$A$1000=synthése!$B103)*(RECAP!$B$2:$B$1000=synthése!$C103)*(RECAP!$C$1:$L$1=synthése!D$1)*(RECAP!$C$2:$L$1000))</f>
        <v>0</v>
      </c>
      <c r="E103" s="28">
        <f t="array" ref="E103">SUMPRODUCT((RECAP!$A$2:$A$1000=synthése!$B103)*(RECAP!$B$2:$B$1000=synthése!$C103)*(RECAP!$C$1:$L$1=synthése!E$1)*(RECAP!$C$2:$L$1000))</f>
        <v>0</v>
      </c>
      <c r="F103" s="28">
        <f t="array" ref="F103">SUMPRODUCT((RECAP!$A$2:$A$1000=synthése!$B103)*(RECAP!$B$2:$B$1000=synthése!$C103)*(RECAP!$C$1:$L$1=synthése!F$1)*(RECAP!$C$2:$L$1000))</f>
        <v>0</v>
      </c>
      <c r="G103" s="28">
        <f t="array" ref="G103">SUMPRODUCT((RECAP!$A$2:$A$1000=synthése!$B103)*(RECAP!$B$2:$B$1000=synthése!$C103)*(RECAP!$C$1:$L$1=synthése!G$1)*(RECAP!$C$2:$L$1000))</f>
        <v>0</v>
      </c>
      <c r="H103" s="28">
        <f t="array" ref="H103">SUMPRODUCT((RECAP!$A$2:$A$1000=synthése!$B103)*(RECAP!$B$2:$B$1000=synthése!$C103)*(RECAP!$C$1:$L$1=synthése!H$1)*(RECAP!$C$2:$L$1000))</f>
        <v>0</v>
      </c>
      <c r="I103" s="28">
        <f t="array" ref="I103">SUMPRODUCT((RECAP!$A$2:$A$1000=synthése!$B103)*(RECAP!$B$2:$B$1000=synthése!$C103)*(RECAP!$C$1:$L$1=synthése!I$1)*(RECAP!$C$2:$L$1000))</f>
        <v>0</v>
      </c>
      <c r="J103" s="28">
        <f t="array" ref="J103">SUMPRODUCT((RECAP!$A$2:$A$1000=synthése!$B103)*(RECAP!$B$2:$B$1000=synthése!$C103)*(RECAP!$C$1:$L$1=synthése!J$1)*(RECAP!$C$2:$L$1000))</f>
        <v>0</v>
      </c>
      <c r="K103" s="28">
        <f t="array" ref="K103">SUMPRODUCT((RECAP!$A$2:$A$1000=synthése!$B103)*(RECAP!$B$2:$B$1000=synthése!$C103)*(RECAP!$C$1:$L$1=synthése!K$1)*(RECAP!$C$2:$L$1000))</f>
        <v>0</v>
      </c>
      <c r="L103" s="28">
        <f t="array" ref="L103">SUMPRODUCT((RECAP!$A$2:$A$1000=synthése!$B103)*(RECAP!$B$2:$B$1000=synthése!$C103)*(RECAP!$C$1:$L$1=synthése!L$1)*(RECAP!$C$2:$L$1000))</f>
        <v>0</v>
      </c>
      <c r="M103" s="28">
        <f t="array" ref="M103">SUMPRODUCT((RECAP!$A$2:$A$1000=synthése!$B103)*(RECAP!$B$2:$B$1000=synthése!$C103)*(RECAP!$C$1:$L$1=synthése!M$1)*(RECAP!$C$2:$L$1000))</f>
        <v>0</v>
      </c>
      <c r="N103" s="24">
        <f t="shared" si="2"/>
        <v>0</v>
      </c>
    </row>
    <row r="104" spans="1:14" ht="15" thickBot="1" x14ac:dyDescent="0.3">
      <c r="A104" s="9" t="str">
        <f t="shared" ca="1" si="3"/>
        <v/>
      </c>
      <c r="B104" s="21" t="str">
        <f>IF(RECAP!A104="","",RECAP!A104)</f>
        <v/>
      </c>
      <c r="C104" s="22" t="str">
        <f>IF(RECAP!B104="","",RECAP!B104)</f>
        <v/>
      </c>
      <c r="D104" s="23">
        <f t="array" ref="D104">SUMPRODUCT((RECAP!$A$2:$A$1000=synthése!$B104)*(RECAP!$B$2:$B$1000=synthése!$C104)*(RECAP!$C$1:$L$1=synthése!D$1)*(RECAP!$C$2:$L$1000))</f>
        <v>0</v>
      </c>
      <c r="E104" s="23">
        <f t="array" ref="E104">SUMPRODUCT((RECAP!$A$2:$A$1000=synthése!$B104)*(RECAP!$B$2:$B$1000=synthése!$C104)*(RECAP!$C$1:$L$1=synthése!E$1)*(RECAP!$C$2:$L$1000))</f>
        <v>0</v>
      </c>
      <c r="F104" s="23">
        <f t="array" ref="F104">SUMPRODUCT((RECAP!$A$2:$A$1000=synthése!$B104)*(RECAP!$B$2:$B$1000=synthése!$C104)*(RECAP!$C$1:$L$1=synthése!F$1)*(RECAP!$C$2:$L$1000))</f>
        <v>0</v>
      </c>
      <c r="G104" s="23">
        <f t="array" ref="G104">SUMPRODUCT((RECAP!$A$2:$A$1000=synthése!$B104)*(RECAP!$B$2:$B$1000=synthése!$C104)*(RECAP!$C$1:$L$1=synthése!G$1)*(RECAP!$C$2:$L$1000))</f>
        <v>0</v>
      </c>
      <c r="H104" s="23">
        <f t="array" ref="H104">SUMPRODUCT((RECAP!$A$2:$A$1000=synthése!$B104)*(RECAP!$B$2:$B$1000=synthése!$C104)*(RECAP!$C$1:$L$1=synthése!H$1)*(RECAP!$C$2:$L$1000))</f>
        <v>0</v>
      </c>
      <c r="I104" s="23">
        <f t="array" ref="I104">SUMPRODUCT((RECAP!$A$2:$A$1000=synthése!$B104)*(RECAP!$B$2:$B$1000=synthése!$C104)*(RECAP!$C$1:$L$1=synthése!I$1)*(RECAP!$C$2:$L$1000))</f>
        <v>0</v>
      </c>
      <c r="J104" s="23">
        <f t="array" ref="J104">SUMPRODUCT((RECAP!$A$2:$A$1000=synthése!$B104)*(RECAP!$B$2:$B$1000=synthése!$C104)*(RECAP!$C$1:$L$1=synthése!J$1)*(RECAP!$C$2:$L$1000))</f>
        <v>0</v>
      </c>
      <c r="K104" s="23">
        <f t="array" ref="K104">SUMPRODUCT((RECAP!$A$2:$A$1000=synthése!$B104)*(RECAP!$B$2:$B$1000=synthése!$C104)*(RECAP!$C$1:$L$1=synthése!K$1)*(RECAP!$C$2:$L$1000))</f>
        <v>0</v>
      </c>
      <c r="L104" s="23">
        <f t="array" ref="L104">SUMPRODUCT((RECAP!$A$2:$A$1000=synthése!$B104)*(RECAP!$B$2:$B$1000=synthése!$C104)*(RECAP!$C$1:$L$1=synthése!L$1)*(RECAP!$C$2:$L$1000))</f>
        <v>0</v>
      </c>
      <c r="M104" s="23">
        <f t="array" ref="M104">SUMPRODUCT((RECAP!$A$2:$A$1000=synthése!$B104)*(RECAP!$B$2:$B$1000=synthése!$C104)*(RECAP!$C$1:$L$1=synthése!M$1)*(RECAP!$C$2:$L$1000))</f>
        <v>0</v>
      </c>
      <c r="N104" s="24">
        <f t="shared" si="2"/>
        <v>0</v>
      </c>
    </row>
    <row r="105" spans="1:14" ht="15" thickBot="1" x14ac:dyDescent="0.3">
      <c r="A105" s="11" t="str">
        <f t="shared" ca="1" si="3"/>
        <v/>
      </c>
      <c r="B105" s="18" t="str">
        <f>IF(RECAP!A105="","",RECAP!A105)</f>
        <v/>
      </c>
      <c r="C105" s="19" t="str">
        <f>IF(RECAP!B105="","",RECAP!B105)</f>
        <v/>
      </c>
      <c r="D105" s="20">
        <f t="array" ref="D105">SUMPRODUCT((RECAP!$A$2:$A$1000=synthése!$B105)*(RECAP!$B$2:$B$1000=synthése!$C105)*(RECAP!$C$1:$L$1=synthése!D$1)*(RECAP!$C$2:$L$1000))</f>
        <v>0</v>
      </c>
      <c r="E105" s="20">
        <f t="array" ref="E105">SUMPRODUCT((RECAP!$A$2:$A$1000=synthése!$B105)*(RECAP!$B$2:$B$1000=synthése!$C105)*(RECAP!$C$1:$L$1=synthése!E$1)*(RECAP!$C$2:$L$1000))</f>
        <v>0</v>
      </c>
      <c r="F105" s="20">
        <f t="array" ref="F105">SUMPRODUCT((RECAP!$A$2:$A$1000=synthése!$B105)*(RECAP!$B$2:$B$1000=synthése!$C105)*(RECAP!$C$1:$L$1=synthése!F$1)*(RECAP!$C$2:$L$1000))</f>
        <v>0</v>
      </c>
      <c r="G105" s="20">
        <f t="array" ref="G105">SUMPRODUCT((RECAP!$A$2:$A$1000=synthése!$B105)*(RECAP!$B$2:$B$1000=synthése!$C105)*(RECAP!$C$1:$L$1=synthése!G$1)*(RECAP!$C$2:$L$1000))</f>
        <v>0</v>
      </c>
      <c r="H105" s="20">
        <f t="array" ref="H105">SUMPRODUCT((RECAP!$A$2:$A$1000=synthése!$B105)*(RECAP!$B$2:$B$1000=synthése!$C105)*(RECAP!$C$1:$L$1=synthése!H$1)*(RECAP!$C$2:$L$1000))</f>
        <v>0</v>
      </c>
      <c r="I105" s="20">
        <f t="array" ref="I105">SUMPRODUCT((RECAP!$A$2:$A$1000=synthése!$B105)*(RECAP!$B$2:$B$1000=synthése!$C105)*(RECAP!$C$1:$L$1=synthése!I$1)*(RECAP!$C$2:$L$1000))</f>
        <v>0</v>
      </c>
      <c r="J105" s="20">
        <f t="array" ref="J105">SUMPRODUCT((RECAP!$A$2:$A$1000=synthése!$B105)*(RECAP!$B$2:$B$1000=synthése!$C105)*(RECAP!$C$1:$L$1=synthése!J$1)*(RECAP!$C$2:$L$1000))</f>
        <v>0</v>
      </c>
      <c r="K105" s="20">
        <f t="array" ref="K105">SUMPRODUCT((RECAP!$A$2:$A$1000=synthése!$B105)*(RECAP!$B$2:$B$1000=synthése!$C105)*(RECAP!$C$1:$L$1=synthése!K$1)*(RECAP!$C$2:$L$1000))</f>
        <v>0</v>
      </c>
      <c r="L105" s="20">
        <f t="array" ref="L105">SUMPRODUCT((RECAP!$A$2:$A$1000=synthése!$B105)*(RECAP!$B$2:$B$1000=synthése!$C105)*(RECAP!$C$1:$L$1=synthése!L$1)*(RECAP!$C$2:$L$1000))</f>
        <v>0</v>
      </c>
      <c r="M105" s="20">
        <f t="array" ref="M105">SUMPRODUCT((RECAP!$A$2:$A$1000=synthése!$B105)*(RECAP!$B$2:$B$1000=synthése!$C105)*(RECAP!$C$1:$L$1=synthése!M$1)*(RECAP!$C$2:$L$1000))</f>
        <v>0</v>
      </c>
      <c r="N105" s="24">
        <f t="shared" si="2"/>
        <v>0</v>
      </c>
    </row>
    <row r="106" spans="1:14" ht="15" thickBot="1" x14ac:dyDescent="0.3">
      <c r="A106" s="11" t="str">
        <f t="shared" ca="1" si="3"/>
        <v/>
      </c>
      <c r="B106" s="18" t="str">
        <f>IF(RECAP!A106="","",RECAP!A106)</f>
        <v/>
      </c>
      <c r="C106" s="19" t="str">
        <f>IF(RECAP!B106="","",RECAP!B106)</f>
        <v/>
      </c>
      <c r="D106" s="20">
        <f t="array" ref="D106">SUMPRODUCT((RECAP!$A$2:$A$1000=synthése!$B106)*(RECAP!$B$2:$B$1000=synthése!$C106)*(RECAP!$C$1:$L$1=synthése!D$1)*(RECAP!$C$2:$L$1000))</f>
        <v>0</v>
      </c>
      <c r="E106" s="20">
        <f t="array" ref="E106">SUMPRODUCT((RECAP!$A$2:$A$1000=synthése!$B106)*(RECAP!$B$2:$B$1000=synthése!$C106)*(RECAP!$C$1:$L$1=synthése!E$1)*(RECAP!$C$2:$L$1000))</f>
        <v>0</v>
      </c>
      <c r="F106" s="20">
        <f t="array" ref="F106">SUMPRODUCT((RECAP!$A$2:$A$1000=synthése!$B106)*(RECAP!$B$2:$B$1000=synthése!$C106)*(RECAP!$C$1:$L$1=synthése!F$1)*(RECAP!$C$2:$L$1000))</f>
        <v>0</v>
      </c>
      <c r="G106" s="20">
        <f t="array" ref="G106">SUMPRODUCT((RECAP!$A$2:$A$1000=synthése!$B106)*(RECAP!$B$2:$B$1000=synthése!$C106)*(RECAP!$C$1:$L$1=synthése!G$1)*(RECAP!$C$2:$L$1000))</f>
        <v>0</v>
      </c>
      <c r="H106" s="20">
        <f t="array" ref="H106">SUMPRODUCT((RECAP!$A$2:$A$1000=synthése!$B106)*(RECAP!$B$2:$B$1000=synthése!$C106)*(RECAP!$C$1:$L$1=synthése!H$1)*(RECAP!$C$2:$L$1000))</f>
        <v>0</v>
      </c>
      <c r="I106" s="20">
        <f t="array" ref="I106">SUMPRODUCT((RECAP!$A$2:$A$1000=synthése!$B106)*(RECAP!$B$2:$B$1000=synthése!$C106)*(RECAP!$C$1:$L$1=synthése!I$1)*(RECAP!$C$2:$L$1000))</f>
        <v>0</v>
      </c>
      <c r="J106" s="20">
        <f t="array" ref="J106">SUMPRODUCT((RECAP!$A$2:$A$1000=synthése!$B106)*(RECAP!$B$2:$B$1000=synthése!$C106)*(RECAP!$C$1:$L$1=synthése!J$1)*(RECAP!$C$2:$L$1000))</f>
        <v>0</v>
      </c>
      <c r="K106" s="20">
        <f t="array" ref="K106">SUMPRODUCT((RECAP!$A$2:$A$1000=synthése!$B106)*(RECAP!$B$2:$B$1000=synthése!$C106)*(RECAP!$C$1:$L$1=synthése!K$1)*(RECAP!$C$2:$L$1000))</f>
        <v>0</v>
      </c>
      <c r="L106" s="20">
        <f t="array" ref="L106">SUMPRODUCT((RECAP!$A$2:$A$1000=synthése!$B106)*(RECAP!$B$2:$B$1000=synthése!$C106)*(RECAP!$C$1:$L$1=synthése!L$1)*(RECAP!$C$2:$L$1000))</f>
        <v>0</v>
      </c>
      <c r="M106" s="20">
        <f t="array" ref="M106">SUMPRODUCT((RECAP!$A$2:$A$1000=synthése!$B106)*(RECAP!$B$2:$B$1000=synthése!$C106)*(RECAP!$C$1:$L$1=synthése!M$1)*(RECAP!$C$2:$L$1000))</f>
        <v>0</v>
      </c>
      <c r="N106" s="24">
        <f t="shared" si="2"/>
        <v>0</v>
      </c>
    </row>
    <row r="107" spans="1:14" ht="15" thickBot="1" x14ac:dyDescent="0.3">
      <c r="A107" s="11" t="str">
        <f t="shared" ca="1" si="3"/>
        <v/>
      </c>
      <c r="B107" s="18" t="str">
        <f>IF(RECAP!A107="","",RECAP!A107)</f>
        <v/>
      </c>
      <c r="C107" s="19" t="str">
        <f>IF(RECAP!B107="","",RECAP!B107)</f>
        <v/>
      </c>
      <c r="D107" s="20">
        <f t="array" ref="D107">SUMPRODUCT((RECAP!$A$2:$A$1000=synthése!$B107)*(RECAP!$B$2:$B$1000=synthése!$C107)*(RECAP!$C$1:$L$1=synthése!D$1)*(RECAP!$C$2:$L$1000))</f>
        <v>0</v>
      </c>
      <c r="E107" s="20">
        <f t="array" ref="E107">SUMPRODUCT((RECAP!$A$2:$A$1000=synthése!$B107)*(RECAP!$B$2:$B$1000=synthése!$C107)*(RECAP!$C$1:$L$1=synthése!E$1)*(RECAP!$C$2:$L$1000))</f>
        <v>0</v>
      </c>
      <c r="F107" s="20">
        <f t="array" ref="F107">SUMPRODUCT((RECAP!$A$2:$A$1000=synthése!$B107)*(RECAP!$B$2:$B$1000=synthése!$C107)*(RECAP!$C$1:$L$1=synthése!F$1)*(RECAP!$C$2:$L$1000))</f>
        <v>0</v>
      </c>
      <c r="G107" s="20">
        <f t="array" ref="G107">SUMPRODUCT((RECAP!$A$2:$A$1000=synthése!$B107)*(RECAP!$B$2:$B$1000=synthése!$C107)*(RECAP!$C$1:$L$1=synthése!G$1)*(RECAP!$C$2:$L$1000))</f>
        <v>0</v>
      </c>
      <c r="H107" s="20">
        <f t="array" ref="H107">SUMPRODUCT((RECAP!$A$2:$A$1000=synthése!$B107)*(RECAP!$B$2:$B$1000=synthése!$C107)*(RECAP!$C$1:$L$1=synthése!H$1)*(RECAP!$C$2:$L$1000))</f>
        <v>0</v>
      </c>
      <c r="I107" s="20">
        <f t="array" ref="I107">SUMPRODUCT((RECAP!$A$2:$A$1000=synthése!$B107)*(RECAP!$B$2:$B$1000=synthése!$C107)*(RECAP!$C$1:$L$1=synthése!I$1)*(RECAP!$C$2:$L$1000))</f>
        <v>0</v>
      </c>
      <c r="J107" s="20">
        <f t="array" ref="J107">SUMPRODUCT((RECAP!$A$2:$A$1000=synthése!$B107)*(RECAP!$B$2:$B$1000=synthése!$C107)*(RECAP!$C$1:$L$1=synthése!J$1)*(RECAP!$C$2:$L$1000))</f>
        <v>0</v>
      </c>
      <c r="K107" s="20">
        <f t="array" ref="K107">SUMPRODUCT((RECAP!$A$2:$A$1000=synthése!$B107)*(RECAP!$B$2:$B$1000=synthése!$C107)*(RECAP!$C$1:$L$1=synthése!K$1)*(RECAP!$C$2:$L$1000))</f>
        <v>0</v>
      </c>
      <c r="L107" s="20">
        <f t="array" ref="L107">SUMPRODUCT((RECAP!$A$2:$A$1000=synthése!$B107)*(RECAP!$B$2:$B$1000=synthése!$C107)*(RECAP!$C$1:$L$1=synthése!L$1)*(RECAP!$C$2:$L$1000))</f>
        <v>0</v>
      </c>
      <c r="M107" s="20">
        <f t="array" ref="M107">SUMPRODUCT((RECAP!$A$2:$A$1000=synthése!$B107)*(RECAP!$B$2:$B$1000=synthése!$C107)*(RECAP!$C$1:$L$1=synthése!M$1)*(RECAP!$C$2:$L$1000))</f>
        <v>0</v>
      </c>
      <c r="N107" s="24">
        <f t="shared" si="2"/>
        <v>0</v>
      </c>
    </row>
    <row r="108" spans="1:14" ht="15" thickBot="1" x14ac:dyDescent="0.3">
      <c r="A108" s="11" t="str">
        <f t="shared" ca="1" si="3"/>
        <v/>
      </c>
      <c r="B108" s="18" t="str">
        <f>IF(RECAP!A108="","",RECAP!A108)</f>
        <v/>
      </c>
      <c r="C108" s="19" t="str">
        <f>IF(RECAP!B108="","",RECAP!B108)</f>
        <v/>
      </c>
      <c r="D108" s="20">
        <f t="array" ref="D108">SUMPRODUCT((RECAP!$A$2:$A$1000=synthése!$B108)*(RECAP!$B$2:$B$1000=synthése!$C108)*(RECAP!$C$1:$L$1=synthése!D$1)*(RECAP!$C$2:$L$1000))</f>
        <v>0</v>
      </c>
      <c r="E108" s="20">
        <f t="array" ref="E108">SUMPRODUCT((RECAP!$A$2:$A$1000=synthése!$B108)*(RECAP!$B$2:$B$1000=synthése!$C108)*(RECAP!$C$1:$L$1=synthése!E$1)*(RECAP!$C$2:$L$1000))</f>
        <v>0</v>
      </c>
      <c r="F108" s="20">
        <f t="array" ref="F108">SUMPRODUCT((RECAP!$A$2:$A$1000=synthése!$B108)*(RECAP!$B$2:$B$1000=synthése!$C108)*(RECAP!$C$1:$L$1=synthése!F$1)*(RECAP!$C$2:$L$1000))</f>
        <v>0</v>
      </c>
      <c r="G108" s="20">
        <f t="array" ref="G108">SUMPRODUCT((RECAP!$A$2:$A$1000=synthése!$B108)*(RECAP!$B$2:$B$1000=synthése!$C108)*(RECAP!$C$1:$L$1=synthése!G$1)*(RECAP!$C$2:$L$1000))</f>
        <v>0</v>
      </c>
      <c r="H108" s="20">
        <f t="array" ref="H108">SUMPRODUCT((RECAP!$A$2:$A$1000=synthése!$B108)*(RECAP!$B$2:$B$1000=synthése!$C108)*(RECAP!$C$1:$L$1=synthése!H$1)*(RECAP!$C$2:$L$1000))</f>
        <v>0</v>
      </c>
      <c r="I108" s="20">
        <f t="array" ref="I108">SUMPRODUCT((RECAP!$A$2:$A$1000=synthése!$B108)*(RECAP!$B$2:$B$1000=synthése!$C108)*(RECAP!$C$1:$L$1=synthése!I$1)*(RECAP!$C$2:$L$1000))</f>
        <v>0</v>
      </c>
      <c r="J108" s="20">
        <f t="array" ref="J108">SUMPRODUCT((RECAP!$A$2:$A$1000=synthése!$B108)*(RECAP!$B$2:$B$1000=synthése!$C108)*(RECAP!$C$1:$L$1=synthése!J$1)*(RECAP!$C$2:$L$1000))</f>
        <v>0</v>
      </c>
      <c r="K108" s="20">
        <f t="array" ref="K108">SUMPRODUCT((RECAP!$A$2:$A$1000=synthése!$B108)*(RECAP!$B$2:$B$1000=synthése!$C108)*(RECAP!$C$1:$L$1=synthése!K$1)*(RECAP!$C$2:$L$1000))</f>
        <v>0</v>
      </c>
      <c r="L108" s="20">
        <f t="array" ref="L108">SUMPRODUCT((RECAP!$A$2:$A$1000=synthése!$B108)*(RECAP!$B$2:$B$1000=synthése!$C108)*(RECAP!$C$1:$L$1=synthése!L$1)*(RECAP!$C$2:$L$1000))</f>
        <v>0</v>
      </c>
      <c r="M108" s="20">
        <f t="array" ref="M108">SUMPRODUCT((RECAP!$A$2:$A$1000=synthése!$B108)*(RECAP!$B$2:$B$1000=synthése!$C108)*(RECAP!$C$1:$L$1=synthése!M$1)*(RECAP!$C$2:$L$1000))</f>
        <v>0</v>
      </c>
      <c r="N108" s="24">
        <f t="shared" si="2"/>
        <v>0</v>
      </c>
    </row>
    <row r="109" spans="1:14" ht="15" thickBot="1" x14ac:dyDescent="0.3">
      <c r="A109" s="25" t="str">
        <f t="shared" ca="1" si="3"/>
        <v/>
      </c>
      <c r="B109" s="26" t="str">
        <f>IF(RECAP!A109="","",RECAP!A109)</f>
        <v/>
      </c>
      <c r="C109" s="27" t="str">
        <f>IF(RECAP!B109="","",RECAP!B109)</f>
        <v/>
      </c>
      <c r="D109" s="28">
        <f t="array" ref="D109">SUMPRODUCT((RECAP!$A$2:$A$1000=synthése!$B109)*(RECAP!$B$2:$B$1000=synthése!$C109)*(RECAP!$C$1:$L$1=synthése!D$1)*(RECAP!$C$2:$L$1000))</f>
        <v>0</v>
      </c>
      <c r="E109" s="28">
        <f t="array" ref="E109">SUMPRODUCT((RECAP!$A$2:$A$1000=synthése!$B109)*(RECAP!$B$2:$B$1000=synthése!$C109)*(RECAP!$C$1:$L$1=synthése!E$1)*(RECAP!$C$2:$L$1000))</f>
        <v>0</v>
      </c>
      <c r="F109" s="28">
        <f t="array" ref="F109">SUMPRODUCT((RECAP!$A$2:$A$1000=synthése!$B109)*(RECAP!$B$2:$B$1000=synthése!$C109)*(RECAP!$C$1:$L$1=synthése!F$1)*(RECAP!$C$2:$L$1000))</f>
        <v>0</v>
      </c>
      <c r="G109" s="28">
        <f t="array" ref="G109">SUMPRODUCT((RECAP!$A$2:$A$1000=synthése!$B109)*(RECAP!$B$2:$B$1000=synthése!$C109)*(RECAP!$C$1:$L$1=synthése!G$1)*(RECAP!$C$2:$L$1000))</f>
        <v>0</v>
      </c>
      <c r="H109" s="28">
        <f t="array" ref="H109">SUMPRODUCT((RECAP!$A$2:$A$1000=synthése!$B109)*(RECAP!$B$2:$B$1000=synthése!$C109)*(RECAP!$C$1:$L$1=synthése!H$1)*(RECAP!$C$2:$L$1000))</f>
        <v>0</v>
      </c>
      <c r="I109" s="28">
        <f t="array" ref="I109">SUMPRODUCT((RECAP!$A$2:$A$1000=synthése!$B109)*(RECAP!$B$2:$B$1000=synthése!$C109)*(RECAP!$C$1:$L$1=synthése!I$1)*(RECAP!$C$2:$L$1000))</f>
        <v>0</v>
      </c>
      <c r="J109" s="28">
        <f t="array" ref="J109">SUMPRODUCT((RECAP!$A$2:$A$1000=synthése!$B109)*(RECAP!$B$2:$B$1000=synthése!$C109)*(RECAP!$C$1:$L$1=synthése!J$1)*(RECAP!$C$2:$L$1000))</f>
        <v>0</v>
      </c>
      <c r="K109" s="28">
        <f t="array" ref="K109">SUMPRODUCT((RECAP!$A$2:$A$1000=synthése!$B109)*(RECAP!$B$2:$B$1000=synthése!$C109)*(RECAP!$C$1:$L$1=synthése!K$1)*(RECAP!$C$2:$L$1000))</f>
        <v>0</v>
      </c>
      <c r="L109" s="28">
        <f t="array" ref="L109">SUMPRODUCT((RECAP!$A$2:$A$1000=synthése!$B109)*(RECAP!$B$2:$B$1000=synthése!$C109)*(RECAP!$C$1:$L$1=synthése!L$1)*(RECAP!$C$2:$L$1000))</f>
        <v>0</v>
      </c>
      <c r="M109" s="28">
        <f t="array" ref="M109">SUMPRODUCT((RECAP!$A$2:$A$1000=synthése!$B109)*(RECAP!$B$2:$B$1000=synthése!$C109)*(RECAP!$C$1:$L$1=synthése!M$1)*(RECAP!$C$2:$L$1000))</f>
        <v>0</v>
      </c>
      <c r="N109" s="24">
        <f t="shared" si="2"/>
        <v>0</v>
      </c>
    </row>
    <row r="110" spans="1:14" ht="15" thickBot="1" x14ac:dyDescent="0.3">
      <c r="A110" s="9" t="str">
        <f t="shared" ca="1" si="3"/>
        <v/>
      </c>
      <c r="B110" s="21" t="str">
        <f>IF(RECAP!A110="","",RECAP!A110)</f>
        <v/>
      </c>
      <c r="C110" s="22" t="str">
        <f>IF(RECAP!B110="","",RECAP!B110)</f>
        <v/>
      </c>
      <c r="D110" s="23">
        <f t="array" ref="D110">SUMPRODUCT((RECAP!$A$2:$A$1000=synthése!$B110)*(RECAP!$B$2:$B$1000=synthése!$C110)*(RECAP!$C$1:$L$1=synthése!D$1)*(RECAP!$C$2:$L$1000))</f>
        <v>0</v>
      </c>
      <c r="E110" s="23">
        <f t="array" ref="E110">SUMPRODUCT((RECAP!$A$2:$A$1000=synthése!$B110)*(RECAP!$B$2:$B$1000=synthése!$C110)*(RECAP!$C$1:$L$1=synthése!E$1)*(RECAP!$C$2:$L$1000))</f>
        <v>0</v>
      </c>
      <c r="F110" s="23">
        <f t="array" ref="F110">SUMPRODUCT((RECAP!$A$2:$A$1000=synthése!$B110)*(RECAP!$B$2:$B$1000=synthése!$C110)*(RECAP!$C$1:$L$1=synthése!F$1)*(RECAP!$C$2:$L$1000))</f>
        <v>0</v>
      </c>
      <c r="G110" s="23">
        <f t="array" ref="G110">SUMPRODUCT((RECAP!$A$2:$A$1000=synthése!$B110)*(RECAP!$B$2:$B$1000=synthése!$C110)*(RECAP!$C$1:$L$1=synthése!G$1)*(RECAP!$C$2:$L$1000))</f>
        <v>0</v>
      </c>
      <c r="H110" s="23">
        <f t="array" ref="H110">SUMPRODUCT((RECAP!$A$2:$A$1000=synthése!$B110)*(RECAP!$B$2:$B$1000=synthése!$C110)*(RECAP!$C$1:$L$1=synthése!H$1)*(RECAP!$C$2:$L$1000))</f>
        <v>0</v>
      </c>
      <c r="I110" s="23">
        <f t="array" ref="I110">SUMPRODUCT((RECAP!$A$2:$A$1000=synthése!$B110)*(RECAP!$B$2:$B$1000=synthése!$C110)*(RECAP!$C$1:$L$1=synthése!I$1)*(RECAP!$C$2:$L$1000))</f>
        <v>0</v>
      </c>
      <c r="J110" s="23">
        <f t="array" ref="J110">SUMPRODUCT((RECAP!$A$2:$A$1000=synthése!$B110)*(RECAP!$B$2:$B$1000=synthése!$C110)*(RECAP!$C$1:$L$1=synthése!J$1)*(RECAP!$C$2:$L$1000))</f>
        <v>0</v>
      </c>
      <c r="K110" s="23">
        <f t="array" ref="K110">SUMPRODUCT((RECAP!$A$2:$A$1000=synthése!$B110)*(RECAP!$B$2:$B$1000=synthése!$C110)*(RECAP!$C$1:$L$1=synthése!K$1)*(RECAP!$C$2:$L$1000))</f>
        <v>0</v>
      </c>
      <c r="L110" s="23">
        <f t="array" ref="L110">SUMPRODUCT((RECAP!$A$2:$A$1000=synthése!$B110)*(RECAP!$B$2:$B$1000=synthése!$C110)*(RECAP!$C$1:$L$1=synthése!L$1)*(RECAP!$C$2:$L$1000))</f>
        <v>0</v>
      </c>
      <c r="M110" s="23">
        <f t="array" ref="M110">SUMPRODUCT((RECAP!$A$2:$A$1000=synthése!$B110)*(RECAP!$B$2:$B$1000=synthése!$C110)*(RECAP!$C$1:$L$1=synthése!M$1)*(RECAP!$C$2:$L$1000))</f>
        <v>0</v>
      </c>
      <c r="N110" s="24">
        <f t="shared" si="2"/>
        <v>0</v>
      </c>
    </row>
    <row r="111" spans="1:14" ht="15" thickBot="1" x14ac:dyDescent="0.3">
      <c r="A111" s="11" t="str">
        <f t="shared" ca="1" si="3"/>
        <v/>
      </c>
      <c r="B111" s="18" t="str">
        <f>IF(RECAP!A111="","",RECAP!A111)</f>
        <v/>
      </c>
      <c r="C111" s="19" t="str">
        <f>IF(RECAP!B111="","",RECAP!B111)</f>
        <v/>
      </c>
      <c r="D111" s="20">
        <f t="array" ref="D111">SUMPRODUCT((RECAP!$A$2:$A$1000=synthése!$B111)*(RECAP!$B$2:$B$1000=synthése!$C111)*(RECAP!$C$1:$L$1=synthése!D$1)*(RECAP!$C$2:$L$1000))</f>
        <v>0</v>
      </c>
      <c r="E111" s="20">
        <f t="array" ref="E111">SUMPRODUCT((RECAP!$A$2:$A$1000=synthése!$B111)*(RECAP!$B$2:$B$1000=synthése!$C111)*(RECAP!$C$1:$L$1=synthése!E$1)*(RECAP!$C$2:$L$1000))</f>
        <v>0</v>
      </c>
      <c r="F111" s="20">
        <f t="array" ref="F111">SUMPRODUCT((RECAP!$A$2:$A$1000=synthése!$B111)*(RECAP!$B$2:$B$1000=synthése!$C111)*(RECAP!$C$1:$L$1=synthése!F$1)*(RECAP!$C$2:$L$1000))</f>
        <v>0</v>
      </c>
      <c r="G111" s="20">
        <f t="array" ref="G111">SUMPRODUCT((RECAP!$A$2:$A$1000=synthése!$B111)*(RECAP!$B$2:$B$1000=synthése!$C111)*(RECAP!$C$1:$L$1=synthése!G$1)*(RECAP!$C$2:$L$1000))</f>
        <v>0</v>
      </c>
      <c r="H111" s="20">
        <f t="array" ref="H111">SUMPRODUCT((RECAP!$A$2:$A$1000=synthése!$B111)*(RECAP!$B$2:$B$1000=synthése!$C111)*(RECAP!$C$1:$L$1=synthése!H$1)*(RECAP!$C$2:$L$1000))</f>
        <v>0</v>
      </c>
      <c r="I111" s="20">
        <f t="array" ref="I111">SUMPRODUCT((RECAP!$A$2:$A$1000=synthése!$B111)*(RECAP!$B$2:$B$1000=synthése!$C111)*(RECAP!$C$1:$L$1=synthése!I$1)*(RECAP!$C$2:$L$1000))</f>
        <v>0</v>
      </c>
      <c r="J111" s="20">
        <f t="array" ref="J111">SUMPRODUCT((RECAP!$A$2:$A$1000=synthése!$B111)*(RECAP!$B$2:$B$1000=synthése!$C111)*(RECAP!$C$1:$L$1=synthése!J$1)*(RECAP!$C$2:$L$1000))</f>
        <v>0</v>
      </c>
      <c r="K111" s="20">
        <f t="array" ref="K111">SUMPRODUCT((RECAP!$A$2:$A$1000=synthése!$B111)*(RECAP!$B$2:$B$1000=synthése!$C111)*(RECAP!$C$1:$L$1=synthése!K$1)*(RECAP!$C$2:$L$1000))</f>
        <v>0</v>
      </c>
      <c r="L111" s="20">
        <f t="array" ref="L111">SUMPRODUCT((RECAP!$A$2:$A$1000=synthése!$B111)*(RECAP!$B$2:$B$1000=synthése!$C111)*(RECAP!$C$1:$L$1=synthése!L$1)*(RECAP!$C$2:$L$1000))</f>
        <v>0</v>
      </c>
      <c r="M111" s="20">
        <f t="array" ref="M111">SUMPRODUCT((RECAP!$A$2:$A$1000=synthése!$B111)*(RECAP!$B$2:$B$1000=synthése!$C111)*(RECAP!$C$1:$L$1=synthése!M$1)*(RECAP!$C$2:$L$1000))</f>
        <v>0</v>
      </c>
      <c r="N111" s="24">
        <f t="shared" si="2"/>
        <v>0</v>
      </c>
    </row>
    <row r="112" spans="1:14" ht="15" thickBot="1" x14ac:dyDescent="0.3">
      <c r="A112" s="11" t="str">
        <f t="shared" ca="1" si="3"/>
        <v/>
      </c>
      <c r="B112" s="18" t="str">
        <f>IF(RECAP!A112="","",RECAP!A112)</f>
        <v/>
      </c>
      <c r="C112" s="19" t="str">
        <f>IF(RECAP!B112="","",RECAP!B112)</f>
        <v/>
      </c>
      <c r="D112" s="20">
        <f t="array" ref="D112">SUMPRODUCT((RECAP!$A$2:$A$1000=synthése!$B112)*(RECAP!$B$2:$B$1000=synthése!$C112)*(RECAP!$C$1:$L$1=synthése!D$1)*(RECAP!$C$2:$L$1000))</f>
        <v>0</v>
      </c>
      <c r="E112" s="20">
        <f t="array" ref="E112">SUMPRODUCT((RECAP!$A$2:$A$1000=synthése!$B112)*(RECAP!$B$2:$B$1000=synthése!$C112)*(RECAP!$C$1:$L$1=synthése!E$1)*(RECAP!$C$2:$L$1000))</f>
        <v>0</v>
      </c>
      <c r="F112" s="20">
        <f t="array" ref="F112">SUMPRODUCT((RECAP!$A$2:$A$1000=synthése!$B112)*(RECAP!$B$2:$B$1000=synthése!$C112)*(RECAP!$C$1:$L$1=synthése!F$1)*(RECAP!$C$2:$L$1000))</f>
        <v>0</v>
      </c>
      <c r="G112" s="20">
        <f t="array" ref="G112">SUMPRODUCT((RECAP!$A$2:$A$1000=synthése!$B112)*(RECAP!$B$2:$B$1000=synthése!$C112)*(RECAP!$C$1:$L$1=synthése!G$1)*(RECAP!$C$2:$L$1000))</f>
        <v>0</v>
      </c>
      <c r="H112" s="20">
        <f t="array" ref="H112">SUMPRODUCT((RECAP!$A$2:$A$1000=synthése!$B112)*(RECAP!$B$2:$B$1000=synthése!$C112)*(RECAP!$C$1:$L$1=synthése!H$1)*(RECAP!$C$2:$L$1000))</f>
        <v>0</v>
      </c>
      <c r="I112" s="20">
        <f t="array" ref="I112">SUMPRODUCT((RECAP!$A$2:$A$1000=synthése!$B112)*(RECAP!$B$2:$B$1000=synthése!$C112)*(RECAP!$C$1:$L$1=synthése!I$1)*(RECAP!$C$2:$L$1000))</f>
        <v>0</v>
      </c>
      <c r="J112" s="20">
        <f t="array" ref="J112">SUMPRODUCT((RECAP!$A$2:$A$1000=synthése!$B112)*(RECAP!$B$2:$B$1000=synthése!$C112)*(RECAP!$C$1:$L$1=synthése!J$1)*(RECAP!$C$2:$L$1000))</f>
        <v>0</v>
      </c>
      <c r="K112" s="20">
        <f t="array" ref="K112">SUMPRODUCT((RECAP!$A$2:$A$1000=synthése!$B112)*(RECAP!$B$2:$B$1000=synthése!$C112)*(RECAP!$C$1:$L$1=synthése!K$1)*(RECAP!$C$2:$L$1000))</f>
        <v>0</v>
      </c>
      <c r="L112" s="20">
        <f t="array" ref="L112">SUMPRODUCT((RECAP!$A$2:$A$1000=synthése!$B112)*(RECAP!$B$2:$B$1000=synthése!$C112)*(RECAP!$C$1:$L$1=synthése!L$1)*(RECAP!$C$2:$L$1000))</f>
        <v>0</v>
      </c>
      <c r="M112" s="20">
        <f t="array" ref="M112">SUMPRODUCT((RECAP!$A$2:$A$1000=synthése!$B112)*(RECAP!$B$2:$B$1000=synthése!$C112)*(RECAP!$C$1:$L$1=synthése!M$1)*(RECAP!$C$2:$L$1000))</f>
        <v>0</v>
      </c>
      <c r="N112" s="24">
        <f t="shared" si="2"/>
        <v>0</v>
      </c>
    </row>
    <row r="113" spans="1:14" ht="15" thickBot="1" x14ac:dyDescent="0.3">
      <c r="A113" s="11" t="str">
        <f t="shared" ca="1" si="3"/>
        <v/>
      </c>
      <c r="B113" s="18" t="str">
        <f>IF(RECAP!A113="","",RECAP!A113)</f>
        <v/>
      </c>
      <c r="C113" s="19" t="str">
        <f>IF(RECAP!B113="","",RECAP!B113)</f>
        <v/>
      </c>
      <c r="D113" s="20">
        <f t="array" ref="D113">SUMPRODUCT((RECAP!$A$2:$A$1000=synthése!$B113)*(RECAP!$B$2:$B$1000=synthése!$C113)*(RECAP!$C$1:$L$1=synthése!D$1)*(RECAP!$C$2:$L$1000))</f>
        <v>0</v>
      </c>
      <c r="E113" s="20">
        <f t="array" ref="E113">SUMPRODUCT((RECAP!$A$2:$A$1000=synthése!$B113)*(RECAP!$B$2:$B$1000=synthése!$C113)*(RECAP!$C$1:$L$1=synthése!E$1)*(RECAP!$C$2:$L$1000))</f>
        <v>0</v>
      </c>
      <c r="F113" s="20">
        <f t="array" ref="F113">SUMPRODUCT((RECAP!$A$2:$A$1000=synthése!$B113)*(RECAP!$B$2:$B$1000=synthése!$C113)*(RECAP!$C$1:$L$1=synthése!F$1)*(RECAP!$C$2:$L$1000))</f>
        <v>0</v>
      </c>
      <c r="G113" s="20">
        <f t="array" ref="G113">SUMPRODUCT((RECAP!$A$2:$A$1000=synthése!$B113)*(RECAP!$B$2:$B$1000=synthése!$C113)*(RECAP!$C$1:$L$1=synthése!G$1)*(RECAP!$C$2:$L$1000))</f>
        <v>0</v>
      </c>
      <c r="H113" s="20">
        <f t="array" ref="H113">SUMPRODUCT((RECAP!$A$2:$A$1000=synthése!$B113)*(RECAP!$B$2:$B$1000=synthése!$C113)*(RECAP!$C$1:$L$1=synthése!H$1)*(RECAP!$C$2:$L$1000))</f>
        <v>0</v>
      </c>
      <c r="I113" s="20">
        <f t="array" ref="I113">SUMPRODUCT((RECAP!$A$2:$A$1000=synthése!$B113)*(RECAP!$B$2:$B$1000=synthése!$C113)*(RECAP!$C$1:$L$1=synthése!I$1)*(RECAP!$C$2:$L$1000))</f>
        <v>0</v>
      </c>
      <c r="J113" s="20">
        <f t="array" ref="J113">SUMPRODUCT((RECAP!$A$2:$A$1000=synthése!$B113)*(RECAP!$B$2:$B$1000=synthése!$C113)*(RECAP!$C$1:$L$1=synthése!J$1)*(RECAP!$C$2:$L$1000))</f>
        <v>0</v>
      </c>
      <c r="K113" s="20">
        <f t="array" ref="K113">SUMPRODUCT((RECAP!$A$2:$A$1000=synthése!$B113)*(RECAP!$B$2:$B$1000=synthése!$C113)*(RECAP!$C$1:$L$1=synthése!K$1)*(RECAP!$C$2:$L$1000))</f>
        <v>0</v>
      </c>
      <c r="L113" s="20">
        <f t="array" ref="L113">SUMPRODUCT((RECAP!$A$2:$A$1000=synthése!$B113)*(RECAP!$B$2:$B$1000=synthése!$C113)*(RECAP!$C$1:$L$1=synthése!L$1)*(RECAP!$C$2:$L$1000))</f>
        <v>0</v>
      </c>
      <c r="M113" s="20">
        <f t="array" ref="M113">SUMPRODUCT((RECAP!$A$2:$A$1000=synthése!$B113)*(RECAP!$B$2:$B$1000=synthése!$C113)*(RECAP!$C$1:$L$1=synthése!M$1)*(RECAP!$C$2:$L$1000))</f>
        <v>0</v>
      </c>
      <c r="N113" s="24">
        <f t="shared" si="2"/>
        <v>0</v>
      </c>
    </row>
    <row r="114" spans="1:14" ht="15" thickBot="1" x14ac:dyDescent="0.3">
      <c r="A114" s="11" t="str">
        <f t="shared" ca="1" si="3"/>
        <v/>
      </c>
      <c r="B114" s="18" t="str">
        <f>IF(RECAP!A114="","",RECAP!A114)</f>
        <v/>
      </c>
      <c r="C114" s="19" t="str">
        <f>IF(RECAP!B114="","",RECAP!B114)</f>
        <v/>
      </c>
      <c r="D114" s="20">
        <f t="array" ref="D114">SUMPRODUCT((RECAP!$A$2:$A$1000=synthése!$B114)*(RECAP!$B$2:$B$1000=synthése!$C114)*(RECAP!$C$1:$L$1=synthése!D$1)*(RECAP!$C$2:$L$1000))</f>
        <v>0</v>
      </c>
      <c r="E114" s="20">
        <f t="array" ref="E114">SUMPRODUCT((RECAP!$A$2:$A$1000=synthése!$B114)*(RECAP!$B$2:$B$1000=synthése!$C114)*(RECAP!$C$1:$L$1=synthése!E$1)*(RECAP!$C$2:$L$1000))</f>
        <v>0</v>
      </c>
      <c r="F114" s="20">
        <f t="array" ref="F114">SUMPRODUCT((RECAP!$A$2:$A$1000=synthése!$B114)*(RECAP!$B$2:$B$1000=synthése!$C114)*(RECAP!$C$1:$L$1=synthése!F$1)*(RECAP!$C$2:$L$1000))</f>
        <v>0</v>
      </c>
      <c r="G114" s="20">
        <f t="array" ref="G114">SUMPRODUCT((RECAP!$A$2:$A$1000=synthése!$B114)*(RECAP!$B$2:$B$1000=synthése!$C114)*(RECAP!$C$1:$L$1=synthése!G$1)*(RECAP!$C$2:$L$1000))</f>
        <v>0</v>
      </c>
      <c r="H114" s="20">
        <f t="array" ref="H114">SUMPRODUCT((RECAP!$A$2:$A$1000=synthése!$B114)*(RECAP!$B$2:$B$1000=synthése!$C114)*(RECAP!$C$1:$L$1=synthése!H$1)*(RECAP!$C$2:$L$1000))</f>
        <v>0</v>
      </c>
      <c r="I114" s="20">
        <f t="array" ref="I114">SUMPRODUCT((RECAP!$A$2:$A$1000=synthése!$B114)*(RECAP!$B$2:$B$1000=synthése!$C114)*(RECAP!$C$1:$L$1=synthése!I$1)*(RECAP!$C$2:$L$1000))</f>
        <v>0</v>
      </c>
      <c r="J114" s="20">
        <f t="array" ref="J114">SUMPRODUCT((RECAP!$A$2:$A$1000=synthése!$B114)*(RECAP!$B$2:$B$1000=synthése!$C114)*(RECAP!$C$1:$L$1=synthése!J$1)*(RECAP!$C$2:$L$1000))</f>
        <v>0</v>
      </c>
      <c r="K114" s="20">
        <f t="array" ref="K114">SUMPRODUCT((RECAP!$A$2:$A$1000=synthése!$B114)*(RECAP!$B$2:$B$1000=synthése!$C114)*(RECAP!$C$1:$L$1=synthése!K$1)*(RECAP!$C$2:$L$1000))</f>
        <v>0</v>
      </c>
      <c r="L114" s="20">
        <f t="array" ref="L114">SUMPRODUCT((RECAP!$A$2:$A$1000=synthése!$B114)*(RECAP!$B$2:$B$1000=synthése!$C114)*(RECAP!$C$1:$L$1=synthése!L$1)*(RECAP!$C$2:$L$1000))</f>
        <v>0</v>
      </c>
      <c r="M114" s="20">
        <f t="array" ref="M114">SUMPRODUCT((RECAP!$A$2:$A$1000=synthése!$B114)*(RECAP!$B$2:$B$1000=synthése!$C114)*(RECAP!$C$1:$L$1=synthése!M$1)*(RECAP!$C$2:$L$1000))</f>
        <v>0</v>
      </c>
      <c r="N114" s="24">
        <f t="shared" si="2"/>
        <v>0</v>
      </c>
    </row>
    <row r="115" spans="1:14" ht="15" thickBot="1" x14ac:dyDescent="0.3">
      <c r="A115" s="25" t="str">
        <f t="shared" ca="1" si="3"/>
        <v/>
      </c>
      <c r="B115" s="26" t="str">
        <f>IF(RECAP!A115="","",RECAP!A115)</f>
        <v/>
      </c>
      <c r="C115" s="27" t="str">
        <f>IF(RECAP!B115="","",RECAP!B115)</f>
        <v/>
      </c>
      <c r="D115" s="28">
        <f t="array" ref="D115">SUMPRODUCT((RECAP!$A$2:$A$1000=synthése!$B115)*(RECAP!$B$2:$B$1000=synthése!$C115)*(RECAP!$C$1:$L$1=synthése!D$1)*(RECAP!$C$2:$L$1000))</f>
        <v>0</v>
      </c>
      <c r="E115" s="28">
        <f t="array" ref="E115">SUMPRODUCT((RECAP!$A$2:$A$1000=synthése!$B115)*(RECAP!$B$2:$B$1000=synthése!$C115)*(RECAP!$C$1:$L$1=synthése!E$1)*(RECAP!$C$2:$L$1000))</f>
        <v>0</v>
      </c>
      <c r="F115" s="28">
        <f t="array" ref="F115">SUMPRODUCT((RECAP!$A$2:$A$1000=synthése!$B115)*(RECAP!$B$2:$B$1000=synthése!$C115)*(RECAP!$C$1:$L$1=synthése!F$1)*(RECAP!$C$2:$L$1000))</f>
        <v>0</v>
      </c>
      <c r="G115" s="28">
        <f t="array" ref="G115">SUMPRODUCT((RECAP!$A$2:$A$1000=synthése!$B115)*(RECAP!$B$2:$B$1000=synthése!$C115)*(RECAP!$C$1:$L$1=synthése!G$1)*(RECAP!$C$2:$L$1000))</f>
        <v>0</v>
      </c>
      <c r="H115" s="28">
        <f t="array" ref="H115">SUMPRODUCT((RECAP!$A$2:$A$1000=synthése!$B115)*(RECAP!$B$2:$B$1000=synthése!$C115)*(RECAP!$C$1:$L$1=synthése!H$1)*(RECAP!$C$2:$L$1000))</f>
        <v>0</v>
      </c>
      <c r="I115" s="28">
        <f t="array" ref="I115">SUMPRODUCT((RECAP!$A$2:$A$1000=synthése!$B115)*(RECAP!$B$2:$B$1000=synthése!$C115)*(RECAP!$C$1:$L$1=synthése!I$1)*(RECAP!$C$2:$L$1000))</f>
        <v>0</v>
      </c>
      <c r="J115" s="28">
        <f t="array" ref="J115">SUMPRODUCT((RECAP!$A$2:$A$1000=synthése!$B115)*(RECAP!$B$2:$B$1000=synthése!$C115)*(RECAP!$C$1:$L$1=synthése!J$1)*(RECAP!$C$2:$L$1000))</f>
        <v>0</v>
      </c>
      <c r="K115" s="28">
        <f t="array" ref="K115">SUMPRODUCT((RECAP!$A$2:$A$1000=synthése!$B115)*(RECAP!$B$2:$B$1000=synthése!$C115)*(RECAP!$C$1:$L$1=synthése!K$1)*(RECAP!$C$2:$L$1000))</f>
        <v>0</v>
      </c>
      <c r="L115" s="28">
        <f t="array" ref="L115">SUMPRODUCT((RECAP!$A$2:$A$1000=synthése!$B115)*(RECAP!$B$2:$B$1000=synthése!$C115)*(RECAP!$C$1:$L$1=synthése!L$1)*(RECAP!$C$2:$L$1000))</f>
        <v>0</v>
      </c>
      <c r="M115" s="28">
        <f t="array" ref="M115">SUMPRODUCT((RECAP!$A$2:$A$1000=synthése!$B115)*(RECAP!$B$2:$B$1000=synthése!$C115)*(RECAP!$C$1:$L$1=synthése!M$1)*(RECAP!$C$2:$L$1000))</f>
        <v>0</v>
      </c>
      <c r="N115" s="24">
        <f t="shared" si="2"/>
        <v>0</v>
      </c>
    </row>
    <row r="116" spans="1:14" ht="15" thickBot="1" x14ac:dyDescent="0.3">
      <c r="A116" s="9" t="str">
        <f t="shared" ca="1" si="3"/>
        <v/>
      </c>
      <c r="B116" s="21" t="str">
        <f>IF(RECAP!A116="","",RECAP!A116)</f>
        <v/>
      </c>
      <c r="C116" s="22" t="str">
        <f>IF(RECAP!B116="","",RECAP!B116)</f>
        <v/>
      </c>
      <c r="D116" s="23">
        <f t="array" ref="D116">SUMPRODUCT((RECAP!$A$2:$A$1000=synthése!$B116)*(RECAP!$B$2:$B$1000=synthése!$C116)*(RECAP!$C$1:$L$1=synthése!D$1)*(RECAP!$C$2:$L$1000))</f>
        <v>0</v>
      </c>
      <c r="E116" s="23">
        <f t="array" ref="E116">SUMPRODUCT((RECAP!$A$2:$A$1000=synthése!$B116)*(RECAP!$B$2:$B$1000=synthése!$C116)*(RECAP!$C$1:$L$1=synthése!E$1)*(RECAP!$C$2:$L$1000))</f>
        <v>0</v>
      </c>
      <c r="F116" s="23">
        <f t="array" ref="F116">SUMPRODUCT((RECAP!$A$2:$A$1000=synthése!$B116)*(RECAP!$B$2:$B$1000=synthése!$C116)*(RECAP!$C$1:$L$1=synthése!F$1)*(RECAP!$C$2:$L$1000))</f>
        <v>0</v>
      </c>
      <c r="G116" s="23">
        <f t="array" ref="G116">SUMPRODUCT((RECAP!$A$2:$A$1000=synthése!$B116)*(RECAP!$B$2:$B$1000=synthése!$C116)*(RECAP!$C$1:$L$1=synthése!G$1)*(RECAP!$C$2:$L$1000))</f>
        <v>0</v>
      </c>
      <c r="H116" s="23">
        <f t="array" ref="H116">SUMPRODUCT((RECAP!$A$2:$A$1000=synthése!$B116)*(RECAP!$B$2:$B$1000=synthése!$C116)*(RECAP!$C$1:$L$1=synthése!H$1)*(RECAP!$C$2:$L$1000))</f>
        <v>0</v>
      </c>
      <c r="I116" s="23">
        <f t="array" ref="I116">SUMPRODUCT((RECAP!$A$2:$A$1000=synthése!$B116)*(RECAP!$B$2:$B$1000=synthése!$C116)*(RECAP!$C$1:$L$1=synthése!I$1)*(RECAP!$C$2:$L$1000))</f>
        <v>0</v>
      </c>
      <c r="J116" s="23">
        <f t="array" ref="J116">SUMPRODUCT((RECAP!$A$2:$A$1000=synthése!$B116)*(RECAP!$B$2:$B$1000=synthése!$C116)*(RECAP!$C$1:$L$1=synthése!J$1)*(RECAP!$C$2:$L$1000))</f>
        <v>0</v>
      </c>
      <c r="K116" s="23">
        <f t="array" ref="K116">SUMPRODUCT((RECAP!$A$2:$A$1000=synthése!$B116)*(RECAP!$B$2:$B$1000=synthése!$C116)*(RECAP!$C$1:$L$1=synthése!K$1)*(RECAP!$C$2:$L$1000))</f>
        <v>0</v>
      </c>
      <c r="L116" s="23">
        <f t="array" ref="L116">SUMPRODUCT((RECAP!$A$2:$A$1000=synthése!$B116)*(RECAP!$B$2:$B$1000=synthése!$C116)*(RECAP!$C$1:$L$1=synthése!L$1)*(RECAP!$C$2:$L$1000))</f>
        <v>0</v>
      </c>
      <c r="M116" s="23">
        <f t="array" ref="M116">SUMPRODUCT((RECAP!$A$2:$A$1000=synthése!$B116)*(RECAP!$B$2:$B$1000=synthése!$C116)*(RECAP!$C$1:$L$1=synthése!M$1)*(RECAP!$C$2:$L$1000))</f>
        <v>0</v>
      </c>
      <c r="N116" s="24">
        <f t="shared" si="2"/>
        <v>0</v>
      </c>
    </row>
    <row r="117" spans="1:14" ht="15" thickBot="1" x14ac:dyDescent="0.3">
      <c r="A117" s="11" t="str">
        <f t="shared" ca="1" si="3"/>
        <v/>
      </c>
      <c r="B117" s="18" t="str">
        <f>IF(RECAP!A117="","",RECAP!A117)</f>
        <v/>
      </c>
      <c r="C117" s="19" t="str">
        <f>IF(RECAP!B117="","",RECAP!B117)</f>
        <v/>
      </c>
      <c r="D117" s="20">
        <f t="array" ref="D117">SUMPRODUCT((RECAP!$A$2:$A$1000=synthése!$B117)*(RECAP!$B$2:$B$1000=synthése!$C117)*(RECAP!$C$1:$L$1=synthése!D$1)*(RECAP!$C$2:$L$1000))</f>
        <v>0</v>
      </c>
      <c r="E117" s="20">
        <f t="array" ref="E117">SUMPRODUCT((RECAP!$A$2:$A$1000=synthése!$B117)*(RECAP!$B$2:$B$1000=synthése!$C117)*(RECAP!$C$1:$L$1=synthése!E$1)*(RECAP!$C$2:$L$1000))</f>
        <v>0</v>
      </c>
      <c r="F117" s="20">
        <f t="array" ref="F117">SUMPRODUCT((RECAP!$A$2:$A$1000=synthése!$B117)*(RECAP!$B$2:$B$1000=synthése!$C117)*(RECAP!$C$1:$L$1=synthése!F$1)*(RECAP!$C$2:$L$1000))</f>
        <v>0</v>
      </c>
      <c r="G117" s="20">
        <f t="array" ref="G117">SUMPRODUCT((RECAP!$A$2:$A$1000=synthése!$B117)*(RECAP!$B$2:$B$1000=synthése!$C117)*(RECAP!$C$1:$L$1=synthése!G$1)*(RECAP!$C$2:$L$1000))</f>
        <v>0</v>
      </c>
      <c r="H117" s="20">
        <f t="array" ref="H117">SUMPRODUCT((RECAP!$A$2:$A$1000=synthése!$B117)*(RECAP!$B$2:$B$1000=synthése!$C117)*(RECAP!$C$1:$L$1=synthése!H$1)*(RECAP!$C$2:$L$1000))</f>
        <v>0</v>
      </c>
      <c r="I117" s="20">
        <f t="array" ref="I117">SUMPRODUCT((RECAP!$A$2:$A$1000=synthése!$B117)*(RECAP!$B$2:$B$1000=synthése!$C117)*(RECAP!$C$1:$L$1=synthése!I$1)*(RECAP!$C$2:$L$1000))</f>
        <v>0</v>
      </c>
      <c r="J117" s="20">
        <f t="array" ref="J117">SUMPRODUCT((RECAP!$A$2:$A$1000=synthése!$B117)*(RECAP!$B$2:$B$1000=synthése!$C117)*(RECAP!$C$1:$L$1=synthése!J$1)*(RECAP!$C$2:$L$1000))</f>
        <v>0</v>
      </c>
      <c r="K117" s="20">
        <f t="array" ref="K117">SUMPRODUCT((RECAP!$A$2:$A$1000=synthése!$B117)*(RECAP!$B$2:$B$1000=synthése!$C117)*(RECAP!$C$1:$L$1=synthése!K$1)*(RECAP!$C$2:$L$1000))</f>
        <v>0</v>
      </c>
      <c r="L117" s="20">
        <f t="array" ref="L117">SUMPRODUCT((RECAP!$A$2:$A$1000=synthése!$B117)*(RECAP!$B$2:$B$1000=synthése!$C117)*(RECAP!$C$1:$L$1=synthése!L$1)*(RECAP!$C$2:$L$1000))</f>
        <v>0</v>
      </c>
      <c r="M117" s="20">
        <f t="array" ref="M117">SUMPRODUCT((RECAP!$A$2:$A$1000=synthése!$B117)*(RECAP!$B$2:$B$1000=synthése!$C117)*(RECAP!$C$1:$L$1=synthése!M$1)*(RECAP!$C$2:$L$1000))</f>
        <v>0</v>
      </c>
      <c r="N117" s="24">
        <f t="shared" si="2"/>
        <v>0</v>
      </c>
    </row>
    <row r="118" spans="1:14" ht="15" thickBot="1" x14ac:dyDescent="0.3">
      <c r="A118" s="11" t="str">
        <f t="shared" ca="1" si="3"/>
        <v/>
      </c>
      <c r="B118" s="18" t="str">
        <f>IF(RECAP!A118="","",RECAP!A118)</f>
        <v/>
      </c>
      <c r="C118" s="19" t="str">
        <f>IF(RECAP!B118="","",RECAP!B118)</f>
        <v/>
      </c>
      <c r="D118" s="20">
        <f t="array" ref="D118">SUMPRODUCT((RECAP!$A$2:$A$1000=synthése!$B118)*(RECAP!$B$2:$B$1000=synthése!$C118)*(RECAP!$C$1:$L$1=synthése!D$1)*(RECAP!$C$2:$L$1000))</f>
        <v>0</v>
      </c>
      <c r="E118" s="20">
        <f t="array" ref="E118">SUMPRODUCT((RECAP!$A$2:$A$1000=synthése!$B118)*(RECAP!$B$2:$B$1000=synthése!$C118)*(RECAP!$C$1:$L$1=synthése!E$1)*(RECAP!$C$2:$L$1000))</f>
        <v>0</v>
      </c>
      <c r="F118" s="20">
        <f t="array" ref="F118">SUMPRODUCT((RECAP!$A$2:$A$1000=synthése!$B118)*(RECAP!$B$2:$B$1000=synthése!$C118)*(RECAP!$C$1:$L$1=synthése!F$1)*(RECAP!$C$2:$L$1000))</f>
        <v>0</v>
      </c>
      <c r="G118" s="20">
        <f t="array" ref="G118">SUMPRODUCT((RECAP!$A$2:$A$1000=synthése!$B118)*(RECAP!$B$2:$B$1000=synthése!$C118)*(RECAP!$C$1:$L$1=synthése!G$1)*(RECAP!$C$2:$L$1000))</f>
        <v>0</v>
      </c>
      <c r="H118" s="20">
        <f t="array" ref="H118">SUMPRODUCT((RECAP!$A$2:$A$1000=synthése!$B118)*(RECAP!$B$2:$B$1000=synthése!$C118)*(RECAP!$C$1:$L$1=synthése!H$1)*(RECAP!$C$2:$L$1000))</f>
        <v>0</v>
      </c>
      <c r="I118" s="20">
        <f t="array" ref="I118">SUMPRODUCT((RECAP!$A$2:$A$1000=synthése!$B118)*(RECAP!$B$2:$B$1000=synthése!$C118)*(RECAP!$C$1:$L$1=synthése!I$1)*(RECAP!$C$2:$L$1000))</f>
        <v>0</v>
      </c>
      <c r="J118" s="20">
        <f t="array" ref="J118">SUMPRODUCT((RECAP!$A$2:$A$1000=synthése!$B118)*(RECAP!$B$2:$B$1000=synthése!$C118)*(RECAP!$C$1:$L$1=synthése!J$1)*(RECAP!$C$2:$L$1000))</f>
        <v>0</v>
      </c>
      <c r="K118" s="20">
        <f t="array" ref="K118">SUMPRODUCT((RECAP!$A$2:$A$1000=synthése!$B118)*(RECAP!$B$2:$B$1000=synthése!$C118)*(RECAP!$C$1:$L$1=synthése!K$1)*(RECAP!$C$2:$L$1000))</f>
        <v>0</v>
      </c>
      <c r="L118" s="20">
        <f t="array" ref="L118">SUMPRODUCT((RECAP!$A$2:$A$1000=synthése!$B118)*(RECAP!$B$2:$B$1000=synthése!$C118)*(RECAP!$C$1:$L$1=synthése!L$1)*(RECAP!$C$2:$L$1000))</f>
        <v>0</v>
      </c>
      <c r="M118" s="20">
        <f t="array" ref="M118">SUMPRODUCT((RECAP!$A$2:$A$1000=synthése!$B118)*(RECAP!$B$2:$B$1000=synthése!$C118)*(RECAP!$C$1:$L$1=synthése!M$1)*(RECAP!$C$2:$L$1000))</f>
        <v>0</v>
      </c>
      <c r="N118" s="24">
        <f t="shared" si="2"/>
        <v>0</v>
      </c>
    </row>
    <row r="119" spans="1:14" ht="15" thickBot="1" x14ac:dyDescent="0.3">
      <c r="A119" s="11" t="str">
        <f t="shared" ca="1" si="3"/>
        <v/>
      </c>
      <c r="B119" s="18" t="str">
        <f>IF(RECAP!A119="","",RECAP!A119)</f>
        <v/>
      </c>
      <c r="C119" s="19" t="str">
        <f>IF(RECAP!B119="","",RECAP!B119)</f>
        <v/>
      </c>
      <c r="D119" s="20">
        <f t="array" ref="D119">SUMPRODUCT((RECAP!$A$2:$A$1000=synthése!$B119)*(RECAP!$B$2:$B$1000=synthése!$C119)*(RECAP!$C$1:$L$1=synthése!D$1)*(RECAP!$C$2:$L$1000))</f>
        <v>0</v>
      </c>
      <c r="E119" s="20">
        <f t="array" ref="E119">SUMPRODUCT((RECAP!$A$2:$A$1000=synthése!$B119)*(RECAP!$B$2:$B$1000=synthése!$C119)*(RECAP!$C$1:$L$1=synthése!E$1)*(RECAP!$C$2:$L$1000))</f>
        <v>0</v>
      </c>
      <c r="F119" s="20">
        <f t="array" ref="F119">SUMPRODUCT((RECAP!$A$2:$A$1000=synthése!$B119)*(RECAP!$B$2:$B$1000=synthése!$C119)*(RECAP!$C$1:$L$1=synthése!F$1)*(RECAP!$C$2:$L$1000))</f>
        <v>0</v>
      </c>
      <c r="G119" s="20">
        <f t="array" ref="G119">SUMPRODUCT((RECAP!$A$2:$A$1000=synthése!$B119)*(RECAP!$B$2:$B$1000=synthése!$C119)*(RECAP!$C$1:$L$1=synthése!G$1)*(RECAP!$C$2:$L$1000))</f>
        <v>0</v>
      </c>
      <c r="H119" s="20">
        <f t="array" ref="H119">SUMPRODUCT((RECAP!$A$2:$A$1000=synthése!$B119)*(RECAP!$B$2:$B$1000=synthése!$C119)*(RECAP!$C$1:$L$1=synthése!H$1)*(RECAP!$C$2:$L$1000))</f>
        <v>0</v>
      </c>
      <c r="I119" s="20">
        <f t="array" ref="I119">SUMPRODUCT((RECAP!$A$2:$A$1000=synthése!$B119)*(RECAP!$B$2:$B$1000=synthése!$C119)*(RECAP!$C$1:$L$1=synthése!I$1)*(RECAP!$C$2:$L$1000))</f>
        <v>0</v>
      </c>
      <c r="J119" s="20">
        <f t="array" ref="J119">SUMPRODUCT((RECAP!$A$2:$A$1000=synthése!$B119)*(RECAP!$B$2:$B$1000=synthése!$C119)*(RECAP!$C$1:$L$1=synthése!J$1)*(RECAP!$C$2:$L$1000))</f>
        <v>0</v>
      </c>
      <c r="K119" s="20">
        <f t="array" ref="K119">SUMPRODUCT((RECAP!$A$2:$A$1000=synthése!$B119)*(RECAP!$B$2:$B$1000=synthése!$C119)*(RECAP!$C$1:$L$1=synthése!K$1)*(RECAP!$C$2:$L$1000))</f>
        <v>0</v>
      </c>
      <c r="L119" s="20">
        <f t="array" ref="L119">SUMPRODUCT((RECAP!$A$2:$A$1000=synthése!$B119)*(RECAP!$B$2:$B$1000=synthése!$C119)*(RECAP!$C$1:$L$1=synthése!L$1)*(RECAP!$C$2:$L$1000))</f>
        <v>0</v>
      </c>
      <c r="M119" s="20">
        <f t="array" ref="M119">SUMPRODUCT((RECAP!$A$2:$A$1000=synthése!$B119)*(RECAP!$B$2:$B$1000=synthése!$C119)*(RECAP!$C$1:$L$1=synthése!M$1)*(RECAP!$C$2:$L$1000))</f>
        <v>0</v>
      </c>
      <c r="N119" s="24">
        <f t="shared" si="2"/>
        <v>0</v>
      </c>
    </row>
    <row r="120" spans="1:14" ht="15" thickBot="1" x14ac:dyDescent="0.3">
      <c r="A120" s="11" t="str">
        <f t="shared" ca="1" si="3"/>
        <v/>
      </c>
      <c r="B120" s="18" t="str">
        <f>IF(RECAP!A120="","",RECAP!A120)</f>
        <v/>
      </c>
      <c r="C120" s="19" t="str">
        <f>IF(RECAP!B120="","",RECAP!B120)</f>
        <v/>
      </c>
      <c r="D120" s="20">
        <f t="array" ref="D120">SUMPRODUCT((RECAP!$A$2:$A$1000=synthése!$B120)*(RECAP!$B$2:$B$1000=synthése!$C120)*(RECAP!$C$1:$L$1=synthése!D$1)*(RECAP!$C$2:$L$1000))</f>
        <v>0</v>
      </c>
      <c r="E120" s="20">
        <f t="array" ref="E120">SUMPRODUCT((RECAP!$A$2:$A$1000=synthése!$B120)*(RECAP!$B$2:$B$1000=synthése!$C120)*(RECAP!$C$1:$L$1=synthése!E$1)*(RECAP!$C$2:$L$1000))</f>
        <v>0</v>
      </c>
      <c r="F120" s="20">
        <f t="array" ref="F120">SUMPRODUCT((RECAP!$A$2:$A$1000=synthése!$B120)*(RECAP!$B$2:$B$1000=synthése!$C120)*(RECAP!$C$1:$L$1=synthése!F$1)*(RECAP!$C$2:$L$1000))</f>
        <v>0</v>
      </c>
      <c r="G120" s="20">
        <f t="array" ref="G120">SUMPRODUCT((RECAP!$A$2:$A$1000=synthése!$B120)*(RECAP!$B$2:$B$1000=synthése!$C120)*(RECAP!$C$1:$L$1=synthése!G$1)*(RECAP!$C$2:$L$1000))</f>
        <v>0</v>
      </c>
      <c r="H120" s="20">
        <f t="array" ref="H120">SUMPRODUCT((RECAP!$A$2:$A$1000=synthése!$B120)*(RECAP!$B$2:$B$1000=synthése!$C120)*(RECAP!$C$1:$L$1=synthése!H$1)*(RECAP!$C$2:$L$1000))</f>
        <v>0</v>
      </c>
      <c r="I120" s="20">
        <f t="array" ref="I120">SUMPRODUCT((RECAP!$A$2:$A$1000=synthése!$B120)*(RECAP!$B$2:$B$1000=synthése!$C120)*(RECAP!$C$1:$L$1=synthése!I$1)*(RECAP!$C$2:$L$1000))</f>
        <v>0</v>
      </c>
      <c r="J120" s="20">
        <f t="array" ref="J120">SUMPRODUCT((RECAP!$A$2:$A$1000=synthése!$B120)*(RECAP!$B$2:$B$1000=synthése!$C120)*(RECAP!$C$1:$L$1=synthése!J$1)*(RECAP!$C$2:$L$1000))</f>
        <v>0</v>
      </c>
      <c r="K120" s="20">
        <f t="array" ref="K120">SUMPRODUCT((RECAP!$A$2:$A$1000=synthése!$B120)*(RECAP!$B$2:$B$1000=synthése!$C120)*(RECAP!$C$1:$L$1=synthése!K$1)*(RECAP!$C$2:$L$1000))</f>
        <v>0</v>
      </c>
      <c r="L120" s="20">
        <f t="array" ref="L120">SUMPRODUCT((RECAP!$A$2:$A$1000=synthése!$B120)*(RECAP!$B$2:$B$1000=synthése!$C120)*(RECAP!$C$1:$L$1=synthése!L$1)*(RECAP!$C$2:$L$1000))</f>
        <v>0</v>
      </c>
      <c r="M120" s="20">
        <f t="array" ref="M120">SUMPRODUCT((RECAP!$A$2:$A$1000=synthése!$B120)*(RECAP!$B$2:$B$1000=synthése!$C120)*(RECAP!$C$1:$L$1=synthése!M$1)*(RECAP!$C$2:$L$1000))</f>
        <v>0</v>
      </c>
      <c r="N120" s="24">
        <f t="shared" si="2"/>
        <v>0</v>
      </c>
    </row>
    <row r="121" spans="1:14" ht="15" thickBot="1" x14ac:dyDescent="0.3">
      <c r="A121" s="25" t="str">
        <f t="shared" ca="1" si="3"/>
        <v/>
      </c>
      <c r="B121" s="26" t="str">
        <f>IF(RECAP!A121="","",RECAP!A121)</f>
        <v/>
      </c>
      <c r="C121" s="27" t="str">
        <f>IF(RECAP!B121="","",RECAP!B121)</f>
        <v/>
      </c>
      <c r="D121" s="28">
        <f t="array" ref="D121">SUMPRODUCT((RECAP!$A$2:$A$1000=synthése!$B121)*(RECAP!$B$2:$B$1000=synthése!$C121)*(RECAP!$C$1:$L$1=synthése!D$1)*(RECAP!$C$2:$L$1000))</f>
        <v>0</v>
      </c>
      <c r="E121" s="28">
        <f t="array" ref="E121">SUMPRODUCT((RECAP!$A$2:$A$1000=synthése!$B121)*(RECAP!$B$2:$B$1000=synthése!$C121)*(RECAP!$C$1:$L$1=synthése!E$1)*(RECAP!$C$2:$L$1000))</f>
        <v>0</v>
      </c>
      <c r="F121" s="28">
        <f t="array" ref="F121">SUMPRODUCT((RECAP!$A$2:$A$1000=synthése!$B121)*(RECAP!$B$2:$B$1000=synthése!$C121)*(RECAP!$C$1:$L$1=synthése!F$1)*(RECAP!$C$2:$L$1000))</f>
        <v>0</v>
      </c>
      <c r="G121" s="28">
        <f t="array" ref="G121">SUMPRODUCT((RECAP!$A$2:$A$1000=synthése!$B121)*(RECAP!$B$2:$B$1000=synthése!$C121)*(RECAP!$C$1:$L$1=synthése!G$1)*(RECAP!$C$2:$L$1000))</f>
        <v>0</v>
      </c>
      <c r="H121" s="28">
        <f t="array" ref="H121">SUMPRODUCT((RECAP!$A$2:$A$1000=synthése!$B121)*(RECAP!$B$2:$B$1000=synthése!$C121)*(RECAP!$C$1:$L$1=synthése!H$1)*(RECAP!$C$2:$L$1000))</f>
        <v>0</v>
      </c>
      <c r="I121" s="28">
        <f t="array" ref="I121">SUMPRODUCT((RECAP!$A$2:$A$1000=synthése!$B121)*(RECAP!$B$2:$B$1000=synthése!$C121)*(RECAP!$C$1:$L$1=synthése!I$1)*(RECAP!$C$2:$L$1000))</f>
        <v>0</v>
      </c>
      <c r="J121" s="28">
        <f t="array" ref="J121">SUMPRODUCT((RECAP!$A$2:$A$1000=synthése!$B121)*(RECAP!$B$2:$B$1000=synthése!$C121)*(RECAP!$C$1:$L$1=synthése!J$1)*(RECAP!$C$2:$L$1000))</f>
        <v>0</v>
      </c>
      <c r="K121" s="28">
        <f t="array" ref="K121">SUMPRODUCT((RECAP!$A$2:$A$1000=synthése!$B121)*(RECAP!$B$2:$B$1000=synthése!$C121)*(RECAP!$C$1:$L$1=synthése!K$1)*(RECAP!$C$2:$L$1000))</f>
        <v>0</v>
      </c>
      <c r="L121" s="28">
        <f t="array" ref="L121">SUMPRODUCT((RECAP!$A$2:$A$1000=synthése!$B121)*(RECAP!$B$2:$B$1000=synthése!$C121)*(RECAP!$C$1:$L$1=synthése!L$1)*(RECAP!$C$2:$L$1000))</f>
        <v>0</v>
      </c>
      <c r="M121" s="28">
        <f t="array" ref="M121">SUMPRODUCT((RECAP!$A$2:$A$1000=synthése!$B121)*(RECAP!$B$2:$B$1000=synthése!$C121)*(RECAP!$C$1:$L$1=synthése!M$1)*(RECAP!$C$2:$L$1000))</f>
        <v>0</v>
      </c>
      <c r="N121" s="24">
        <f t="shared" si="2"/>
        <v>0</v>
      </c>
    </row>
    <row r="122" spans="1:14" ht="15" thickBot="1" x14ac:dyDescent="0.3">
      <c r="A122" s="9" t="str">
        <f t="shared" ca="1" si="3"/>
        <v/>
      </c>
      <c r="B122" s="21" t="str">
        <f>IF(RECAP!A122="","",RECAP!A122)</f>
        <v/>
      </c>
      <c r="C122" s="22" t="str">
        <f>IF(RECAP!B122="","",RECAP!B122)</f>
        <v/>
      </c>
      <c r="D122" s="23">
        <f t="array" ref="D122">SUMPRODUCT((RECAP!$A$2:$A$1000=synthése!$B122)*(RECAP!$B$2:$B$1000=synthése!$C122)*(RECAP!$C$1:$L$1=synthése!D$1)*(RECAP!$C$2:$L$1000))</f>
        <v>0</v>
      </c>
      <c r="E122" s="23">
        <f t="array" ref="E122">SUMPRODUCT((RECAP!$A$2:$A$1000=synthése!$B122)*(RECAP!$B$2:$B$1000=synthése!$C122)*(RECAP!$C$1:$L$1=synthése!E$1)*(RECAP!$C$2:$L$1000))</f>
        <v>0</v>
      </c>
      <c r="F122" s="23">
        <f t="array" ref="F122">SUMPRODUCT((RECAP!$A$2:$A$1000=synthése!$B122)*(RECAP!$B$2:$B$1000=synthése!$C122)*(RECAP!$C$1:$L$1=synthése!F$1)*(RECAP!$C$2:$L$1000))</f>
        <v>0</v>
      </c>
      <c r="G122" s="23">
        <f t="array" ref="G122">SUMPRODUCT((RECAP!$A$2:$A$1000=synthése!$B122)*(RECAP!$B$2:$B$1000=synthése!$C122)*(RECAP!$C$1:$L$1=synthése!G$1)*(RECAP!$C$2:$L$1000))</f>
        <v>0</v>
      </c>
      <c r="H122" s="23">
        <f t="array" ref="H122">SUMPRODUCT((RECAP!$A$2:$A$1000=synthése!$B122)*(RECAP!$B$2:$B$1000=synthése!$C122)*(RECAP!$C$1:$L$1=synthése!H$1)*(RECAP!$C$2:$L$1000))</f>
        <v>0</v>
      </c>
      <c r="I122" s="23">
        <f t="array" ref="I122">SUMPRODUCT((RECAP!$A$2:$A$1000=synthése!$B122)*(RECAP!$B$2:$B$1000=synthése!$C122)*(RECAP!$C$1:$L$1=synthése!I$1)*(RECAP!$C$2:$L$1000))</f>
        <v>0</v>
      </c>
      <c r="J122" s="23">
        <f t="array" ref="J122">SUMPRODUCT((RECAP!$A$2:$A$1000=synthése!$B122)*(RECAP!$B$2:$B$1000=synthése!$C122)*(RECAP!$C$1:$L$1=synthése!J$1)*(RECAP!$C$2:$L$1000))</f>
        <v>0</v>
      </c>
      <c r="K122" s="23">
        <f t="array" ref="K122">SUMPRODUCT((RECAP!$A$2:$A$1000=synthése!$B122)*(RECAP!$B$2:$B$1000=synthése!$C122)*(RECAP!$C$1:$L$1=synthése!K$1)*(RECAP!$C$2:$L$1000))</f>
        <v>0</v>
      </c>
      <c r="L122" s="23">
        <f t="array" ref="L122">SUMPRODUCT((RECAP!$A$2:$A$1000=synthése!$B122)*(RECAP!$B$2:$B$1000=synthése!$C122)*(RECAP!$C$1:$L$1=synthése!L$1)*(RECAP!$C$2:$L$1000))</f>
        <v>0</v>
      </c>
      <c r="M122" s="23">
        <f t="array" ref="M122">SUMPRODUCT((RECAP!$A$2:$A$1000=synthése!$B122)*(RECAP!$B$2:$B$1000=synthése!$C122)*(RECAP!$C$1:$L$1=synthése!M$1)*(RECAP!$C$2:$L$1000))</f>
        <v>0</v>
      </c>
      <c r="N122" s="24">
        <f t="shared" si="2"/>
        <v>0</v>
      </c>
    </row>
    <row r="123" spans="1:14" ht="15" thickBot="1" x14ac:dyDescent="0.3">
      <c r="A123" s="11" t="str">
        <f t="shared" ca="1" si="3"/>
        <v/>
      </c>
      <c r="B123" s="18" t="str">
        <f>IF(RECAP!A123="","",RECAP!A123)</f>
        <v/>
      </c>
      <c r="C123" s="19" t="str">
        <f>IF(RECAP!B123="","",RECAP!B123)</f>
        <v/>
      </c>
      <c r="D123" s="20">
        <f t="array" ref="D123">SUMPRODUCT((RECAP!$A$2:$A$1000=synthése!$B123)*(RECAP!$B$2:$B$1000=synthése!$C123)*(RECAP!$C$1:$L$1=synthése!D$1)*(RECAP!$C$2:$L$1000))</f>
        <v>0</v>
      </c>
      <c r="E123" s="20">
        <f t="array" ref="E123">SUMPRODUCT((RECAP!$A$2:$A$1000=synthése!$B123)*(RECAP!$B$2:$B$1000=synthése!$C123)*(RECAP!$C$1:$L$1=synthése!E$1)*(RECAP!$C$2:$L$1000))</f>
        <v>0</v>
      </c>
      <c r="F123" s="20">
        <f t="array" ref="F123">SUMPRODUCT((RECAP!$A$2:$A$1000=synthése!$B123)*(RECAP!$B$2:$B$1000=synthése!$C123)*(RECAP!$C$1:$L$1=synthése!F$1)*(RECAP!$C$2:$L$1000))</f>
        <v>0</v>
      </c>
      <c r="G123" s="20">
        <f t="array" ref="G123">SUMPRODUCT((RECAP!$A$2:$A$1000=synthése!$B123)*(RECAP!$B$2:$B$1000=synthése!$C123)*(RECAP!$C$1:$L$1=synthése!G$1)*(RECAP!$C$2:$L$1000))</f>
        <v>0</v>
      </c>
      <c r="H123" s="20">
        <f t="array" ref="H123">SUMPRODUCT((RECAP!$A$2:$A$1000=synthése!$B123)*(RECAP!$B$2:$B$1000=synthése!$C123)*(RECAP!$C$1:$L$1=synthése!H$1)*(RECAP!$C$2:$L$1000))</f>
        <v>0</v>
      </c>
      <c r="I123" s="20">
        <f t="array" ref="I123">SUMPRODUCT((RECAP!$A$2:$A$1000=synthése!$B123)*(RECAP!$B$2:$B$1000=synthése!$C123)*(RECAP!$C$1:$L$1=synthése!I$1)*(RECAP!$C$2:$L$1000))</f>
        <v>0</v>
      </c>
      <c r="J123" s="20">
        <f t="array" ref="J123">SUMPRODUCT((RECAP!$A$2:$A$1000=synthése!$B123)*(RECAP!$B$2:$B$1000=synthése!$C123)*(RECAP!$C$1:$L$1=synthése!J$1)*(RECAP!$C$2:$L$1000))</f>
        <v>0</v>
      </c>
      <c r="K123" s="20">
        <f t="array" ref="K123">SUMPRODUCT((RECAP!$A$2:$A$1000=synthése!$B123)*(RECAP!$B$2:$B$1000=synthése!$C123)*(RECAP!$C$1:$L$1=synthése!K$1)*(RECAP!$C$2:$L$1000))</f>
        <v>0</v>
      </c>
      <c r="L123" s="20">
        <f t="array" ref="L123">SUMPRODUCT((RECAP!$A$2:$A$1000=synthése!$B123)*(RECAP!$B$2:$B$1000=synthése!$C123)*(RECAP!$C$1:$L$1=synthése!L$1)*(RECAP!$C$2:$L$1000))</f>
        <v>0</v>
      </c>
      <c r="M123" s="20">
        <f t="array" ref="M123">SUMPRODUCT((RECAP!$A$2:$A$1000=synthése!$B123)*(RECAP!$B$2:$B$1000=synthése!$C123)*(RECAP!$C$1:$L$1=synthése!M$1)*(RECAP!$C$2:$L$1000))</f>
        <v>0</v>
      </c>
      <c r="N123" s="24">
        <f t="shared" si="2"/>
        <v>0</v>
      </c>
    </row>
    <row r="124" spans="1:14" ht="15" thickBot="1" x14ac:dyDescent="0.3">
      <c r="A124" s="11" t="str">
        <f t="shared" ca="1" si="3"/>
        <v/>
      </c>
      <c r="B124" s="18" t="str">
        <f>IF(RECAP!A124="","",RECAP!A124)</f>
        <v/>
      </c>
      <c r="C124" s="19" t="str">
        <f>IF(RECAP!B124="","",RECAP!B124)</f>
        <v/>
      </c>
      <c r="D124" s="20">
        <f t="array" ref="D124">SUMPRODUCT((RECAP!$A$2:$A$1000=synthése!$B124)*(RECAP!$B$2:$B$1000=synthése!$C124)*(RECAP!$C$1:$L$1=synthése!D$1)*(RECAP!$C$2:$L$1000))</f>
        <v>0</v>
      </c>
      <c r="E124" s="20">
        <f t="array" ref="E124">SUMPRODUCT((RECAP!$A$2:$A$1000=synthése!$B124)*(RECAP!$B$2:$B$1000=synthése!$C124)*(RECAP!$C$1:$L$1=synthése!E$1)*(RECAP!$C$2:$L$1000))</f>
        <v>0</v>
      </c>
      <c r="F124" s="20">
        <f t="array" ref="F124">SUMPRODUCT((RECAP!$A$2:$A$1000=synthése!$B124)*(RECAP!$B$2:$B$1000=synthése!$C124)*(RECAP!$C$1:$L$1=synthése!F$1)*(RECAP!$C$2:$L$1000))</f>
        <v>0</v>
      </c>
      <c r="G124" s="20">
        <f t="array" ref="G124">SUMPRODUCT((RECAP!$A$2:$A$1000=synthése!$B124)*(RECAP!$B$2:$B$1000=synthése!$C124)*(RECAP!$C$1:$L$1=synthése!G$1)*(RECAP!$C$2:$L$1000))</f>
        <v>0</v>
      </c>
      <c r="H124" s="20">
        <f t="array" ref="H124">SUMPRODUCT((RECAP!$A$2:$A$1000=synthése!$B124)*(RECAP!$B$2:$B$1000=synthése!$C124)*(RECAP!$C$1:$L$1=synthése!H$1)*(RECAP!$C$2:$L$1000))</f>
        <v>0</v>
      </c>
      <c r="I124" s="20">
        <f t="array" ref="I124">SUMPRODUCT((RECAP!$A$2:$A$1000=synthése!$B124)*(RECAP!$B$2:$B$1000=synthése!$C124)*(RECAP!$C$1:$L$1=synthése!I$1)*(RECAP!$C$2:$L$1000))</f>
        <v>0</v>
      </c>
      <c r="J124" s="20">
        <f t="array" ref="J124">SUMPRODUCT((RECAP!$A$2:$A$1000=synthése!$B124)*(RECAP!$B$2:$B$1000=synthése!$C124)*(RECAP!$C$1:$L$1=synthése!J$1)*(RECAP!$C$2:$L$1000))</f>
        <v>0</v>
      </c>
      <c r="K124" s="20">
        <f t="array" ref="K124">SUMPRODUCT((RECAP!$A$2:$A$1000=synthése!$B124)*(RECAP!$B$2:$B$1000=synthése!$C124)*(RECAP!$C$1:$L$1=synthése!K$1)*(RECAP!$C$2:$L$1000))</f>
        <v>0</v>
      </c>
      <c r="L124" s="20">
        <f t="array" ref="L124">SUMPRODUCT((RECAP!$A$2:$A$1000=synthése!$B124)*(RECAP!$B$2:$B$1000=synthése!$C124)*(RECAP!$C$1:$L$1=synthése!L$1)*(RECAP!$C$2:$L$1000))</f>
        <v>0</v>
      </c>
      <c r="M124" s="20">
        <f t="array" ref="M124">SUMPRODUCT((RECAP!$A$2:$A$1000=synthése!$B124)*(RECAP!$B$2:$B$1000=synthése!$C124)*(RECAP!$C$1:$L$1=synthése!M$1)*(RECAP!$C$2:$L$1000))</f>
        <v>0</v>
      </c>
      <c r="N124" s="24">
        <f t="shared" si="2"/>
        <v>0</v>
      </c>
    </row>
    <row r="125" spans="1:14" ht="15" thickBot="1" x14ac:dyDescent="0.3">
      <c r="A125" s="11" t="str">
        <f t="shared" ca="1" si="3"/>
        <v/>
      </c>
      <c r="B125" s="18" t="str">
        <f>IF(RECAP!A125="","",RECAP!A125)</f>
        <v/>
      </c>
      <c r="C125" s="19" t="str">
        <f>IF(RECAP!B125="","",RECAP!B125)</f>
        <v/>
      </c>
      <c r="D125" s="20">
        <f t="array" ref="D125">SUMPRODUCT((RECAP!$A$2:$A$1000=synthése!$B125)*(RECAP!$B$2:$B$1000=synthése!$C125)*(RECAP!$C$1:$L$1=synthése!D$1)*(RECAP!$C$2:$L$1000))</f>
        <v>0</v>
      </c>
      <c r="E125" s="20">
        <f t="array" ref="E125">SUMPRODUCT((RECAP!$A$2:$A$1000=synthése!$B125)*(RECAP!$B$2:$B$1000=synthése!$C125)*(RECAP!$C$1:$L$1=synthése!E$1)*(RECAP!$C$2:$L$1000))</f>
        <v>0</v>
      </c>
      <c r="F125" s="20">
        <f t="array" ref="F125">SUMPRODUCT((RECAP!$A$2:$A$1000=synthése!$B125)*(RECAP!$B$2:$B$1000=synthése!$C125)*(RECAP!$C$1:$L$1=synthése!F$1)*(RECAP!$C$2:$L$1000))</f>
        <v>0</v>
      </c>
      <c r="G125" s="20">
        <f t="array" ref="G125">SUMPRODUCT((RECAP!$A$2:$A$1000=synthése!$B125)*(RECAP!$B$2:$B$1000=synthése!$C125)*(RECAP!$C$1:$L$1=synthése!G$1)*(RECAP!$C$2:$L$1000))</f>
        <v>0</v>
      </c>
      <c r="H125" s="20">
        <f t="array" ref="H125">SUMPRODUCT((RECAP!$A$2:$A$1000=synthése!$B125)*(RECAP!$B$2:$B$1000=synthése!$C125)*(RECAP!$C$1:$L$1=synthése!H$1)*(RECAP!$C$2:$L$1000))</f>
        <v>0</v>
      </c>
      <c r="I125" s="20">
        <f t="array" ref="I125">SUMPRODUCT((RECAP!$A$2:$A$1000=synthése!$B125)*(RECAP!$B$2:$B$1000=synthése!$C125)*(RECAP!$C$1:$L$1=synthése!I$1)*(RECAP!$C$2:$L$1000))</f>
        <v>0</v>
      </c>
      <c r="J125" s="20">
        <f t="array" ref="J125">SUMPRODUCT((RECAP!$A$2:$A$1000=synthése!$B125)*(RECAP!$B$2:$B$1000=synthése!$C125)*(RECAP!$C$1:$L$1=synthése!J$1)*(RECAP!$C$2:$L$1000))</f>
        <v>0</v>
      </c>
      <c r="K125" s="20">
        <f t="array" ref="K125">SUMPRODUCT((RECAP!$A$2:$A$1000=synthése!$B125)*(RECAP!$B$2:$B$1000=synthése!$C125)*(RECAP!$C$1:$L$1=synthése!K$1)*(RECAP!$C$2:$L$1000))</f>
        <v>0</v>
      </c>
      <c r="L125" s="20">
        <f t="array" ref="L125">SUMPRODUCT((RECAP!$A$2:$A$1000=synthése!$B125)*(RECAP!$B$2:$B$1000=synthése!$C125)*(RECAP!$C$1:$L$1=synthése!L$1)*(RECAP!$C$2:$L$1000))</f>
        <v>0</v>
      </c>
      <c r="M125" s="20">
        <f t="array" ref="M125">SUMPRODUCT((RECAP!$A$2:$A$1000=synthése!$B125)*(RECAP!$B$2:$B$1000=synthése!$C125)*(RECAP!$C$1:$L$1=synthése!M$1)*(RECAP!$C$2:$L$1000))</f>
        <v>0</v>
      </c>
      <c r="N125" s="24">
        <f t="shared" si="2"/>
        <v>0</v>
      </c>
    </row>
    <row r="126" spans="1:14" ht="15" thickBot="1" x14ac:dyDescent="0.3">
      <c r="A126" s="11" t="str">
        <f t="shared" ca="1" si="3"/>
        <v/>
      </c>
      <c r="B126" s="18" t="str">
        <f>IF(RECAP!A126="","",RECAP!A126)</f>
        <v/>
      </c>
      <c r="C126" s="19" t="str">
        <f>IF(RECAP!B126="","",RECAP!B126)</f>
        <v/>
      </c>
      <c r="D126" s="20">
        <f t="array" ref="D126">SUMPRODUCT((RECAP!$A$2:$A$1000=synthése!$B126)*(RECAP!$B$2:$B$1000=synthése!$C126)*(RECAP!$C$1:$L$1=synthése!D$1)*(RECAP!$C$2:$L$1000))</f>
        <v>0</v>
      </c>
      <c r="E126" s="20">
        <f t="array" ref="E126">SUMPRODUCT((RECAP!$A$2:$A$1000=synthése!$B126)*(RECAP!$B$2:$B$1000=synthése!$C126)*(RECAP!$C$1:$L$1=synthése!E$1)*(RECAP!$C$2:$L$1000))</f>
        <v>0</v>
      </c>
      <c r="F126" s="20">
        <f t="array" ref="F126">SUMPRODUCT((RECAP!$A$2:$A$1000=synthése!$B126)*(RECAP!$B$2:$B$1000=synthése!$C126)*(RECAP!$C$1:$L$1=synthése!F$1)*(RECAP!$C$2:$L$1000))</f>
        <v>0</v>
      </c>
      <c r="G126" s="20">
        <f t="array" ref="G126">SUMPRODUCT((RECAP!$A$2:$A$1000=synthése!$B126)*(RECAP!$B$2:$B$1000=synthése!$C126)*(RECAP!$C$1:$L$1=synthése!G$1)*(RECAP!$C$2:$L$1000))</f>
        <v>0</v>
      </c>
      <c r="H126" s="20">
        <f t="array" ref="H126">SUMPRODUCT((RECAP!$A$2:$A$1000=synthése!$B126)*(RECAP!$B$2:$B$1000=synthése!$C126)*(RECAP!$C$1:$L$1=synthése!H$1)*(RECAP!$C$2:$L$1000))</f>
        <v>0</v>
      </c>
      <c r="I126" s="20">
        <f t="array" ref="I126">SUMPRODUCT((RECAP!$A$2:$A$1000=synthése!$B126)*(RECAP!$B$2:$B$1000=synthése!$C126)*(RECAP!$C$1:$L$1=synthése!I$1)*(RECAP!$C$2:$L$1000))</f>
        <v>0</v>
      </c>
      <c r="J126" s="20">
        <f t="array" ref="J126">SUMPRODUCT((RECAP!$A$2:$A$1000=synthése!$B126)*(RECAP!$B$2:$B$1000=synthése!$C126)*(RECAP!$C$1:$L$1=synthése!J$1)*(RECAP!$C$2:$L$1000))</f>
        <v>0</v>
      </c>
      <c r="K126" s="20">
        <f t="array" ref="K126">SUMPRODUCT((RECAP!$A$2:$A$1000=synthése!$B126)*(RECAP!$B$2:$B$1000=synthése!$C126)*(RECAP!$C$1:$L$1=synthése!K$1)*(RECAP!$C$2:$L$1000))</f>
        <v>0</v>
      </c>
      <c r="L126" s="20">
        <f t="array" ref="L126">SUMPRODUCT((RECAP!$A$2:$A$1000=synthése!$B126)*(RECAP!$B$2:$B$1000=synthése!$C126)*(RECAP!$C$1:$L$1=synthése!L$1)*(RECAP!$C$2:$L$1000))</f>
        <v>0</v>
      </c>
      <c r="M126" s="20">
        <f t="array" ref="M126">SUMPRODUCT((RECAP!$A$2:$A$1000=synthése!$B126)*(RECAP!$B$2:$B$1000=synthése!$C126)*(RECAP!$C$1:$L$1=synthése!M$1)*(RECAP!$C$2:$L$1000))</f>
        <v>0</v>
      </c>
      <c r="N126" s="24">
        <f t="shared" si="2"/>
        <v>0</v>
      </c>
    </row>
    <row r="127" spans="1:14" ht="15" thickBot="1" x14ac:dyDescent="0.3">
      <c r="A127" s="25" t="str">
        <f t="shared" ca="1" si="3"/>
        <v/>
      </c>
      <c r="B127" s="26" t="str">
        <f>IF(RECAP!A127="","",RECAP!A127)</f>
        <v/>
      </c>
      <c r="C127" s="27" t="str">
        <f>IF(RECAP!B127="","",RECAP!B127)</f>
        <v/>
      </c>
      <c r="D127" s="28">
        <f t="array" ref="D127">SUMPRODUCT((RECAP!$A$2:$A$1000=synthése!$B127)*(RECAP!$B$2:$B$1000=synthése!$C127)*(RECAP!$C$1:$L$1=synthése!D$1)*(RECAP!$C$2:$L$1000))</f>
        <v>0</v>
      </c>
      <c r="E127" s="28">
        <f t="array" ref="E127">SUMPRODUCT((RECAP!$A$2:$A$1000=synthése!$B127)*(RECAP!$B$2:$B$1000=synthése!$C127)*(RECAP!$C$1:$L$1=synthése!E$1)*(RECAP!$C$2:$L$1000))</f>
        <v>0</v>
      </c>
      <c r="F127" s="28">
        <f t="array" ref="F127">SUMPRODUCT((RECAP!$A$2:$A$1000=synthése!$B127)*(RECAP!$B$2:$B$1000=synthése!$C127)*(RECAP!$C$1:$L$1=synthése!F$1)*(RECAP!$C$2:$L$1000))</f>
        <v>0</v>
      </c>
      <c r="G127" s="28">
        <f t="array" ref="G127">SUMPRODUCT((RECAP!$A$2:$A$1000=synthése!$B127)*(RECAP!$B$2:$B$1000=synthése!$C127)*(RECAP!$C$1:$L$1=synthése!G$1)*(RECAP!$C$2:$L$1000))</f>
        <v>0</v>
      </c>
      <c r="H127" s="28">
        <f t="array" ref="H127">SUMPRODUCT((RECAP!$A$2:$A$1000=synthése!$B127)*(RECAP!$B$2:$B$1000=synthése!$C127)*(RECAP!$C$1:$L$1=synthése!H$1)*(RECAP!$C$2:$L$1000))</f>
        <v>0</v>
      </c>
      <c r="I127" s="28">
        <f t="array" ref="I127">SUMPRODUCT((RECAP!$A$2:$A$1000=synthése!$B127)*(RECAP!$B$2:$B$1000=synthése!$C127)*(RECAP!$C$1:$L$1=synthése!I$1)*(RECAP!$C$2:$L$1000))</f>
        <v>0</v>
      </c>
      <c r="J127" s="28">
        <f t="array" ref="J127">SUMPRODUCT((RECAP!$A$2:$A$1000=synthése!$B127)*(RECAP!$B$2:$B$1000=synthése!$C127)*(RECAP!$C$1:$L$1=synthése!J$1)*(RECAP!$C$2:$L$1000))</f>
        <v>0</v>
      </c>
      <c r="K127" s="28">
        <f t="array" ref="K127">SUMPRODUCT((RECAP!$A$2:$A$1000=synthése!$B127)*(RECAP!$B$2:$B$1000=synthése!$C127)*(RECAP!$C$1:$L$1=synthése!K$1)*(RECAP!$C$2:$L$1000))</f>
        <v>0</v>
      </c>
      <c r="L127" s="28">
        <f t="array" ref="L127">SUMPRODUCT((RECAP!$A$2:$A$1000=synthése!$B127)*(RECAP!$B$2:$B$1000=synthése!$C127)*(RECAP!$C$1:$L$1=synthése!L$1)*(RECAP!$C$2:$L$1000))</f>
        <v>0</v>
      </c>
      <c r="M127" s="28">
        <f t="array" ref="M127">SUMPRODUCT((RECAP!$A$2:$A$1000=synthése!$B127)*(RECAP!$B$2:$B$1000=synthése!$C127)*(RECAP!$C$1:$L$1=synthése!M$1)*(RECAP!$C$2:$L$1000))</f>
        <v>0</v>
      </c>
      <c r="N127" s="24">
        <f t="shared" si="2"/>
        <v>0</v>
      </c>
    </row>
    <row r="128" spans="1:14" ht="15" thickBot="1" x14ac:dyDescent="0.3">
      <c r="A128" s="9" t="str">
        <f t="shared" ca="1" si="3"/>
        <v/>
      </c>
      <c r="B128" s="21" t="str">
        <f>IF(RECAP!A128="","",RECAP!A128)</f>
        <v/>
      </c>
      <c r="C128" s="22" t="str">
        <f>IF(RECAP!B128="","",RECAP!B128)</f>
        <v/>
      </c>
      <c r="D128" s="23">
        <f t="array" ref="D128">SUMPRODUCT((RECAP!$A$2:$A$1000=synthése!$B128)*(RECAP!$B$2:$B$1000=synthése!$C128)*(RECAP!$C$1:$L$1=synthése!D$1)*(RECAP!$C$2:$L$1000))</f>
        <v>0</v>
      </c>
      <c r="E128" s="23">
        <f t="array" ref="E128">SUMPRODUCT((RECAP!$A$2:$A$1000=synthése!$B128)*(RECAP!$B$2:$B$1000=synthése!$C128)*(RECAP!$C$1:$L$1=synthése!E$1)*(RECAP!$C$2:$L$1000))</f>
        <v>0</v>
      </c>
      <c r="F128" s="23">
        <f t="array" ref="F128">SUMPRODUCT((RECAP!$A$2:$A$1000=synthése!$B128)*(RECAP!$B$2:$B$1000=synthése!$C128)*(RECAP!$C$1:$L$1=synthése!F$1)*(RECAP!$C$2:$L$1000))</f>
        <v>0</v>
      </c>
      <c r="G128" s="23">
        <f t="array" ref="G128">SUMPRODUCT((RECAP!$A$2:$A$1000=synthése!$B128)*(RECAP!$B$2:$B$1000=synthése!$C128)*(RECAP!$C$1:$L$1=synthése!G$1)*(RECAP!$C$2:$L$1000))</f>
        <v>0</v>
      </c>
      <c r="H128" s="23">
        <f t="array" ref="H128">SUMPRODUCT((RECAP!$A$2:$A$1000=synthése!$B128)*(RECAP!$B$2:$B$1000=synthése!$C128)*(RECAP!$C$1:$L$1=synthése!H$1)*(RECAP!$C$2:$L$1000))</f>
        <v>0</v>
      </c>
      <c r="I128" s="23">
        <f t="array" ref="I128">SUMPRODUCT((RECAP!$A$2:$A$1000=synthése!$B128)*(RECAP!$B$2:$B$1000=synthése!$C128)*(RECAP!$C$1:$L$1=synthése!I$1)*(RECAP!$C$2:$L$1000))</f>
        <v>0</v>
      </c>
      <c r="J128" s="23">
        <f t="array" ref="J128">SUMPRODUCT((RECAP!$A$2:$A$1000=synthése!$B128)*(RECAP!$B$2:$B$1000=synthése!$C128)*(RECAP!$C$1:$L$1=synthése!J$1)*(RECAP!$C$2:$L$1000))</f>
        <v>0</v>
      </c>
      <c r="K128" s="23">
        <f t="array" ref="K128">SUMPRODUCT((RECAP!$A$2:$A$1000=synthése!$B128)*(RECAP!$B$2:$B$1000=synthése!$C128)*(RECAP!$C$1:$L$1=synthése!K$1)*(RECAP!$C$2:$L$1000))</f>
        <v>0</v>
      </c>
      <c r="L128" s="23">
        <f t="array" ref="L128">SUMPRODUCT((RECAP!$A$2:$A$1000=synthése!$B128)*(RECAP!$B$2:$B$1000=synthése!$C128)*(RECAP!$C$1:$L$1=synthése!L$1)*(RECAP!$C$2:$L$1000))</f>
        <v>0</v>
      </c>
      <c r="M128" s="23">
        <f t="array" ref="M128">SUMPRODUCT((RECAP!$A$2:$A$1000=synthése!$B128)*(RECAP!$B$2:$B$1000=synthése!$C128)*(RECAP!$C$1:$L$1=synthése!M$1)*(RECAP!$C$2:$L$1000))</f>
        <v>0</v>
      </c>
      <c r="N128" s="24">
        <f t="shared" si="2"/>
        <v>0</v>
      </c>
    </row>
    <row r="129" spans="1:14" ht="15" thickBot="1" x14ac:dyDescent="0.3">
      <c r="A129" s="11" t="str">
        <f t="shared" ca="1" si="3"/>
        <v/>
      </c>
      <c r="B129" s="18" t="str">
        <f>IF(RECAP!A129="","",RECAP!A129)</f>
        <v/>
      </c>
      <c r="C129" s="19" t="str">
        <f>IF(RECAP!B129="","",RECAP!B129)</f>
        <v/>
      </c>
      <c r="D129" s="20">
        <f t="array" ref="D129">SUMPRODUCT((RECAP!$A$2:$A$1000=synthése!$B129)*(RECAP!$B$2:$B$1000=synthése!$C129)*(RECAP!$C$1:$L$1=synthése!D$1)*(RECAP!$C$2:$L$1000))</f>
        <v>0</v>
      </c>
      <c r="E129" s="20">
        <f t="array" ref="E129">SUMPRODUCT((RECAP!$A$2:$A$1000=synthése!$B129)*(RECAP!$B$2:$B$1000=synthése!$C129)*(RECAP!$C$1:$L$1=synthése!E$1)*(RECAP!$C$2:$L$1000))</f>
        <v>0</v>
      </c>
      <c r="F129" s="20">
        <f t="array" ref="F129">SUMPRODUCT((RECAP!$A$2:$A$1000=synthése!$B129)*(RECAP!$B$2:$B$1000=synthése!$C129)*(RECAP!$C$1:$L$1=synthése!F$1)*(RECAP!$C$2:$L$1000))</f>
        <v>0</v>
      </c>
      <c r="G129" s="20">
        <f t="array" ref="G129">SUMPRODUCT((RECAP!$A$2:$A$1000=synthése!$B129)*(RECAP!$B$2:$B$1000=synthése!$C129)*(RECAP!$C$1:$L$1=synthése!G$1)*(RECAP!$C$2:$L$1000))</f>
        <v>0</v>
      </c>
      <c r="H129" s="20">
        <f t="array" ref="H129">SUMPRODUCT((RECAP!$A$2:$A$1000=synthése!$B129)*(RECAP!$B$2:$B$1000=synthése!$C129)*(RECAP!$C$1:$L$1=synthése!H$1)*(RECAP!$C$2:$L$1000))</f>
        <v>0</v>
      </c>
      <c r="I129" s="20">
        <f t="array" ref="I129">SUMPRODUCT((RECAP!$A$2:$A$1000=synthése!$B129)*(RECAP!$B$2:$B$1000=synthése!$C129)*(RECAP!$C$1:$L$1=synthése!I$1)*(RECAP!$C$2:$L$1000))</f>
        <v>0</v>
      </c>
      <c r="J129" s="20">
        <f t="array" ref="J129">SUMPRODUCT((RECAP!$A$2:$A$1000=synthése!$B129)*(RECAP!$B$2:$B$1000=synthése!$C129)*(RECAP!$C$1:$L$1=synthése!J$1)*(RECAP!$C$2:$L$1000))</f>
        <v>0</v>
      </c>
      <c r="K129" s="20">
        <f t="array" ref="K129">SUMPRODUCT((RECAP!$A$2:$A$1000=synthése!$B129)*(RECAP!$B$2:$B$1000=synthése!$C129)*(RECAP!$C$1:$L$1=synthése!K$1)*(RECAP!$C$2:$L$1000))</f>
        <v>0</v>
      </c>
      <c r="L129" s="20">
        <f t="array" ref="L129">SUMPRODUCT((RECAP!$A$2:$A$1000=synthése!$B129)*(RECAP!$B$2:$B$1000=synthése!$C129)*(RECAP!$C$1:$L$1=synthése!L$1)*(RECAP!$C$2:$L$1000))</f>
        <v>0</v>
      </c>
      <c r="M129" s="20">
        <f t="array" ref="M129">SUMPRODUCT((RECAP!$A$2:$A$1000=synthése!$B129)*(RECAP!$B$2:$B$1000=synthése!$C129)*(RECAP!$C$1:$L$1=synthése!M$1)*(RECAP!$C$2:$L$1000))</f>
        <v>0</v>
      </c>
      <c r="N129" s="24">
        <f t="shared" si="2"/>
        <v>0</v>
      </c>
    </row>
    <row r="130" spans="1:14" ht="15" thickBot="1" x14ac:dyDescent="0.3">
      <c r="A130" s="11" t="str">
        <f t="shared" ca="1" si="3"/>
        <v/>
      </c>
      <c r="B130" s="18" t="str">
        <f>IF(RECAP!A130="","",RECAP!A130)</f>
        <v/>
      </c>
      <c r="C130" s="19" t="str">
        <f>IF(RECAP!B130="","",RECAP!B130)</f>
        <v/>
      </c>
      <c r="D130" s="20">
        <f t="array" ref="D130">SUMPRODUCT((RECAP!$A$2:$A$1000=synthése!$B130)*(RECAP!$B$2:$B$1000=synthése!$C130)*(RECAP!$C$1:$L$1=synthése!D$1)*(RECAP!$C$2:$L$1000))</f>
        <v>0</v>
      </c>
      <c r="E130" s="20">
        <f t="array" ref="E130">SUMPRODUCT((RECAP!$A$2:$A$1000=synthése!$B130)*(RECAP!$B$2:$B$1000=synthése!$C130)*(RECAP!$C$1:$L$1=synthése!E$1)*(RECAP!$C$2:$L$1000))</f>
        <v>0</v>
      </c>
      <c r="F130" s="20">
        <f t="array" ref="F130">SUMPRODUCT((RECAP!$A$2:$A$1000=synthése!$B130)*(RECAP!$B$2:$B$1000=synthése!$C130)*(RECAP!$C$1:$L$1=synthése!F$1)*(RECAP!$C$2:$L$1000))</f>
        <v>0</v>
      </c>
      <c r="G130" s="20">
        <f t="array" ref="G130">SUMPRODUCT((RECAP!$A$2:$A$1000=synthése!$B130)*(RECAP!$B$2:$B$1000=synthése!$C130)*(RECAP!$C$1:$L$1=synthése!G$1)*(RECAP!$C$2:$L$1000))</f>
        <v>0</v>
      </c>
      <c r="H130" s="20">
        <f t="array" ref="H130">SUMPRODUCT((RECAP!$A$2:$A$1000=synthése!$B130)*(RECAP!$B$2:$B$1000=synthése!$C130)*(RECAP!$C$1:$L$1=synthése!H$1)*(RECAP!$C$2:$L$1000))</f>
        <v>0</v>
      </c>
      <c r="I130" s="20">
        <f t="array" ref="I130">SUMPRODUCT((RECAP!$A$2:$A$1000=synthése!$B130)*(RECAP!$B$2:$B$1000=synthése!$C130)*(RECAP!$C$1:$L$1=synthése!I$1)*(RECAP!$C$2:$L$1000))</f>
        <v>0</v>
      </c>
      <c r="J130" s="20">
        <f t="array" ref="J130">SUMPRODUCT((RECAP!$A$2:$A$1000=synthése!$B130)*(RECAP!$B$2:$B$1000=synthése!$C130)*(RECAP!$C$1:$L$1=synthése!J$1)*(RECAP!$C$2:$L$1000))</f>
        <v>0</v>
      </c>
      <c r="K130" s="20">
        <f t="array" ref="K130">SUMPRODUCT((RECAP!$A$2:$A$1000=synthése!$B130)*(RECAP!$B$2:$B$1000=synthése!$C130)*(RECAP!$C$1:$L$1=synthése!K$1)*(RECAP!$C$2:$L$1000))</f>
        <v>0</v>
      </c>
      <c r="L130" s="20">
        <f t="array" ref="L130">SUMPRODUCT((RECAP!$A$2:$A$1000=synthése!$B130)*(RECAP!$B$2:$B$1000=synthése!$C130)*(RECAP!$C$1:$L$1=synthése!L$1)*(RECAP!$C$2:$L$1000))</f>
        <v>0</v>
      </c>
      <c r="M130" s="20">
        <f t="array" ref="M130">SUMPRODUCT((RECAP!$A$2:$A$1000=synthése!$B130)*(RECAP!$B$2:$B$1000=synthése!$C130)*(RECAP!$C$1:$L$1=synthése!M$1)*(RECAP!$C$2:$L$1000))</f>
        <v>0</v>
      </c>
      <c r="N130" s="24">
        <f t="shared" ref="N130:N193" si="4">SUM(D130:M130)</f>
        <v>0</v>
      </c>
    </row>
    <row r="131" spans="1:14" ht="15" thickBot="1" x14ac:dyDescent="0.3">
      <c r="A131" s="11" t="str">
        <f t="shared" ref="A131:A194" ca="1" si="5">IF(B131="","",YEAR(TODAY()))</f>
        <v/>
      </c>
      <c r="B131" s="18" t="str">
        <f>IF(RECAP!A131="","",RECAP!A131)</f>
        <v/>
      </c>
      <c r="C131" s="19" t="str">
        <f>IF(RECAP!B131="","",RECAP!B131)</f>
        <v/>
      </c>
      <c r="D131" s="20">
        <f t="array" ref="D131">SUMPRODUCT((RECAP!$A$2:$A$1000=synthése!$B131)*(RECAP!$B$2:$B$1000=synthése!$C131)*(RECAP!$C$1:$L$1=synthése!D$1)*(RECAP!$C$2:$L$1000))</f>
        <v>0</v>
      </c>
      <c r="E131" s="20">
        <f t="array" ref="E131">SUMPRODUCT((RECAP!$A$2:$A$1000=synthése!$B131)*(RECAP!$B$2:$B$1000=synthése!$C131)*(RECAP!$C$1:$L$1=synthése!E$1)*(RECAP!$C$2:$L$1000))</f>
        <v>0</v>
      </c>
      <c r="F131" s="20">
        <f t="array" ref="F131">SUMPRODUCT((RECAP!$A$2:$A$1000=synthése!$B131)*(RECAP!$B$2:$B$1000=synthése!$C131)*(RECAP!$C$1:$L$1=synthése!F$1)*(RECAP!$C$2:$L$1000))</f>
        <v>0</v>
      </c>
      <c r="G131" s="20">
        <f t="array" ref="G131">SUMPRODUCT((RECAP!$A$2:$A$1000=synthése!$B131)*(RECAP!$B$2:$B$1000=synthése!$C131)*(RECAP!$C$1:$L$1=synthése!G$1)*(RECAP!$C$2:$L$1000))</f>
        <v>0</v>
      </c>
      <c r="H131" s="20">
        <f t="array" ref="H131">SUMPRODUCT((RECAP!$A$2:$A$1000=synthése!$B131)*(RECAP!$B$2:$B$1000=synthése!$C131)*(RECAP!$C$1:$L$1=synthése!H$1)*(RECAP!$C$2:$L$1000))</f>
        <v>0</v>
      </c>
      <c r="I131" s="20">
        <f t="array" ref="I131">SUMPRODUCT((RECAP!$A$2:$A$1000=synthése!$B131)*(RECAP!$B$2:$B$1000=synthése!$C131)*(RECAP!$C$1:$L$1=synthése!I$1)*(RECAP!$C$2:$L$1000))</f>
        <v>0</v>
      </c>
      <c r="J131" s="20">
        <f t="array" ref="J131">SUMPRODUCT((RECAP!$A$2:$A$1000=synthése!$B131)*(RECAP!$B$2:$B$1000=synthése!$C131)*(RECAP!$C$1:$L$1=synthése!J$1)*(RECAP!$C$2:$L$1000))</f>
        <v>0</v>
      </c>
      <c r="K131" s="20">
        <f t="array" ref="K131">SUMPRODUCT((RECAP!$A$2:$A$1000=synthése!$B131)*(RECAP!$B$2:$B$1000=synthése!$C131)*(RECAP!$C$1:$L$1=synthése!K$1)*(RECAP!$C$2:$L$1000))</f>
        <v>0</v>
      </c>
      <c r="L131" s="20">
        <f t="array" ref="L131">SUMPRODUCT((RECAP!$A$2:$A$1000=synthése!$B131)*(RECAP!$B$2:$B$1000=synthése!$C131)*(RECAP!$C$1:$L$1=synthése!L$1)*(RECAP!$C$2:$L$1000))</f>
        <v>0</v>
      </c>
      <c r="M131" s="20">
        <f t="array" ref="M131">SUMPRODUCT((RECAP!$A$2:$A$1000=synthése!$B131)*(RECAP!$B$2:$B$1000=synthése!$C131)*(RECAP!$C$1:$L$1=synthése!M$1)*(RECAP!$C$2:$L$1000))</f>
        <v>0</v>
      </c>
      <c r="N131" s="24">
        <f t="shared" si="4"/>
        <v>0</v>
      </c>
    </row>
    <row r="132" spans="1:14" ht="15" thickBot="1" x14ac:dyDescent="0.3">
      <c r="A132" s="11" t="str">
        <f t="shared" ca="1" si="5"/>
        <v/>
      </c>
      <c r="B132" s="18" t="str">
        <f>IF(RECAP!A132="","",RECAP!A132)</f>
        <v/>
      </c>
      <c r="C132" s="19" t="str">
        <f>IF(RECAP!B132="","",RECAP!B132)</f>
        <v/>
      </c>
      <c r="D132" s="20">
        <f t="array" ref="D132">SUMPRODUCT((RECAP!$A$2:$A$1000=synthése!$B132)*(RECAP!$B$2:$B$1000=synthése!$C132)*(RECAP!$C$1:$L$1=synthése!D$1)*(RECAP!$C$2:$L$1000))</f>
        <v>0</v>
      </c>
      <c r="E132" s="20">
        <f t="array" ref="E132">SUMPRODUCT((RECAP!$A$2:$A$1000=synthése!$B132)*(RECAP!$B$2:$B$1000=synthése!$C132)*(RECAP!$C$1:$L$1=synthése!E$1)*(RECAP!$C$2:$L$1000))</f>
        <v>0</v>
      </c>
      <c r="F132" s="20">
        <f t="array" ref="F132">SUMPRODUCT((RECAP!$A$2:$A$1000=synthése!$B132)*(RECAP!$B$2:$B$1000=synthése!$C132)*(RECAP!$C$1:$L$1=synthése!F$1)*(RECAP!$C$2:$L$1000))</f>
        <v>0</v>
      </c>
      <c r="G132" s="20">
        <f t="array" ref="G132">SUMPRODUCT((RECAP!$A$2:$A$1000=synthése!$B132)*(RECAP!$B$2:$B$1000=synthése!$C132)*(RECAP!$C$1:$L$1=synthése!G$1)*(RECAP!$C$2:$L$1000))</f>
        <v>0</v>
      </c>
      <c r="H132" s="20">
        <f t="array" ref="H132">SUMPRODUCT((RECAP!$A$2:$A$1000=synthése!$B132)*(RECAP!$B$2:$B$1000=synthése!$C132)*(RECAP!$C$1:$L$1=synthése!H$1)*(RECAP!$C$2:$L$1000))</f>
        <v>0</v>
      </c>
      <c r="I132" s="20">
        <f t="array" ref="I132">SUMPRODUCT((RECAP!$A$2:$A$1000=synthése!$B132)*(RECAP!$B$2:$B$1000=synthése!$C132)*(RECAP!$C$1:$L$1=synthése!I$1)*(RECAP!$C$2:$L$1000))</f>
        <v>0</v>
      </c>
      <c r="J132" s="20">
        <f t="array" ref="J132">SUMPRODUCT((RECAP!$A$2:$A$1000=synthése!$B132)*(RECAP!$B$2:$B$1000=synthése!$C132)*(RECAP!$C$1:$L$1=synthése!J$1)*(RECAP!$C$2:$L$1000))</f>
        <v>0</v>
      </c>
      <c r="K132" s="20">
        <f t="array" ref="K132">SUMPRODUCT((RECAP!$A$2:$A$1000=synthése!$B132)*(RECAP!$B$2:$B$1000=synthése!$C132)*(RECAP!$C$1:$L$1=synthése!K$1)*(RECAP!$C$2:$L$1000))</f>
        <v>0</v>
      </c>
      <c r="L132" s="20">
        <f t="array" ref="L132">SUMPRODUCT((RECAP!$A$2:$A$1000=synthése!$B132)*(RECAP!$B$2:$B$1000=synthése!$C132)*(RECAP!$C$1:$L$1=synthése!L$1)*(RECAP!$C$2:$L$1000))</f>
        <v>0</v>
      </c>
      <c r="M132" s="20">
        <f t="array" ref="M132">SUMPRODUCT((RECAP!$A$2:$A$1000=synthése!$B132)*(RECAP!$B$2:$B$1000=synthése!$C132)*(RECAP!$C$1:$L$1=synthése!M$1)*(RECAP!$C$2:$L$1000))</f>
        <v>0</v>
      </c>
      <c r="N132" s="24">
        <f t="shared" si="4"/>
        <v>0</v>
      </c>
    </row>
    <row r="133" spans="1:14" ht="15" thickBot="1" x14ac:dyDescent="0.3">
      <c r="A133" s="25" t="str">
        <f t="shared" ca="1" si="5"/>
        <v/>
      </c>
      <c r="B133" s="26" t="str">
        <f>IF(RECAP!A133="","",RECAP!A133)</f>
        <v/>
      </c>
      <c r="C133" s="27" t="str">
        <f>IF(RECAP!B133="","",RECAP!B133)</f>
        <v/>
      </c>
      <c r="D133" s="28">
        <f t="array" ref="D133">SUMPRODUCT((RECAP!$A$2:$A$1000=synthése!$B133)*(RECAP!$B$2:$B$1000=synthése!$C133)*(RECAP!$C$1:$L$1=synthése!D$1)*(RECAP!$C$2:$L$1000))</f>
        <v>0</v>
      </c>
      <c r="E133" s="28">
        <f t="array" ref="E133">SUMPRODUCT((RECAP!$A$2:$A$1000=synthése!$B133)*(RECAP!$B$2:$B$1000=synthése!$C133)*(RECAP!$C$1:$L$1=synthése!E$1)*(RECAP!$C$2:$L$1000))</f>
        <v>0</v>
      </c>
      <c r="F133" s="28">
        <f t="array" ref="F133">SUMPRODUCT((RECAP!$A$2:$A$1000=synthése!$B133)*(RECAP!$B$2:$B$1000=synthése!$C133)*(RECAP!$C$1:$L$1=synthése!F$1)*(RECAP!$C$2:$L$1000))</f>
        <v>0</v>
      </c>
      <c r="G133" s="28">
        <f t="array" ref="G133">SUMPRODUCT((RECAP!$A$2:$A$1000=synthése!$B133)*(RECAP!$B$2:$B$1000=synthése!$C133)*(RECAP!$C$1:$L$1=synthése!G$1)*(RECAP!$C$2:$L$1000))</f>
        <v>0</v>
      </c>
      <c r="H133" s="28">
        <f t="array" ref="H133">SUMPRODUCT((RECAP!$A$2:$A$1000=synthése!$B133)*(RECAP!$B$2:$B$1000=synthése!$C133)*(RECAP!$C$1:$L$1=synthése!H$1)*(RECAP!$C$2:$L$1000))</f>
        <v>0</v>
      </c>
      <c r="I133" s="28">
        <f t="array" ref="I133">SUMPRODUCT((RECAP!$A$2:$A$1000=synthése!$B133)*(RECAP!$B$2:$B$1000=synthése!$C133)*(RECAP!$C$1:$L$1=synthése!I$1)*(RECAP!$C$2:$L$1000))</f>
        <v>0</v>
      </c>
      <c r="J133" s="28">
        <f t="array" ref="J133">SUMPRODUCT((RECAP!$A$2:$A$1000=synthése!$B133)*(RECAP!$B$2:$B$1000=synthése!$C133)*(RECAP!$C$1:$L$1=synthése!J$1)*(RECAP!$C$2:$L$1000))</f>
        <v>0</v>
      </c>
      <c r="K133" s="28">
        <f t="array" ref="K133">SUMPRODUCT((RECAP!$A$2:$A$1000=synthése!$B133)*(RECAP!$B$2:$B$1000=synthése!$C133)*(RECAP!$C$1:$L$1=synthése!K$1)*(RECAP!$C$2:$L$1000))</f>
        <v>0</v>
      </c>
      <c r="L133" s="28">
        <f t="array" ref="L133">SUMPRODUCT((RECAP!$A$2:$A$1000=synthése!$B133)*(RECAP!$B$2:$B$1000=synthése!$C133)*(RECAP!$C$1:$L$1=synthése!L$1)*(RECAP!$C$2:$L$1000))</f>
        <v>0</v>
      </c>
      <c r="M133" s="28">
        <f t="array" ref="M133">SUMPRODUCT((RECAP!$A$2:$A$1000=synthése!$B133)*(RECAP!$B$2:$B$1000=synthése!$C133)*(RECAP!$C$1:$L$1=synthése!M$1)*(RECAP!$C$2:$L$1000))</f>
        <v>0</v>
      </c>
      <c r="N133" s="24">
        <f t="shared" si="4"/>
        <v>0</v>
      </c>
    </row>
    <row r="134" spans="1:14" ht="15" thickBot="1" x14ac:dyDescent="0.3">
      <c r="A134" s="9" t="str">
        <f t="shared" ca="1" si="5"/>
        <v/>
      </c>
      <c r="B134" s="21" t="str">
        <f>IF(RECAP!A134="","",RECAP!A134)</f>
        <v/>
      </c>
      <c r="C134" s="22" t="str">
        <f>IF(RECAP!B134="","",RECAP!B134)</f>
        <v/>
      </c>
      <c r="D134" s="23">
        <f t="array" ref="D134">SUMPRODUCT((RECAP!$A$2:$A$1000=synthése!$B134)*(RECAP!$B$2:$B$1000=synthése!$C134)*(RECAP!$C$1:$L$1=synthése!D$1)*(RECAP!$C$2:$L$1000))</f>
        <v>0</v>
      </c>
      <c r="E134" s="23">
        <f t="array" ref="E134">SUMPRODUCT((RECAP!$A$2:$A$1000=synthése!$B134)*(RECAP!$B$2:$B$1000=synthése!$C134)*(RECAP!$C$1:$L$1=synthése!E$1)*(RECAP!$C$2:$L$1000))</f>
        <v>0</v>
      </c>
      <c r="F134" s="23">
        <f t="array" ref="F134">SUMPRODUCT((RECAP!$A$2:$A$1000=synthése!$B134)*(RECAP!$B$2:$B$1000=synthése!$C134)*(RECAP!$C$1:$L$1=synthése!F$1)*(RECAP!$C$2:$L$1000))</f>
        <v>0</v>
      </c>
      <c r="G134" s="23">
        <f t="array" ref="G134">SUMPRODUCT((RECAP!$A$2:$A$1000=synthése!$B134)*(RECAP!$B$2:$B$1000=synthése!$C134)*(RECAP!$C$1:$L$1=synthése!G$1)*(RECAP!$C$2:$L$1000))</f>
        <v>0</v>
      </c>
      <c r="H134" s="23">
        <f t="array" ref="H134">SUMPRODUCT((RECAP!$A$2:$A$1000=synthése!$B134)*(RECAP!$B$2:$B$1000=synthése!$C134)*(RECAP!$C$1:$L$1=synthése!H$1)*(RECAP!$C$2:$L$1000))</f>
        <v>0</v>
      </c>
      <c r="I134" s="23">
        <f t="array" ref="I134">SUMPRODUCT((RECAP!$A$2:$A$1000=synthése!$B134)*(RECAP!$B$2:$B$1000=synthése!$C134)*(RECAP!$C$1:$L$1=synthése!I$1)*(RECAP!$C$2:$L$1000))</f>
        <v>0</v>
      </c>
      <c r="J134" s="23">
        <f t="array" ref="J134">SUMPRODUCT((RECAP!$A$2:$A$1000=synthése!$B134)*(RECAP!$B$2:$B$1000=synthése!$C134)*(RECAP!$C$1:$L$1=synthése!J$1)*(RECAP!$C$2:$L$1000))</f>
        <v>0</v>
      </c>
      <c r="K134" s="23">
        <f t="array" ref="K134">SUMPRODUCT((RECAP!$A$2:$A$1000=synthése!$B134)*(RECAP!$B$2:$B$1000=synthése!$C134)*(RECAP!$C$1:$L$1=synthése!K$1)*(RECAP!$C$2:$L$1000))</f>
        <v>0</v>
      </c>
      <c r="L134" s="23">
        <f t="array" ref="L134">SUMPRODUCT((RECAP!$A$2:$A$1000=synthése!$B134)*(RECAP!$B$2:$B$1000=synthése!$C134)*(RECAP!$C$1:$L$1=synthése!L$1)*(RECAP!$C$2:$L$1000))</f>
        <v>0</v>
      </c>
      <c r="M134" s="23">
        <f t="array" ref="M134">SUMPRODUCT((RECAP!$A$2:$A$1000=synthése!$B134)*(RECAP!$B$2:$B$1000=synthése!$C134)*(RECAP!$C$1:$L$1=synthése!M$1)*(RECAP!$C$2:$L$1000))</f>
        <v>0</v>
      </c>
      <c r="N134" s="24">
        <f t="shared" si="4"/>
        <v>0</v>
      </c>
    </row>
    <row r="135" spans="1:14" ht="15" thickBot="1" x14ac:dyDescent="0.3">
      <c r="A135" s="11" t="str">
        <f t="shared" ca="1" si="5"/>
        <v/>
      </c>
      <c r="B135" s="18" t="str">
        <f>IF(RECAP!A135="","",RECAP!A135)</f>
        <v/>
      </c>
      <c r="C135" s="19" t="str">
        <f>IF(RECAP!B135="","",RECAP!B135)</f>
        <v/>
      </c>
      <c r="D135" s="20">
        <f t="array" ref="D135">SUMPRODUCT((RECAP!$A$2:$A$1000=synthése!$B135)*(RECAP!$B$2:$B$1000=synthése!$C135)*(RECAP!$C$1:$L$1=synthése!D$1)*(RECAP!$C$2:$L$1000))</f>
        <v>0</v>
      </c>
      <c r="E135" s="20">
        <f t="array" ref="E135">SUMPRODUCT((RECAP!$A$2:$A$1000=synthése!$B135)*(RECAP!$B$2:$B$1000=synthése!$C135)*(RECAP!$C$1:$L$1=synthése!E$1)*(RECAP!$C$2:$L$1000))</f>
        <v>0</v>
      </c>
      <c r="F135" s="20">
        <f t="array" ref="F135">SUMPRODUCT((RECAP!$A$2:$A$1000=synthése!$B135)*(RECAP!$B$2:$B$1000=synthése!$C135)*(RECAP!$C$1:$L$1=synthése!F$1)*(RECAP!$C$2:$L$1000))</f>
        <v>0</v>
      </c>
      <c r="G135" s="20">
        <f t="array" ref="G135">SUMPRODUCT((RECAP!$A$2:$A$1000=synthése!$B135)*(RECAP!$B$2:$B$1000=synthése!$C135)*(RECAP!$C$1:$L$1=synthése!G$1)*(RECAP!$C$2:$L$1000))</f>
        <v>0</v>
      </c>
      <c r="H135" s="20">
        <f t="array" ref="H135">SUMPRODUCT((RECAP!$A$2:$A$1000=synthése!$B135)*(RECAP!$B$2:$B$1000=synthése!$C135)*(RECAP!$C$1:$L$1=synthése!H$1)*(RECAP!$C$2:$L$1000))</f>
        <v>0</v>
      </c>
      <c r="I135" s="20">
        <f t="array" ref="I135">SUMPRODUCT((RECAP!$A$2:$A$1000=synthése!$B135)*(RECAP!$B$2:$B$1000=synthése!$C135)*(RECAP!$C$1:$L$1=synthése!I$1)*(RECAP!$C$2:$L$1000))</f>
        <v>0</v>
      </c>
      <c r="J135" s="20">
        <f t="array" ref="J135">SUMPRODUCT((RECAP!$A$2:$A$1000=synthése!$B135)*(RECAP!$B$2:$B$1000=synthése!$C135)*(RECAP!$C$1:$L$1=synthése!J$1)*(RECAP!$C$2:$L$1000))</f>
        <v>0</v>
      </c>
      <c r="K135" s="20">
        <f t="array" ref="K135">SUMPRODUCT((RECAP!$A$2:$A$1000=synthése!$B135)*(RECAP!$B$2:$B$1000=synthése!$C135)*(RECAP!$C$1:$L$1=synthése!K$1)*(RECAP!$C$2:$L$1000))</f>
        <v>0</v>
      </c>
      <c r="L135" s="20">
        <f t="array" ref="L135">SUMPRODUCT((RECAP!$A$2:$A$1000=synthése!$B135)*(RECAP!$B$2:$B$1000=synthése!$C135)*(RECAP!$C$1:$L$1=synthése!L$1)*(RECAP!$C$2:$L$1000))</f>
        <v>0</v>
      </c>
      <c r="M135" s="20">
        <f t="array" ref="M135">SUMPRODUCT((RECAP!$A$2:$A$1000=synthése!$B135)*(RECAP!$B$2:$B$1000=synthése!$C135)*(RECAP!$C$1:$L$1=synthése!M$1)*(RECAP!$C$2:$L$1000))</f>
        <v>0</v>
      </c>
      <c r="N135" s="24">
        <f t="shared" si="4"/>
        <v>0</v>
      </c>
    </row>
    <row r="136" spans="1:14" ht="15" thickBot="1" x14ac:dyDescent="0.3">
      <c r="A136" s="11" t="str">
        <f t="shared" ca="1" si="5"/>
        <v/>
      </c>
      <c r="B136" s="18" t="str">
        <f>IF(RECAP!A136="","",RECAP!A136)</f>
        <v/>
      </c>
      <c r="C136" s="19" t="str">
        <f>IF(RECAP!B136="","",RECAP!B136)</f>
        <v/>
      </c>
      <c r="D136" s="20">
        <f t="array" ref="D136">SUMPRODUCT((RECAP!$A$2:$A$1000=synthése!$B136)*(RECAP!$B$2:$B$1000=synthése!$C136)*(RECAP!$C$1:$L$1=synthése!D$1)*(RECAP!$C$2:$L$1000))</f>
        <v>0</v>
      </c>
      <c r="E136" s="20">
        <f t="array" ref="E136">SUMPRODUCT((RECAP!$A$2:$A$1000=synthése!$B136)*(RECAP!$B$2:$B$1000=synthése!$C136)*(RECAP!$C$1:$L$1=synthése!E$1)*(RECAP!$C$2:$L$1000))</f>
        <v>0</v>
      </c>
      <c r="F136" s="20">
        <f t="array" ref="F136">SUMPRODUCT((RECAP!$A$2:$A$1000=synthése!$B136)*(RECAP!$B$2:$B$1000=synthése!$C136)*(RECAP!$C$1:$L$1=synthése!F$1)*(RECAP!$C$2:$L$1000))</f>
        <v>0</v>
      </c>
      <c r="G136" s="20">
        <f t="array" ref="G136">SUMPRODUCT((RECAP!$A$2:$A$1000=synthése!$B136)*(RECAP!$B$2:$B$1000=synthése!$C136)*(RECAP!$C$1:$L$1=synthése!G$1)*(RECAP!$C$2:$L$1000))</f>
        <v>0</v>
      </c>
      <c r="H136" s="20">
        <f t="array" ref="H136">SUMPRODUCT((RECAP!$A$2:$A$1000=synthése!$B136)*(RECAP!$B$2:$B$1000=synthése!$C136)*(RECAP!$C$1:$L$1=synthése!H$1)*(RECAP!$C$2:$L$1000))</f>
        <v>0</v>
      </c>
      <c r="I136" s="20">
        <f t="array" ref="I136">SUMPRODUCT((RECAP!$A$2:$A$1000=synthése!$B136)*(RECAP!$B$2:$B$1000=synthése!$C136)*(RECAP!$C$1:$L$1=synthése!I$1)*(RECAP!$C$2:$L$1000))</f>
        <v>0</v>
      </c>
      <c r="J136" s="20">
        <f t="array" ref="J136">SUMPRODUCT((RECAP!$A$2:$A$1000=synthése!$B136)*(RECAP!$B$2:$B$1000=synthése!$C136)*(RECAP!$C$1:$L$1=synthése!J$1)*(RECAP!$C$2:$L$1000))</f>
        <v>0</v>
      </c>
      <c r="K136" s="20">
        <f t="array" ref="K136">SUMPRODUCT((RECAP!$A$2:$A$1000=synthése!$B136)*(RECAP!$B$2:$B$1000=synthése!$C136)*(RECAP!$C$1:$L$1=synthése!K$1)*(RECAP!$C$2:$L$1000))</f>
        <v>0</v>
      </c>
      <c r="L136" s="20">
        <f t="array" ref="L136">SUMPRODUCT((RECAP!$A$2:$A$1000=synthése!$B136)*(RECAP!$B$2:$B$1000=synthése!$C136)*(RECAP!$C$1:$L$1=synthése!L$1)*(RECAP!$C$2:$L$1000))</f>
        <v>0</v>
      </c>
      <c r="M136" s="20">
        <f t="array" ref="M136">SUMPRODUCT((RECAP!$A$2:$A$1000=synthése!$B136)*(RECAP!$B$2:$B$1000=synthése!$C136)*(RECAP!$C$1:$L$1=synthése!M$1)*(RECAP!$C$2:$L$1000))</f>
        <v>0</v>
      </c>
      <c r="N136" s="24">
        <f t="shared" si="4"/>
        <v>0</v>
      </c>
    </row>
    <row r="137" spans="1:14" ht="15" thickBot="1" x14ac:dyDescent="0.3">
      <c r="A137" s="11" t="str">
        <f t="shared" ca="1" si="5"/>
        <v/>
      </c>
      <c r="B137" s="18" t="str">
        <f>IF(RECAP!A137="","",RECAP!A137)</f>
        <v/>
      </c>
      <c r="C137" s="19" t="str">
        <f>IF(RECAP!B137="","",RECAP!B137)</f>
        <v/>
      </c>
      <c r="D137" s="20">
        <f t="array" ref="D137">SUMPRODUCT((RECAP!$A$2:$A$1000=synthése!$B137)*(RECAP!$B$2:$B$1000=synthése!$C137)*(RECAP!$C$1:$L$1=synthése!D$1)*(RECAP!$C$2:$L$1000))</f>
        <v>0</v>
      </c>
      <c r="E137" s="20">
        <f t="array" ref="E137">SUMPRODUCT((RECAP!$A$2:$A$1000=synthése!$B137)*(RECAP!$B$2:$B$1000=synthése!$C137)*(RECAP!$C$1:$L$1=synthése!E$1)*(RECAP!$C$2:$L$1000))</f>
        <v>0</v>
      </c>
      <c r="F137" s="20">
        <f t="array" ref="F137">SUMPRODUCT((RECAP!$A$2:$A$1000=synthése!$B137)*(RECAP!$B$2:$B$1000=synthése!$C137)*(RECAP!$C$1:$L$1=synthése!F$1)*(RECAP!$C$2:$L$1000))</f>
        <v>0</v>
      </c>
      <c r="G137" s="20">
        <f t="array" ref="G137">SUMPRODUCT((RECAP!$A$2:$A$1000=synthése!$B137)*(RECAP!$B$2:$B$1000=synthése!$C137)*(RECAP!$C$1:$L$1=synthése!G$1)*(RECAP!$C$2:$L$1000))</f>
        <v>0</v>
      </c>
      <c r="H137" s="20">
        <f t="array" ref="H137">SUMPRODUCT((RECAP!$A$2:$A$1000=synthése!$B137)*(RECAP!$B$2:$B$1000=synthése!$C137)*(RECAP!$C$1:$L$1=synthése!H$1)*(RECAP!$C$2:$L$1000))</f>
        <v>0</v>
      </c>
      <c r="I137" s="20">
        <f t="array" ref="I137">SUMPRODUCT((RECAP!$A$2:$A$1000=synthése!$B137)*(RECAP!$B$2:$B$1000=synthése!$C137)*(RECAP!$C$1:$L$1=synthése!I$1)*(RECAP!$C$2:$L$1000))</f>
        <v>0</v>
      </c>
      <c r="J137" s="20">
        <f t="array" ref="J137">SUMPRODUCT((RECAP!$A$2:$A$1000=synthése!$B137)*(RECAP!$B$2:$B$1000=synthése!$C137)*(RECAP!$C$1:$L$1=synthése!J$1)*(RECAP!$C$2:$L$1000))</f>
        <v>0</v>
      </c>
      <c r="K137" s="20">
        <f t="array" ref="K137">SUMPRODUCT((RECAP!$A$2:$A$1000=synthése!$B137)*(RECAP!$B$2:$B$1000=synthése!$C137)*(RECAP!$C$1:$L$1=synthése!K$1)*(RECAP!$C$2:$L$1000))</f>
        <v>0</v>
      </c>
      <c r="L137" s="20">
        <f t="array" ref="L137">SUMPRODUCT((RECAP!$A$2:$A$1000=synthése!$B137)*(RECAP!$B$2:$B$1000=synthése!$C137)*(RECAP!$C$1:$L$1=synthése!L$1)*(RECAP!$C$2:$L$1000))</f>
        <v>0</v>
      </c>
      <c r="M137" s="20">
        <f t="array" ref="M137">SUMPRODUCT((RECAP!$A$2:$A$1000=synthése!$B137)*(RECAP!$B$2:$B$1000=synthése!$C137)*(RECAP!$C$1:$L$1=synthése!M$1)*(RECAP!$C$2:$L$1000))</f>
        <v>0</v>
      </c>
      <c r="N137" s="24">
        <f t="shared" si="4"/>
        <v>0</v>
      </c>
    </row>
    <row r="138" spans="1:14" ht="15" thickBot="1" x14ac:dyDescent="0.3">
      <c r="A138" s="11" t="str">
        <f t="shared" ca="1" si="5"/>
        <v/>
      </c>
      <c r="B138" s="18" t="str">
        <f>IF(RECAP!A138="","",RECAP!A138)</f>
        <v/>
      </c>
      <c r="C138" s="19" t="str">
        <f>IF(RECAP!B138="","",RECAP!B138)</f>
        <v/>
      </c>
      <c r="D138" s="20">
        <f t="array" ref="D138">SUMPRODUCT((RECAP!$A$2:$A$1000=synthése!$B138)*(RECAP!$B$2:$B$1000=synthése!$C138)*(RECAP!$C$1:$L$1=synthése!D$1)*(RECAP!$C$2:$L$1000))</f>
        <v>0</v>
      </c>
      <c r="E138" s="20">
        <f t="array" ref="E138">SUMPRODUCT((RECAP!$A$2:$A$1000=synthése!$B138)*(RECAP!$B$2:$B$1000=synthése!$C138)*(RECAP!$C$1:$L$1=synthése!E$1)*(RECAP!$C$2:$L$1000))</f>
        <v>0</v>
      </c>
      <c r="F138" s="20">
        <f t="array" ref="F138">SUMPRODUCT((RECAP!$A$2:$A$1000=synthése!$B138)*(RECAP!$B$2:$B$1000=synthése!$C138)*(RECAP!$C$1:$L$1=synthése!F$1)*(RECAP!$C$2:$L$1000))</f>
        <v>0</v>
      </c>
      <c r="G138" s="20">
        <f t="array" ref="G138">SUMPRODUCT((RECAP!$A$2:$A$1000=synthése!$B138)*(RECAP!$B$2:$B$1000=synthése!$C138)*(RECAP!$C$1:$L$1=synthése!G$1)*(RECAP!$C$2:$L$1000))</f>
        <v>0</v>
      </c>
      <c r="H138" s="20">
        <f t="array" ref="H138">SUMPRODUCT((RECAP!$A$2:$A$1000=synthése!$B138)*(RECAP!$B$2:$B$1000=synthése!$C138)*(RECAP!$C$1:$L$1=synthése!H$1)*(RECAP!$C$2:$L$1000))</f>
        <v>0</v>
      </c>
      <c r="I138" s="20">
        <f t="array" ref="I138">SUMPRODUCT((RECAP!$A$2:$A$1000=synthése!$B138)*(RECAP!$B$2:$B$1000=synthése!$C138)*(RECAP!$C$1:$L$1=synthése!I$1)*(RECAP!$C$2:$L$1000))</f>
        <v>0</v>
      </c>
      <c r="J138" s="20">
        <f t="array" ref="J138">SUMPRODUCT((RECAP!$A$2:$A$1000=synthése!$B138)*(RECAP!$B$2:$B$1000=synthése!$C138)*(RECAP!$C$1:$L$1=synthése!J$1)*(RECAP!$C$2:$L$1000))</f>
        <v>0</v>
      </c>
      <c r="K138" s="20">
        <f t="array" ref="K138">SUMPRODUCT((RECAP!$A$2:$A$1000=synthése!$B138)*(RECAP!$B$2:$B$1000=synthése!$C138)*(RECAP!$C$1:$L$1=synthése!K$1)*(RECAP!$C$2:$L$1000))</f>
        <v>0</v>
      </c>
      <c r="L138" s="20">
        <f t="array" ref="L138">SUMPRODUCT((RECAP!$A$2:$A$1000=synthése!$B138)*(RECAP!$B$2:$B$1000=synthése!$C138)*(RECAP!$C$1:$L$1=synthése!L$1)*(RECAP!$C$2:$L$1000))</f>
        <v>0</v>
      </c>
      <c r="M138" s="20">
        <f t="array" ref="M138">SUMPRODUCT((RECAP!$A$2:$A$1000=synthése!$B138)*(RECAP!$B$2:$B$1000=synthése!$C138)*(RECAP!$C$1:$L$1=synthése!M$1)*(RECAP!$C$2:$L$1000))</f>
        <v>0</v>
      </c>
      <c r="N138" s="24">
        <f t="shared" si="4"/>
        <v>0</v>
      </c>
    </row>
    <row r="139" spans="1:14" ht="15" thickBot="1" x14ac:dyDescent="0.3">
      <c r="A139" s="25" t="str">
        <f t="shared" ca="1" si="5"/>
        <v/>
      </c>
      <c r="B139" s="26" t="str">
        <f>IF(RECAP!A139="","",RECAP!A139)</f>
        <v/>
      </c>
      <c r="C139" s="27" t="str">
        <f>IF(RECAP!B139="","",RECAP!B139)</f>
        <v/>
      </c>
      <c r="D139" s="28">
        <f t="array" ref="D139">SUMPRODUCT((RECAP!$A$2:$A$1000=synthése!$B139)*(RECAP!$B$2:$B$1000=synthése!$C139)*(RECAP!$C$1:$L$1=synthése!D$1)*(RECAP!$C$2:$L$1000))</f>
        <v>0</v>
      </c>
      <c r="E139" s="28">
        <f t="array" ref="E139">SUMPRODUCT((RECAP!$A$2:$A$1000=synthése!$B139)*(RECAP!$B$2:$B$1000=synthése!$C139)*(RECAP!$C$1:$L$1=synthése!E$1)*(RECAP!$C$2:$L$1000))</f>
        <v>0</v>
      </c>
      <c r="F139" s="28">
        <f t="array" ref="F139">SUMPRODUCT((RECAP!$A$2:$A$1000=synthése!$B139)*(RECAP!$B$2:$B$1000=synthése!$C139)*(RECAP!$C$1:$L$1=synthése!F$1)*(RECAP!$C$2:$L$1000))</f>
        <v>0</v>
      </c>
      <c r="G139" s="28">
        <f t="array" ref="G139">SUMPRODUCT((RECAP!$A$2:$A$1000=synthése!$B139)*(RECAP!$B$2:$B$1000=synthése!$C139)*(RECAP!$C$1:$L$1=synthése!G$1)*(RECAP!$C$2:$L$1000))</f>
        <v>0</v>
      </c>
      <c r="H139" s="28">
        <f t="array" ref="H139">SUMPRODUCT((RECAP!$A$2:$A$1000=synthése!$B139)*(RECAP!$B$2:$B$1000=synthése!$C139)*(RECAP!$C$1:$L$1=synthése!H$1)*(RECAP!$C$2:$L$1000))</f>
        <v>0</v>
      </c>
      <c r="I139" s="28">
        <f t="array" ref="I139">SUMPRODUCT((RECAP!$A$2:$A$1000=synthése!$B139)*(RECAP!$B$2:$B$1000=synthése!$C139)*(RECAP!$C$1:$L$1=synthése!I$1)*(RECAP!$C$2:$L$1000))</f>
        <v>0</v>
      </c>
      <c r="J139" s="28">
        <f t="array" ref="J139">SUMPRODUCT((RECAP!$A$2:$A$1000=synthése!$B139)*(RECAP!$B$2:$B$1000=synthése!$C139)*(RECAP!$C$1:$L$1=synthése!J$1)*(RECAP!$C$2:$L$1000))</f>
        <v>0</v>
      </c>
      <c r="K139" s="28">
        <f t="array" ref="K139">SUMPRODUCT((RECAP!$A$2:$A$1000=synthése!$B139)*(RECAP!$B$2:$B$1000=synthése!$C139)*(RECAP!$C$1:$L$1=synthése!K$1)*(RECAP!$C$2:$L$1000))</f>
        <v>0</v>
      </c>
      <c r="L139" s="28">
        <f t="array" ref="L139">SUMPRODUCT((RECAP!$A$2:$A$1000=synthése!$B139)*(RECAP!$B$2:$B$1000=synthése!$C139)*(RECAP!$C$1:$L$1=synthése!L$1)*(RECAP!$C$2:$L$1000))</f>
        <v>0</v>
      </c>
      <c r="M139" s="28">
        <f t="array" ref="M139">SUMPRODUCT((RECAP!$A$2:$A$1000=synthése!$B139)*(RECAP!$B$2:$B$1000=synthése!$C139)*(RECAP!$C$1:$L$1=synthése!M$1)*(RECAP!$C$2:$L$1000))</f>
        <v>0</v>
      </c>
      <c r="N139" s="24">
        <f t="shared" si="4"/>
        <v>0</v>
      </c>
    </row>
    <row r="140" spans="1:14" ht="15" thickBot="1" x14ac:dyDescent="0.3">
      <c r="A140" s="9" t="str">
        <f t="shared" ca="1" si="5"/>
        <v/>
      </c>
      <c r="B140" s="21" t="str">
        <f>IF(RECAP!A140="","",RECAP!A140)</f>
        <v/>
      </c>
      <c r="C140" s="22" t="str">
        <f>IF(RECAP!B140="","",RECAP!B140)</f>
        <v/>
      </c>
      <c r="D140" s="23">
        <f t="array" ref="D140">SUMPRODUCT((RECAP!$A$2:$A$1000=synthése!$B140)*(RECAP!$B$2:$B$1000=synthése!$C140)*(RECAP!$C$1:$L$1=synthése!D$1)*(RECAP!$C$2:$L$1000))</f>
        <v>0</v>
      </c>
      <c r="E140" s="23">
        <f t="array" ref="E140">SUMPRODUCT((RECAP!$A$2:$A$1000=synthése!$B140)*(RECAP!$B$2:$B$1000=synthése!$C140)*(RECAP!$C$1:$L$1=synthése!E$1)*(RECAP!$C$2:$L$1000))</f>
        <v>0</v>
      </c>
      <c r="F140" s="23">
        <f t="array" ref="F140">SUMPRODUCT((RECAP!$A$2:$A$1000=synthése!$B140)*(RECAP!$B$2:$B$1000=synthése!$C140)*(RECAP!$C$1:$L$1=synthése!F$1)*(RECAP!$C$2:$L$1000))</f>
        <v>0</v>
      </c>
      <c r="G140" s="23">
        <f t="array" ref="G140">SUMPRODUCT((RECAP!$A$2:$A$1000=synthése!$B140)*(RECAP!$B$2:$B$1000=synthése!$C140)*(RECAP!$C$1:$L$1=synthése!G$1)*(RECAP!$C$2:$L$1000))</f>
        <v>0</v>
      </c>
      <c r="H140" s="23">
        <f t="array" ref="H140">SUMPRODUCT((RECAP!$A$2:$A$1000=synthése!$B140)*(RECAP!$B$2:$B$1000=synthése!$C140)*(RECAP!$C$1:$L$1=synthése!H$1)*(RECAP!$C$2:$L$1000))</f>
        <v>0</v>
      </c>
      <c r="I140" s="23">
        <f t="array" ref="I140">SUMPRODUCT((RECAP!$A$2:$A$1000=synthése!$B140)*(RECAP!$B$2:$B$1000=synthése!$C140)*(RECAP!$C$1:$L$1=synthése!I$1)*(RECAP!$C$2:$L$1000))</f>
        <v>0</v>
      </c>
      <c r="J140" s="23">
        <f t="array" ref="J140">SUMPRODUCT((RECAP!$A$2:$A$1000=synthése!$B140)*(RECAP!$B$2:$B$1000=synthése!$C140)*(RECAP!$C$1:$L$1=synthése!J$1)*(RECAP!$C$2:$L$1000))</f>
        <v>0</v>
      </c>
      <c r="K140" s="23">
        <f t="array" ref="K140">SUMPRODUCT((RECAP!$A$2:$A$1000=synthése!$B140)*(RECAP!$B$2:$B$1000=synthése!$C140)*(RECAP!$C$1:$L$1=synthése!K$1)*(RECAP!$C$2:$L$1000))</f>
        <v>0</v>
      </c>
      <c r="L140" s="23">
        <f t="array" ref="L140">SUMPRODUCT((RECAP!$A$2:$A$1000=synthése!$B140)*(RECAP!$B$2:$B$1000=synthése!$C140)*(RECAP!$C$1:$L$1=synthése!L$1)*(RECAP!$C$2:$L$1000))</f>
        <v>0</v>
      </c>
      <c r="M140" s="23">
        <f t="array" ref="M140">SUMPRODUCT((RECAP!$A$2:$A$1000=synthése!$B140)*(RECAP!$B$2:$B$1000=synthése!$C140)*(RECAP!$C$1:$L$1=synthése!M$1)*(RECAP!$C$2:$L$1000))</f>
        <v>0</v>
      </c>
      <c r="N140" s="24">
        <f t="shared" si="4"/>
        <v>0</v>
      </c>
    </row>
    <row r="141" spans="1:14" ht="15" thickBot="1" x14ac:dyDescent="0.3">
      <c r="A141" s="11" t="str">
        <f t="shared" ca="1" si="5"/>
        <v/>
      </c>
      <c r="B141" s="18" t="str">
        <f>IF(RECAP!A141="","",RECAP!A141)</f>
        <v/>
      </c>
      <c r="C141" s="19" t="str">
        <f>IF(RECAP!B141="","",RECAP!B141)</f>
        <v/>
      </c>
      <c r="D141" s="20">
        <f t="array" ref="D141">SUMPRODUCT((RECAP!$A$2:$A$1000=synthése!$B141)*(RECAP!$B$2:$B$1000=synthése!$C141)*(RECAP!$C$1:$L$1=synthése!D$1)*(RECAP!$C$2:$L$1000))</f>
        <v>0</v>
      </c>
      <c r="E141" s="20">
        <f t="array" ref="E141">SUMPRODUCT((RECAP!$A$2:$A$1000=synthése!$B141)*(RECAP!$B$2:$B$1000=synthése!$C141)*(RECAP!$C$1:$L$1=synthése!E$1)*(RECAP!$C$2:$L$1000))</f>
        <v>0</v>
      </c>
      <c r="F141" s="20">
        <f t="array" ref="F141">SUMPRODUCT((RECAP!$A$2:$A$1000=synthése!$B141)*(RECAP!$B$2:$B$1000=synthése!$C141)*(RECAP!$C$1:$L$1=synthése!F$1)*(RECAP!$C$2:$L$1000))</f>
        <v>0</v>
      </c>
      <c r="G141" s="20">
        <f t="array" ref="G141">SUMPRODUCT((RECAP!$A$2:$A$1000=synthése!$B141)*(RECAP!$B$2:$B$1000=synthése!$C141)*(RECAP!$C$1:$L$1=synthése!G$1)*(RECAP!$C$2:$L$1000))</f>
        <v>0</v>
      </c>
      <c r="H141" s="20">
        <f t="array" ref="H141">SUMPRODUCT((RECAP!$A$2:$A$1000=synthése!$B141)*(RECAP!$B$2:$B$1000=synthése!$C141)*(RECAP!$C$1:$L$1=synthése!H$1)*(RECAP!$C$2:$L$1000))</f>
        <v>0</v>
      </c>
      <c r="I141" s="20">
        <f t="array" ref="I141">SUMPRODUCT((RECAP!$A$2:$A$1000=synthése!$B141)*(RECAP!$B$2:$B$1000=synthése!$C141)*(RECAP!$C$1:$L$1=synthése!I$1)*(RECAP!$C$2:$L$1000))</f>
        <v>0</v>
      </c>
      <c r="J141" s="20">
        <f t="array" ref="J141">SUMPRODUCT((RECAP!$A$2:$A$1000=synthése!$B141)*(RECAP!$B$2:$B$1000=synthése!$C141)*(RECAP!$C$1:$L$1=synthése!J$1)*(RECAP!$C$2:$L$1000))</f>
        <v>0</v>
      </c>
      <c r="K141" s="20">
        <f t="array" ref="K141">SUMPRODUCT((RECAP!$A$2:$A$1000=synthése!$B141)*(RECAP!$B$2:$B$1000=synthése!$C141)*(RECAP!$C$1:$L$1=synthése!K$1)*(RECAP!$C$2:$L$1000))</f>
        <v>0</v>
      </c>
      <c r="L141" s="20">
        <f t="array" ref="L141">SUMPRODUCT((RECAP!$A$2:$A$1000=synthése!$B141)*(RECAP!$B$2:$B$1000=synthése!$C141)*(RECAP!$C$1:$L$1=synthése!L$1)*(RECAP!$C$2:$L$1000))</f>
        <v>0</v>
      </c>
      <c r="M141" s="20">
        <f t="array" ref="M141">SUMPRODUCT((RECAP!$A$2:$A$1000=synthése!$B141)*(RECAP!$B$2:$B$1000=synthése!$C141)*(RECAP!$C$1:$L$1=synthése!M$1)*(RECAP!$C$2:$L$1000))</f>
        <v>0</v>
      </c>
      <c r="N141" s="24">
        <f t="shared" si="4"/>
        <v>0</v>
      </c>
    </row>
    <row r="142" spans="1:14" ht="15" thickBot="1" x14ac:dyDescent="0.3">
      <c r="A142" s="11" t="str">
        <f t="shared" ca="1" si="5"/>
        <v/>
      </c>
      <c r="B142" s="18" t="str">
        <f>IF(RECAP!A142="","",RECAP!A142)</f>
        <v/>
      </c>
      <c r="C142" s="19" t="str">
        <f>IF(RECAP!B142="","",RECAP!B142)</f>
        <v/>
      </c>
      <c r="D142" s="20">
        <f t="array" ref="D142">SUMPRODUCT((RECAP!$A$2:$A$1000=synthése!$B142)*(RECAP!$B$2:$B$1000=synthése!$C142)*(RECAP!$C$1:$L$1=synthése!D$1)*(RECAP!$C$2:$L$1000))</f>
        <v>0</v>
      </c>
      <c r="E142" s="20">
        <f t="array" ref="E142">SUMPRODUCT((RECAP!$A$2:$A$1000=synthése!$B142)*(RECAP!$B$2:$B$1000=synthése!$C142)*(RECAP!$C$1:$L$1=synthése!E$1)*(RECAP!$C$2:$L$1000))</f>
        <v>0</v>
      </c>
      <c r="F142" s="20">
        <f t="array" ref="F142">SUMPRODUCT((RECAP!$A$2:$A$1000=synthése!$B142)*(RECAP!$B$2:$B$1000=synthése!$C142)*(RECAP!$C$1:$L$1=synthése!F$1)*(RECAP!$C$2:$L$1000))</f>
        <v>0</v>
      </c>
      <c r="G142" s="20">
        <f t="array" ref="G142">SUMPRODUCT((RECAP!$A$2:$A$1000=synthése!$B142)*(RECAP!$B$2:$B$1000=synthése!$C142)*(RECAP!$C$1:$L$1=synthése!G$1)*(RECAP!$C$2:$L$1000))</f>
        <v>0</v>
      </c>
      <c r="H142" s="20">
        <f t="array" ref="H142">SUMPRODUCT((RECAP!$A$2:$A$1000=synthése!$B142)*(RECAP!$B$2:$B$1000=synthése!$C142)*(RECAP!$C$1:$L$1=synthése!H$1)*(RECAP!$C$2:$L$1000))</f>
        <v>0</v>
      </c>
      <c r="I142" s="20">
        <f t="array" ref="I142">SUMPRODUCT((RECAP!$A$2:$A$1000=synthése!$B142)*(RECAP!$B$2:$B$1000=synthése!$C142)*(RECAP!$C$1:$L$1=synthése!I$1)*(RECAP!$C$2:$L$1000))</f>
        <v>0</v>
      </c>
      <c r="J142" s="20">
        <f t="array" ref="J142">SUMPRODUCT((RECAP!$A$2:$A$1000=synthése!$B142)*(RECAP!$B$2:$B$1000=synthése!$C142)*(RECAP!$C$1:$L$1=synthése!J$1)*(RECAP!$C$2:$L$1000))</f>
        <v>0</v>
      </c>
      <c r="K142" s="20">
        <f t="array" ref="K142">SUMPRODUCT((RECAP!$A$2:$A$1000=synthése!$B142)*(RECAP!$B$2:$B$1000=synthése!$C142)*(RECAP!$C$1:$L$1=synthése!K$1)*(RECAP!$C$2:$L$1000))</f>
        <v>0</v>
      </c>
      <c r="L142" s="20">
        <f t="array" ref="L142">SUMPRODUCT((RECAP!$A$2:$A$1000=synthése!$B142)*(RECAP!$B$2:$B$1000=synthése!$C142)*(RECAP!$C$1:$L$1=synthése!L$1)*(RECAP!$C$2:$L$1000))</f>
        <v>0</v>
      </c>
      <c r="M142" s="20">
        <f t="array" ref="M142">SUMPRODUCT((RECAP!$A$2:$A$1000=synthése!$B142)*(RECAP!$B$2:$B$1000=synthése!$C142)*(RECAP!$C$1:$L$1=synthése!M$1)*(RECAP!$C$2:$L$1000))</f>
        <v>0</v>
      </c>
      <c r="N142" s="24">
        <f t="shared" si="4"/>
        <v>0</v>
      </c>
    </row>
    <row r="143" spans="1:14" ht="15" thickBot="1" x14ac:dyDescent="0.3">
      <c r="A143" s="11" t="str">
        <f t="shared" ca="1" si="5"/>
        <v/>
      </c>
      <c r="B143" s="18" t="str">
        <f>IF(RECAP!A143="","",RECAP!A143)</f>
        <v/>
      </c>
      <c r="C143" s="19" t="str">
        <f>IF(RECAP!B143="","",RECAP!B143)</f>
        <v/>
      </c>
      <c r="D143" s="20">
        <f t="array" ref="D143">SUMPRODUCT((RECAP!$A$2:$A$1000=synthése!$B143)*(RECAP!$B$2:$B$1000=synthése!$C143)*(RECAP!$C$1:$L$1=synthése!D$1)*(RECAP!$C$2:$L$1000))</f>
        <v>0</v>
      </c>
      <c r="E143" s="20">
        <f t="array" ref="E143">SUMPRODUCT((RECAP!$A$2:$A$1000=synthése!$B143)*(RECAP!$B$2:$B$1000=synthése!$C143)*(RECAP!$C$1:$L$1=synthése!E$1)*(RECAP!$C$2:$L$1000))</f>
        <v>0</v>
      </c>
      <c r="F143" s="20">
        <f t="array" ref="F143">SUMPRODUCT((RECAP!$A$2:$A$1000=synthése!$B143)*(RECAP!$B$2:$B$1000=synthése!$C143)*(RECAP!$C$1:$L$1=synthése!F$1)*(RECAP!$C$2:$L$1000))</f>
        <v>0</v>
      </c>
      <c r="G143" s="20">
        <f t="array" ref="G143">SUMPRODUCT((RECAP!$A$2:$A$1000=synthése!$B143)*(RECAP!$B$2:$B$1000=synthése!$C143)*(RECAP!$C$1:$L$1=synthése!G$1)*(RECAP!$C$2:$L$1000))</f>
        <v>0</v>
      </c>
      <c r="H143" s="20">
        <f t="array" ref="H143">SUMPRODUCT((RECAP!$A$2:$A$1000=synthése!$B143)*(RECAP!$B$2:$B$1000=synthése!$C143)*(RECAP!$C$1:$L$1=synthése!H$1)*(RECAP!$C$2:$L$1000))</f>
        <v>0</v>
      </c>
      <c r="I143" s="20">
        <f t="array" ref="I143">SUMPRODUCT((RECAP!$A$2:$A$1000=synthése!$B143)*(RECAP!$B$2:$B$1000=synthése!$C143)*(RECAP!$C$1:$L$1=synthése!I$1)*(RECAP!$C$2:$L$1000))</f>
        <v>0</v>
      </c>
      <c r="J143" s="20">
        <f t="array" ref="J143">SUMPRODUCT((RECAP!$A$2:$A$1000=synthése!$B143)*(RECAP!$B$2:$B$1000=synthése!$C143)*(RECAP!$C$1:$L$1=synthése!J$1)*(RECAP!$C$2:$L$1000))</f>
        <v>0</v>
      </c>
      <c r="K143" s="20">
        <f t="array" ref="K143">SUMPRODUCT((RECAP!$A$2:$A$1000=synthése!$B143)*(RECAP!$B$2:$B$1000=synthése!$C143)*(RECAP!$C$1:$L$1=synthése!K$1)*(RECAP!$C$2:$L$1000))</f>
        <v>0</v>
      </c>
      <c r="L143" s="20">
        <f t="array" ref="L143">SUMPRODUCT((RECAP!$A$2:$A$1000=synthése!$B143)*(RECAP!$B$2:$B$1000=synthése!$C143)*(RECAP!$C$1:$L$1=synthése!L$1)*(RECAP!$C$2:$L$1000))</f>
        <v>0</v>
      </c>
      <c r="M143" s="20">
        <f t="array" ref="M143">SUMPRODUCT((RECAP!$A$2:$A$1000=synthése!$B143)*(RECAP!$B$2:$B$1000=synthése!$C143)*(RECAP!$C$1:$L$1=synthése!M$1)*(RECAP!$C$2:$L$1000))</f>
        <v>0</v>
      </c>
      <c r="N143" s="24">
        <f t="shared" si="4"/>
        <v>0</v>
      </c>
    </row>
    <row r="144" spans="1:14" ht="15" thickBot="1" x14ac:dyDescent="0.3">
      <c r="A144" s="11" t="str">
        <f t="shared" ca="1" si="5"/>
        <v/>
      </c>
      <c r="B144" s="18" t="str">
        <f>IF(RECAP!A144="","",RECAP!A144)</f>
        <v/>
      </c>
      <c r="C144" s="19" t="str">
        <f>IF(RECAP!B144="","",RECAP!B144)</f>
        <v/>
      </c>
      <c r="D144" s="20">
        <f t="array" ref="D144">SUMPRODUCT((RECAP!$A$2:$A$1000=synthése!$B144)*(RECAP!$B$2:$B$1000=synthése!$C144)*(RECAP!$C$1:$L$1=synthése!D$1)*(RECAP!$C$2:$L$1000))</f>
        <v>0</v>
      </c>
      <c r="E144" s="20">
        <f t="array" ref="E144">SUMPRODUCT((RECAP!$A$2:$A$1000=synthése!$B144)*(RECAP!$B$2:$B$1000=synthése!$C144)*(RECAP!$C$1:$L$1=synthése!E$1)*(RECAP!$C$2:$L$1000))</f>
        <v>0</v>
      </c>
      <c r="F144" s="20">
        <f t="array" ref="F144">SUMPRODUCT((RECAP!$A$2:$A$1000=synthése!$B144)*(RECAP!$B$2:$B$1000=synthése!$C144)*(RECAP!$C$1:$L$1=synthése!F$1)*(RECAP!$C$2:$L$1000))</f>
        <v>0</v>
      </c>
      <c r="G144" s="20">
        <f t="array" ref="G144">SUMPRODUCT((RECAP!$A$2:$A$1000=synthése!$B144)*(RECAP!$B$2:$B$1000=synthése!$C144)*(RECAP!$C$1:$L$1=synthése!G$1)*(RECAP!$C$2:$L$1000))</f>
        <v>0</v>
      </c>
      <c r="H144" s="20">
        <f t="array" ref="H144">SUMPRODUCT((RECAP!$A$2:$A$1000=synthése!$B144)*(RECAP!$B$2:$B$1000=synthése!$C144)*(RECAP!$C$1:$L$1=synthése!H$1)*(RECAP!$C$2:$L$1000))</f>
        <v>0</v>
      </c>
      <c r="I144" s="20">
        <f t="array" ref="I144">SUMPRODUCT((RECAP!$A$2:$A$1000=synthése!$B144)*(RECAP!$B$2:$B$1000=synthése!$C144)*(RECAP!$C$1:$L$1=synthése!I$1)*(RECAP!$C$2:$L$1000))</f>
        <v>0</v>
      </c>
      <c r="J144" s="20">
        <f t="array" ref="J144">SUMPRODUCT((RECAP!$A$2:$A$1000=synthése!$B144)*(RECAP!$B$2:$B$1000=synthése!$C144)*(RECAP!$C$1:$L$1=synthése!J$1)*(RECAP!$C$2:$L$1000))</f>
        <v>0</v>
      </c>
      <c r="K144" s="20">
        <f t="array" ref="K144">SUMPRODUCT((RECAP!$A$2:$A$1000=synthése!$B144)*(RECAP!$B$2:$B$1000=synthése!$C144)*(RECAP!$C$1:$L$1=synthése!K$1)*(RECAP!$C$2:$L$1000))</f>
        <v>0</v>
      </c>
      <c r="L144" s="20">
        <f t="array" ref="L144">SUMPRODUCT((RECAP!$A$2:$A$1000=synthése!$B144)*(RECAP!$B$2:$B$1000=synthése!$C144)*(RECAP!$C$1:$L$1=synthése!L$1)*(RECAP!$C$2:$L$1000))</f>
        <v>0</v>
      </c>
      <c r="M144" s="20">
        <f t="array" ref="M144">SUMPRODUCT((RECAP!$A$2:$A$1000=synthése!$B144)*(RECAP!$B$2:$B$1000=synthése!$C144)*(RECAP!$C$1:$L$1=synthése!M$1)*(RECAP!$C$2:$L$1000))</f>
        <v>0</v>
      </c>
      <c r="N144" s="24">
        <f t="shared" si="4"/>
        <v>0</v>
      </c>
    </row>
    <row r="145" spans="1:14" ht="15" thickBot="1" x14ac:dyDescent="0.3">
      <c r="A145" s="25" t="str">
        <f t="shared" ca="1" si="5"/>
        <v/>
      </c>
      <c r="B145" s="26" t="str">
        <f>IF(RECAP!A145="","",RECAP!A145)</f>
        <v/>
      </c>
      <c r="C145" s="27" t="str">
        <f>IF(RECAP!B145="","",RECAP!B145)</f>
        <v/>
      </c>
      <c r="D145" s="28">
        <f t="array" ref="D145">SUMPRODUCT((RECAP!$A$2:$A$1000=synthése!$B145)*(RECAP!$B$2:$B$1000=synthése!$C145)*(RECAP!$C$1:$L$1=synthése!D$1)*(RECAP!$C$2:$L$1000))</f>
        <v>0</v>
      </c>
      <c r="E145" s="28">
        <f t="array" ref="E145">SUMPRODUCT((RECAP!$A$2:$A$1000=synthése!$B145)*(RECAP!$B$2:$B$1000=synthése!$C145)*(RECAP!$C$1:$L$1=synthése!E$1)*(RECAP!$C$2:$L$1000))</f>
        <v>0</v>
      </c>
      <c r="F145" s="28">
        <f t="array" ref="F145">SUMPRODUCT((RECAP!$A$2:$A$1000=synthése!$B145)*(RECAP!$B$2:$B$1000=synthése!$C145)*(RECAP!$C$1:$L$1=synthése!F$1)*(RECAP!$C$2:$L$1000))</f>
        <v>0</v>
      </c>
      <c r="G145" s="28">
        <f t="array" ref="G145">SUMPRODUCT((RECAP!$A$2:$A$1000=synthése!$B145)*(RECAP!$B$2:$B$1000=synthése!$C145)*(RECAP!$C$1:$L$1=synthése!G$1)*(RECAP!$C$2:$L$1000))</f>
        <v>0</v>
      </c>
      <c r="H145" s="28">
        <f t="array" ref="H145">SUMPRODUCT((RECAP!$A$2:$A$1000=synthése!$B145)*(RECAP!$B$2:$B$1000=synthése!$C145)*(RECAP!$C$1:$L$1=synthése!H$1)*(RECAP!$C$2:$L$1000))</f>
        <v>0</v>
      </c>
      <c r="I145" s="28">
        <f t="array" ref="I145">SUMPRODUCT((RECAP!$A$2:$A$1000=synthése!$B145)*(RECAP!$B$2:$B$1000=synthése!$C145)*(RECAP!$C$1:$L$1=synthése!I$1)*(RECAP!$C$2:$L$1000))</f>
        <v>0</v>
      </c>
      <c r="J145" s="28">
        <f t="array" ref="J145">SUMPRODUCT((RECAP!$A$2:$A$1000=synthése!$B145)*(RECAP!$B$2:$B$1000=synthése!$C145)*(RECAP!$C$1:$L$1=synthése!J$1)*(RECAP!$C$2:$L$1000))</f>
        <v>0</v>
      </c>
      <c r="K145" s="28">
        <f t="array" ref="K145">SUMPRODUCT((RECAP!$A$2:$A$1000=synthése!$B145)*(RECAP!$B$2:$B$1000=synthése!$C145)*(RECAP!$C$1:$L$1=synthése!K$1)*(RECAP!$C$2:$L$1000))</f>
        <v>0</v>
      </c>
      <c r="L145" s="28">
        <f t="array" ref="L145">SUMPRODUCT((RECAP!$A$2:$A$1000=synthése!$B145)*(RECAP!$B$2:$B$1000=synthése!$C145)*(RECAP!$C$1:$L$1=synthése!L$1)*(RECAP!$C$2:$L$1000))</f>
        <v>0</v>
      </c>
      <c r="M145" s="28">
        <f t="array" ref="M145">SUMPRODUCT((RECAP!$A$2:$A$1000=synthése!$B145)*(RECAP!$B$2:$B$1000=synthése!$C145)*(RECAP!$C$1:$L$1=synthése!M$1)*(RECAP!$C$2:$L$1000))</f>
        <v>0</v>
      </c>
      <c r="N145" s="24">
        <f t="shared" si="4"/>
        <v>0</v>
      </c>
    </row>
    <row r="146" spans="1:14" ht="15" thickBot="1" x14ac:dyDescent="0.3">
      <c r="A146" s="9" t="str">
        <f t="shared" ca="1" si="5"/>
        <v/>
      </c>
      <c r="B146" s="21" t="str">
        <f>IF(RECAP!A146="","",RECAP!A146)</f>
        <v/>
      </c>
      <c r="C146" s="22" t="str">
        <f>IF(RECAP!B146="","",RECAP!B146)</f>
        <v/>
      </c>
      <c r="D146" s="23">
        <f t="array" ref="D146">SUMPRODUCT((RECAP!$A$2:$A$1000=synthése!$B146)*(RECAP!$B$2:$B$1000=synthése!$C146)*(RECAP!$C$1:$L$1=synthése!D$1)*(RECAP!$C$2:$L$1000))</f>
        <v>0</v>
      </c>
      <c r="E146" s="23">
        <f t="array" ref="E146">SUMPRODUCT((RECAP!$A$2:$A$1000=synthése!$B146)*(RECAP!$B$2:$B$1000=synthése!$C146)*(RECAP!$C$1:$L$1=synthése!E$1)*(RECAP!$C$2:$L$1000))</f>
        <v>0</v>
      </c>
      <c r="F146" s="23">
        <f t="array" ref="F146">SUMPRODUCT((RECAP!$A$2:$A$1000=synthése!$B146)*(RECAP!$B$2:$B$1000=synthése!$C146)*(RECAP!$C$1:$L$1=synthése!F$1)*(RECAP!$C$2:$L$1000))</f>
        <v>0</v>
      </c>
      <c r="G146" s="23">
        <f t="array" ref="G146">SUMPRODUCT((RECAP!$A$2:$A$1000=synthése!$B146)*(RECAP!$B$2:$B$1000=synthése!$C146)*(RECAP!$C$1:$L$1=synthése!G$1)*(RECAP!$C$2:$L$1000))</f>
        <v>0</v>
      </c>
      <c r="H146" s="23">
        <f t="array" ref="H146">SUMPRODUCT((RECAP!$A$2:$A$1000=synthése!$B146)*(RECAP!$B$2:$B$1000=synthése!$C146)*(RECAP!$C$1:$L$1=synthése!H$1)*(RECAP!$C$2:$L$1000))</f>
        <v>0</v>
      </c>
      <c r="I146" s="23">
        <f t="array" ref="I146">SUMPRODUCT((RECAP!$A$2:$A$1000=synthése!$B146)*(RECAP!$B$2:$B$1000=synthése!$C146)*(RECAP!$C$1:$L$1=synthése!I$1)*(RECAP!$C$2:$L$1000))</f>
        <v>0</v>
      </c>
      <c r="J146" s="23">
        <f t="array" ref="J146">SUMPRODUCT((RECAP!$A$2:$A$1000=synthése!$B146)*(RECAP!$B$2:$B$1000=synthése!$C146)*(RECAP!$C$1:$L$1=synthése!J$1)*(RECAP!$C$2:$L$1000))</f>
        <v>0</v>
      </c>
      <c r="K146" s="23">
        <f t="array" ref="K146">SUMPRODUCT((RECAP!$A$2:$A$1000=synthése!$B146)*(RECAP!$B$2:$B$1000=synthése!$C146)*(RECAP!$C$1:$L$1=synthése!K$1)*(RECAP!$C$2:$L$1000))</f>
        <v>0</v>
      </c>
      <c r="L146" s="23">
        <f t="array" ref="L146">SUMPRODUCT((RECAP!$A$2:$A$1000=synthése!$B146)*(RECAP!$B$2:$B$1000=synthése!$C146)*(RECAP!$C$1:$L$1=synthése!L$1)*(RECAP!$C$2:$L$1000))</f>
        <v>0</v>
      </c>
      <c r="M146" s="23">
        <f t="array" ref="M146">SUMPRODUCT((RECAP!$A$2:$A$1000=synthése!$B146)*(RECAP!$B$2:$B$1000=synthése!$C146)*(RECAP!$C$1:$L$1=synthése!M$1)*(RECAP!$C$2:$L$1000))</f>
        <v>0</v>
      </c>
      <c r="N146" s="24">
        <f t="shared" si="4"/>
        <v>0</v>
      </c>
    </row>
    <row r="147" spans="1:14" ht="15" thickBot="1" x14ac:dyDescent="0.3">
      <c r="A147" s="11" t="str">
        <f t="shared" ca="1" si="5"/>
        <v/>
      </c>
      <c r="B147" s="18" t="str">
        <f>IF(RECAP!A147="","",RECAP!A147)</f>
        <v/>
      </c>
      <c r="C147" s="19" t="str">
        <f>IF(RECAP!B147="","",RECAP!B147)</f>
        <v/>
      </c>
      <c r="D147" s="20">
        <f t="array" ref="D147">SUMPRODUCT((RECAP!$A$2:$A$1000=synthése!$B147)*(RECAP!$B$2:$B$1000=synthése!$C147)*(RECAP!$C$1:$L$1=synthése!D$1)*(RECAP!$C$2:$L$1000))</f>
        <v>0</v>
      </c>
      <c r="E147" s="20">
        <f t="array" ref="E147">SUMPRODUCT((RECAP!$A$2:$A$1000=synthése!$B147)*(RECAP!$B$2:$B$1000=synthése!$C147)*(RECAP!$C$1:$L$1=synthése!E$1)*(RECAP!$C$2:$L$1000))</f>
        <v>0</v>
      </c>
      <c r="F147" s="20">
        <f t="array" ref="F147">SUMPRODUCT((RECAP!$A$2:$A$1000=synthése!$B147)*(RECAP!$B$2:$B$1000=synthése!$C147)*(RECAP!$C$1:$L$1=synthése!F$1)*(RECAP!$C$2:$L$1000))</f>
        <v>0</v>
      </c>
      <c r="G147" s="20">
        <f t="array" ref="G147">SUMPRODUCT((RECAP!$A$2:$A$1000=synthése!$B147)*(RECAP!$B$2:$B$1000=synthése!$C147)*(RECAP!$C$1:$L$1=synthése!G$1)*(RECAP!$C$2:$L$1000))</f>
        <v>0</v>
      </c>
      <c r="H147" s="20">
        <f t="array" ref="H147">SUMPRODUCT((RECAP!$A$2:$A$1000=synthése!$B147)*(RECAP!$B$2:$B$1000=synthése!$C147)*(RECAP!$C$1:$L$1=synthése!H$1)*(RECAP!$C$2:$L$1000))</f>
        <v>0</v>
      </c>
      <c r="I147" s="20">
        <f t="array" ref="I147">SUMPRODUCT((RECAP!$A$2:$A$1000=synthése!$B147)*(RECAP!$B$2:$B$1000=synthése!$C147)*(RECAP!$C$1:$L$1=synthése!I$1)*(RECAP!$C$2:$L$1000))</f>
        <v>0</v>
      </c>
      <c r="J147" s="20">
        <f t="array" ref="J147">SUMPRODUCT((RECAP!$A$2:$A$1000=synthése!$B147)*(RECAP!$B$2:$B$1000=synthése!$C147)*(RECAP!$C$1:$L$1=synthése!J$1)*(RECAP!$C$2:$L$1000))</f>
        <v>0</v>
      </c>
      <c r="K147" s="20">
        <f t="array" ref="K147">SUMPRODUCT((RECAP!$A$2:$A$1000=synthése!$B147)*(RECAP!$B$2:$B$1000=synthése!$C147)*(RECAP!$C$1:$L$1=synthése!K$1)*(RECAP!$C$2:$L$1000))</f>
        <v>0</v>
      </c>
      <c r="L147" s="20">
        <f t="array" ref="L147">SUMPRODUCT((RECAP!$A$2:$A$1000=synthése!$B147)*(RECAP!$B$2:$B$1000=synthése!$C147)*(RECAP!$C$1:$L$1=synthése!L$1)*(RECAP!$C$2:$L$1000))</f>
        <v>0</v>
      </c>
      <c r="M147" s="20">
        <f t="array" ref="M147">SUMPRODUCT((RECAP!$A$2:$A$1000=synthése!$B147)*(RECAP!$B$2:$B$1000=synthése!$C147)*(RECAP!$C$1:$L$1=synthése!M$1)*(RECAP!$C$2:$L$1000))</f>
        <v>0</v>
      </c>
      <c r="N147" s="24">
        <f t="shared" si="4"/>
        <v>0</v>
      </c>
    </row>
    <row r="148" spans="1:14" ht="15" thickBot="1" x14ac:dyDescent="0.3">
      <c r="A148" s="11" t="str">
        <f t="shared" ca="1" si="5"/>
        <v/>
      </c>
      <c r="B148" s="18" t="str">
        <f>IF(RECAP!A148="","",RECAP!A148)</f>
        <v/>
      </c>
      <c r="C148" s="19" t="str">
        <f>IF(RECAP!B148="","",RECAP!B148)</f>
        <v/>
      </c>
      <c r="D148" s="20">
        <f t="array" ref="D148">SUMPRODUCT((RECAP!$A$2:$A$1000=synthése!$B148)*(RECAP!$B$2:$B$1000=synthése!$C148)*(RECAP!$C$1:$L$1=synthése!D$1)*(RECAP!$C$2:$L$1000))</f>
        <v>0</v>
      </c>
      <c r="E148" s="20">
        <f t="array" ref="E148">SUMPRODUCT((RECAP!$A$2:$A$1000=synthése!$B148)*(RECAP!$B$2:$B$1000=synthése!$C148)*(RECAP!$C$1:$L$1=synthése!E$1)*(RECAP!$C$2:$L$1000))</f>
        <v>0</v>
      </c>
      <c r="F148" s="20">
        <f t="array" ref="F148">SUMPRODUCT((RECAP!$A$2:$A$1000=synthése!$B148)*(RECAP!$B$2:$B$1000=synthése!$C148)*(RECAP!$C$1:$L$1=synthése!F$1)*(RECAP!$C$2:$L$1000))</f>
        <v>0</v>
      </c>
      <c r="G148" s="20">
        <f t="array" ref="G148">SUMPRODUCT((RECAP!$A$2:$A$1000=synthése!$B148)*(RECAP!$B$2:$B$1000=synthése!$C148)*(RECAP!$C$1:$L$1=synthése!G$1)*(RECAP!$C$2:$L$1000))</f>
        <v>0</v>
      </c>
      <c r="H148" s="20">
        <f t="array" ref="H148">SUMPRODUCT((RECAP!$A$2:$A$1000=synthése!$B148)*(RECAP!$B$2:$B$1000=synthése!$C148)*(RECAP!$C$1:$L$1=synthése!H$1)*(RECAP!$C$2:$L$1000))</f>
        <v>0</v>
      </c>
      <c r="I148" s="20">
        <f t="array" ref="I148">SUMPRODUCT((RECAP!$A$2:$A$1000=synthése!$B148)*(RECAP!$B$2:$B$1000=synthése!$C148)*(RECAP!$C$1:$L$1=synthése!I$1)*(RECAP!$C$2:$L$1000))</f>
        <v>0</v>
      </c>
      <c r="J148" s="20">
        <f t="array" ref="J148">SUMPRODUCT((RECAP!$A$2:$A$1000=synthése!$B148)*(RECAP!$B$2:$B$1000=synthése!$C148)*(RECAP!$C$1:$L$1=synthése!J$1)*(RECAP!$C$2:$L$1000))</f>
        <v>0</v>
      </c>
      <c r="K148" s="20">
        <f t="array" ref="K148">SUMPRODUCT((RECAP!$A$2:$A$1000=synthése!$B148)*(RECAP!$B$2:$B$1000=synthése!$C148)*(RECAP!$C$1:$L$1=synthése!K$1)*(RECAP!$C$2:$L$1000))</f>
        <v>0</v>
      </c>
      <c r="L148" s="20">
        <f t="array" ref="L148">SUMPRODUCT((RECAP!$A$2:$A$1000=synthése!$B148)*(RECAP!$B$2:$B$1000=synthése!$C148)*(RECAP!$C$1:$L$1=synthése!L$1)*(RECAP!$C$2:$L$1000))</f>
        <v>0</v>
      </c>
      <c r="M148" s="20">
        <f t="array" ref="M148">SUMPRODUCT((RECAP!$A$2:$A$1000=synthése!$B148)*(RECAP!$B$2:$B$1000=synthése!$C148)*(RECAP!$C$1:$L$1=synthése!M$1)*(RECAP!$C$2:$L$1000))</f>
        <v>0</v>
      </c>
      <c r="N148" s="24">
        <f t="shared" si="4"/>
        <v>0</v>
      </c>
    </row>
    <row r="149" spans="1:14" ht="15" thickBot="1" x14ac:dyDescent="0.3">
      <c r="A149" s="11" t="str">
        <f t="shared" ca="1" si="5"/>
        <v/>
      </c>
      <c r="B149" s="18" t="str">
        <f>IF(RECAP!A149="","",RECAP!A149)</f>
        <v/>
      </c>
      <c r="C149" s="19" t="str">
        <f>IF(RECAP!B149="","",RECAP!B149)</f>
        <v/>
      </c>
      <c r="D149" s="20">
        <f t="array" ref="D149">SUMPRODUCT((RECAP!$A$2:$A$1000=synthése!$B149)*(RECAP!$B$2:$B$1000=synthése!$C149)*(RECAP!$C$1:$L$1=synthése!D$1)*(RECAP!$C$2:$L$1000))</f>
        <v>0</v>
      </c>
      <c r="E149" s="20">
        <f t="array" ref="E149">SUMPRODUCT((RECAP!$A$2:$A$1000=synthése!$B149)*(RECAP!$B$2:$B$1000=synthése!$C149)*(RECAP!$C$1:$L$1=synthése!E$1)*(RECAP!$C$2:$L$1000))</f>
        <v>0</v>
      </c>
      <c r="F149" s="20">
        <f t="array" ref="F149">SUMPRODUCT((RECAP!$A$2:$A$1000=synthése!$B149)*(RECAP!$B$2:$B$1000=synthése!$C149)*(RECAP!$C$1:$L$1=synthése!F$1)*(RECAP!$C$2:$L$1000))</f>
        <v>0</v>
      </c>
      <c r="G149" s="20">
        <f t="array" ref="G149">SUMPRODUCT((RECAP!$A$2:$A$1000=synthése!$B149)*(RECAP!$B$2:$B$1000=synthése!$C149)*(RECAP!$C$1:$L$1=synthése!G$1)*(RECAP!$C$2:$L$1000))</f>
        <v>0</v>
      </c>
      <c r="H149" s="20">
        <f t="array" ref="H149">SUMPRODUCT((RECAP!$A$2:$A$1000=synthése!$B149)*(RECAP!$B$2:$B$1000=synthése!$C149)*(RECAP!$C$1:$L$1=synthése!H$1)*(RECAP!$C$2:$L$1000))</f>
        <v>0</v>
      </c>
      <c r="I149" s="20">
        <f t="array" ref="I149">SUMPRODUCT((RECAP!$A$2:$A$1000=synthése!$B149)*(RECAP!$B$2:$B$1000=synthése!$C149)*(RECAP!$C$1:$L$1=synthése!I$1)*(RECAP!$C$2:$L$1000))</f>
        <v>0</v>
      </c>
      <c r="J149" s="20">
        <f t="array" ref="J149">SUMPRODUCT((RECAP!$A$2:$A$1000=synthése!$B149)*(RECAP!$B$2:$B$1000=synthése!$C149)*(RECAP!$C$1:$L$1=synthése!J$1)*(RECAP!$C$2:$L$1000))</f>
        <v>0</v>
      </c>
      <c r="K149" s="20">
        <f t="array" ref="K149">SUMPRODUCT((RECAP!$A$2:$A$1000=synthése!$B149)*(RECAP!$B$2:$B$1000=synthése!$C149)*(RECAP!$C$1:$L$1=synthése!K$1)*(RECAP!$C$2:$L$1000))</f>
        <v>0</v>
      </c>
      <c r="L149" s="20">
        <f t="array" ref="L149">SUMPRODUCT((RECAP!$A$2:$A$1000=synthése!$B149)*(RECAP!$B$2:$B$1000=synthése!$C149)*(RECAP!$C$1:$L$1=synthése!L$1)*(RECAP!$C$2:$L$1000))</f>
        <v>0</v>
      </c>
      <c r="M149" s="20">
        <f t="array" ref="M149">SUMPRODUCT((RECAP!$A$2:$A$1000=synthése!$B149)*(RECAP!$B$2:$B$1000=synthése!$C149)*(RECAP!$C$1:$L$1=synthése!M$1)*(RECAP!$C$2:$L$1000))</f>
        <v>0</v>
      </c>
      <c r="N149" s="24">
        <f t="shared" si="4"/>
        <v>0</v>
      </c>
    </row>
    <row r="150" spans="1:14" ht="15" thickBot="1" x14ac:dyDescent="0.3">
      <c r="A150" s="11" t="str">
        <f t="shared" ca="1" si="5"/>
        <v/>
      </c>
      <c r="B150" s="18" t="str">
        <f>IF(RECAP!A150="","",RECAP!A150)</f>
        <v/>
      </c>
      <c r="C150" s="19" t="str">
        <f>IF(RECAP!B150="","",RECAP!B150)</f>
        <v/>
      </c>
      <c r="D150" s="20">
        <f t="array" ref="D150">SUMPRODUCT((RECAP!$A$2:$A$1000=synthése!$B150)*(RECAP!$B$2:$B$1000=synthése!$C150)*(RECAP!$C$1:$L$1=synthése!D$1)*(RECAP!$C$2:$L$1000))</f>
        <v>0</v>
      </c>
      <c r="E150" s="20">
        <f t="array" ref="E150">SUMPRODUCT((RECAP!$A$2:$A$1000=synthése!$B150)*(RECAP!$B$2:$B$1000=synthése!$C150)*(RECAP!$C$1:$L$1=synthése!E$1)*(RECAP!$C$2:$L$1000))</f>
        <v>0</v>
      </c>
      <c r="F150" s="20">
        <f t="array" ref="F150">SUMPRODUCT((RECAP!$A$2:$A$1000=synthése!$B150)*(RECAP!$B$2:$B$1000=synthése!$C150)*(RECAP!$C$1:$L$1=synthése!F$1)*(RECAP!$C$2:$L$1000))</f>
        <v>0</v>
      </c>
      <c r="G150" s="20">
        <f t="array" ref="G150">SUMPRODUCT((RECAP!$A$2:$A$1000=synthése!$B150)*(RECAP!$B$2:$B$1000=synthése!$C150)*(RECAP!$C$1:$L$1=synthése!G$1)*(RECAP!$C$2:$L$1000))</f>
        <v>0</v>
      </c>
      <c r="H150" s="20">
        <f t="array" ref="H150">SUMPRODUCT((RECAP!$A$2:$A$1000=synthése!$B150)*(RECAP!$B$2:$B$1000=synthése!$C150)*(RECAP!$C$1:$L$1=synthése!H$1)*(RECAP!$C$2:$L$1000))</f>
        <v>0</v>
      </c>
      <c r="I150" s="20">
        <f t="array" ref="I150">SUMPRODUCT((RECAP!$A$2:$A$1000=synthése!$B150)*(RECAP!$B$2:$B$1000=synthése!$C150)*(RECAP!$C$1:$L$1=synthése!I$1)*(RECAP!$C$2:$L$1000))</f>
        <v>0</v>
      </c>
      <c r="J150" s="20">
        <f t="array" ref="J150">SUMPRODUCT((RECAP!$A$2:$A$1000=synthése!$B150)*(RECAP!$B$2:$B$1000=synthése!$C150)*(RECAP!$C$1:$L$1=synthése!J$1)*(RECAP!$C$2:$L$1000))</f>
        <v>0</v>
      </c>
      <c r="K150" s="20">
        <f t="array" ref="K150">SUMPRODUCT((RECAP!$A$2:$A$1000=synthése!$B150)*(RECAP!$B$2:$B$1000=synthése!$C150)*(RECAP!$C$1:$L$1=synthése!K$1)*(RECAP!$C$2:$L$1000))</f>
        <v>0</v>
      </c>
      <c r="L150" s="20">
        <f t="array" ref="L150">SUMPRODUCT((RECAP!$A$2:$A$1000=synthése!$B150)*(RECAP!$B$2:$B$1000=synthése!$C150)*(RECAP!$C$1:$L$1=synthése!L$1)*(RECAP!$C$2:$L$1000))</f>
        <v>0</v>
      </c>
      <c r="M150" s="20">
        <f t="array" ref="M150">SUMPRODUCT((RECAP!$A$2:$A$1000=synthése!$B150)*(RECAP!$B$2:$B$1000=synthése!$C150)*(RECAP!$C$1:$L$1=synthése!M$1)*(RECAP!$C$2:$L$1000))</f>
        <v>0</v>
      </c>
      <c r="N150" s="24">
        <f t="shared" si="4"/>
        <v>0</v>
      </c>
    </row>
    <row r="151" spans="1:14" ht="15" thickBot="1" x14ac:dyDescent="0.3">
      <c r="A151" s="25" t="str">
        <f t="shared" ca="1" si="5"/>
        <v/>
      </c>
      <c r="B151" s="26" t="str">
        <f>IF(RECAP!A151="","",RECAP!A151)</f>
        <v/>
      </c>
      <c r="C151" s="27" t="str">
        <f>IF(RECAP!B151="","",RECAP!B151)</f>
        <v/>
      </c>
      <c r="D151" s="28">
        <f t="array" ref="D151">SUMPRODUCT((RECAP!$A$2:$A$1000=synthése!$B151)*(RECAP!$B$2:$B$1000=synthése!$C151)*(RECAP!$C$1:$L$1=synthése!D$1)*(RECAP!$C$2:$L$1000))</f>
        <v>0</v>
      </c>
      <c r="E151" s="28">
        <f t="array" ref="E151">SUMPRODUCT((RECAP!$A$2:$A$1000=synthése!$B151)*(RECAP!$B$2:$B$1000=synthése!$C151)*(RECAP!$C$1:$L$1=synthése!E$1)*(RECAP!$C$2:$L$1000))</f>
        <v>0</v>
      </c>
      <c r="F151" s="28">
        <f t="array" ref="F151">SUMPRODUCT((RECAP!$A$2:$A$1000=synthése!$B151)*(RECAP!$B$2:$B$1000=synthése!$C151)*(RECAP!$C$1:$L$1=synthése!F$1)*(RECAP!$C$2:$L$1000))</f>
        <v>0</v>
      </c>
      <c r="G151" s="28">
        <f t="array" ref="G151">SUMPRODUCT((RECAP!$A$2:$A$1000=synthése!$B151)*(RECAP!$B$2:$B$1000=synthése!$C151)*(RECAP!$C$1:$L$1=synthése!G$1)*(RECAP!$C$2:$L$1000))</f>
        <v>0</v>
      </c>
      <c r="H151" s="28">
        <f t="array" ref="H151">SUMPRODUCT((RECAP!$A$2:$A$1000=synthése!$B151)*(RECAP!$B$2:$B$1000=synthése!$C151)*(RECAP!$C$1:$L$1=synthése!H$1)*(RECAP!$C$2:$L$1000))</f>
        <v>0</v>
      </c>
      <c r="I151" s="28">
        <f t="array" ref="I151">SUMPRODUCT((RECAP!$A$2:$A$1000=synthése!$B151)*(RECAP!$B$2:$B$1000=synthése!$C151)*(RECAP!$C$1:$L$1=synthése!I$1)*(RECAP!$C$2:$L$1000))</f>
        <v>0</v>
      </c>
      <c r="J151" s="28">
        <f t="array" ref="J151">SUMPRODUCT((RECAP!$A$2:$A$1000=synthése!$B151)*(RECAP!$B$2:$B$1000=synthése!$C151)*(RECAP!$C$1:$L$1=synthése!J$1)*(RECAP!$C$2:$L$1000))</f>
        <v>0</v>
      </c>
      <c r="K151" s="28">
        <f t="array" ref="K151">SUMPRODUCT((RECAP!$A$2:$A$1000=synthése!$B151)*(RECAP!$B$2:$B$1000=synthése!$C151)*(RECAP!$C$1:$L$1=synthése!K$1)*(RECAP!$C$2:$L$1000))</f>
        <v>0</v>
      </c>
      <c r="L151" s="28">
        <f t="array" ref="L151">SUMPRODUCT((RECAP!$A$2:$A$1000=synthése!$B151)*(RECAP!$B$2:$B$1000=synthése!$C151)*(RECAP!$C$1:$L$1=synthése!L$1)*(RECAP!$C$2:$L$1000))</f>
        <v>0</v>
      </c>
      <c r="M151" s="28">
        <f t="array" ref="M151">SUMPRODUCT((RECAP!$A$2:$A$1000=synthése!$B151)*(RECAP!$B$2:$B$1000=synthése!$C151)*(RECAP!$C$1:$L$1=synthése!M$1)*(RECAP!$C$2:$L$1000))</f>
        <v>0</v>
      </c>
      <c r="N151" s="24">
        <f t="shared" si="4"/>
        <v>0</v>
      </c>
    </row>
    <row r="152" spans="1:14" ht="15" thickBot="1" x14ac:dyDescent="0.3">
      <c r="A152" s="9" t="str">
        <f t="shared" ca="1" si="5"/>
        <v/>
      </c>
      <c r="B152" s="21" t="str">
        <f>IF(RECAP!A152="","",RECAP!A152)</f>
        <v/>
      </c>
      <c r="C152" s="22" t="str">
        <f>IF(RECAP!B152="","",RECAP!B152)</f>
        <v/>
      </c>
      <c r="D152" s="23">
        <f t="array" ref="D152">SUMPRODUCT((RECAP!$A$2:$A$1000=synthése!$B152)*(RECAP!$B$2:$B$1000=synthése!$C152)*(RECAP!$C$1:$L$1=synthése!D$1)*(RECAP!$C$2:$L$1000))</f>
        <v>0</v>
      </c>
      <c r="E152" s="23">
        <f t="array" ref="E152">SUMPRODUCT((RECAP!$A$2:$A$1000=synthése!$B152)*(RECAP!$B$2:$B$1000=synthése!$C152)*(RECAP!$C$1:$L$1=synthése!E$1)*(RECAP!$C$2:$L$1000))</f>
        <v>0</v>
      </c>
      <c r="F152" s="23">
        <f t="array" ref="F152">SUMPRODUCT((RECAP!$A$2:$A$1000=synthése!$B152)*(RECAP!$B$2:$B$1000=synthése!$C152)*(RECAP!$C$1:$L$1=synthése!F$1)*(RECAP!$C$2:$L$1000))</f>
        <v>0</v>
      </c>
      <c r="G152" s="23">
        <f t="array" ref="G152">SUMPRODUCT((RECAP!$A$2:$A$1000=synthése!$B152)*(RECAP!$B$2:$B$1000=synthése!$C152)*(RECAP!$C$1:$L$1=synthése!G$1)*(RECAP!$C$2:$L$1000))</f>
        <v>0</v>
      </c>
      <c r="H152" s="23">
        <f t="array" ref="H152">SUMPRODUCT((RECAP!$A$2:$A$1000=synthése!$B152)*(RECAP!$B$2:$B$1000=synthése!$C152)*(RECAP!$C$1:$L$1=synthése!H$1)*(RECAP!$C$2:$L$1000))</f>
        <v>0</v>
      </c>
      <c r="I152" s="23">
        <f t="array" ref="I152">SUMPRODUCT((RECAP!$A$2:$A$1000=synthése!$B152)*(RECAP!$B$2:$B$1000=synthése!$C152)*(RECAP!$C$1:$L$1=synthése!I$1)*(RECAP!$C$2:$L$1000))</f>
        <v>0</v>
      </c>
      <c r="J152" s="23">
        <f t="array" ref="J152">SUMPRODUCT((RECAP!$A$2:$A$1000=synthése!$B152)*(RECAP!$B$2:$B$1000=synthése!$C152)*(RECAP!$C$1:$L$1=synthése!J$1)*(RECAP!$C$2:$L$1000))</f>
        <v>0</v>
      </c>
      <c r="K152" s="23">
        <f t="array" ref="K152">SUMPRODUCT((RECAP!$A$2:$A$1000=synthése!$B152)*(RECAP!$B$2:$B$1000=synthése!$C152)*(RECAP!$C$1:$L$1=synthése!K$1)*(RECAP!$C$2:$L$1000))</f>
        <v>0</v>
      </c>
      <c r="L152" s="23">
        <f t="array" ref="L152">SUMPRODUCT((RECAP!$A$2:$A$1000=synthése!$B152)*(RECAP!$B$2:$B$1000=synthése!$C152)*(RECAP!$C$1:$L$1=synthése!L$1)*(RECAP!$C$2:$L$1000))</f>
        <v>0</v>
      </c>
      <c r="M152" s="23">
        <f t="array" ref="M152">SUMPRODUCT((RECAP!$A$2:$A$1000=synthése!$B152)*(RECAP!$B$2:$B$1000=synthése!$C152)*(RECAP!$C$1:$L$1=synthése!M$1)*(RECAP!$C$2:$L$1000))</f>
        <v>0</v>
      </c>
      <c r="N152" s="24">
        <f t="shared" si="4"/>
        <v>0</v>
      </c>
    </row>
    <row r="153" spans="1:14" ht="15" thickBot="1" x14ac:dyDescent="0.3">
      <c r="A153" s="11" t="str">
        <f t="shared" ca="1" si="5"/>
        <v/>
      </c>
      <c r="B153" s="18" t="str">
        <f>IF(RECAP!A153="","",RECAP!A153)</f>
        <v/>
      </c>
      <c r="C153" s="19" t="str">
        <f>IF(RECAP!B153="","",RECAP!B153)</f>
        <v/>
      </c>
      <c r="D153" s="20">
        <f t="array" ref="D153">SUMPRODUCT((RECAP!$A$2:$A$1000=synthése!$B153)*(RECAP!$B$2:$B$1000=synthése!$C153)*(RECAP!$C$1:$L$1=synthése!D$1)*(RECAP!$C$2:$L$1000))</f>
        <v>0</v>
      </c>
      <c r="E153" s="20">
        <f t="array" ref="E153">SUMPRODUCT((RECAP!$A$2:$A$1000=synthése!$B153)*(RECAP!$B$2:$B$1000=synthése!$C153)*(RECAP!$C$1:$L$1=synthése!E$1)*(RECAP!$C$2:$L$1000))</f>
        <v>0</v>
      </c>
      <c r="F153" s="20">
        <f t="array" ref="F153">SUMPRODUCT((RECAP!$A$2:$A$1000=synthése!$B153)*(RECAP!$B$2:$B$1000=synthése!$C153)*(RECAP!$C$1:$L$1=synthése!F$1)*(RECAP!$C$2:$L$1000))</f>
        <v>0</v>
      </c>
      <c r="G153" s="20">
        <f t="array" ref="G153">SUMPRODUCT((RECAP!$A$2:$A$1000=synthése!$B153)*(RECAP!$B$2:$B$1000=synthése!$C153)*(RECAP!$C$1:$L$1=synthése!G$1)*(RECAP!$C$2:$L$1000))</f>
        <v>0</v>
      </c>
      <c r="H153" s="20">
        <f t="array" ref="H153">SUMPRODUCT((RECAP!$A$2:$A$1000=synthése!$B153)*(RECAP!$B$2:$B$1000=synthése!$C153)*(RECAP!$C$1:$L$1=synthése!H$1)*(RECAP!$C$2:$L$1000))</f>
        <v>0</v>
      </c>
      <c r="I153" s="20">
        <f t="array" ref="I153">SUMPRODUCT((RECAP!$A$2:$A$1000=synthése!$B153)*(RECAP!$B$2:$B$1000=synthése!$C153)*(RECAP!$C$1:$L$1=synthése!I$1)*(RECAP!$C$2:$L$1000))</f>
        <v>0</v>
      </c>
      <c r="J153" s="20">
        <f t="array" ref="J153">SUMPRODUCT((RECAP!$A$2:$A$1000=synthése!$B153)*(RECAP!$B$2:$B$1000=synthése!$C153)*(RECAP!$C$1:$L$1=synthése!J$1)*(RECAP!$C$2:$L$1000))</f>
        <v>0</v>
      </c>
      <c r="K153" s="20">
        <f t="array" ref="K153">SUMPRODUCT((RECAP!$A$2:$A$1000=synthése!$B153)*(RECAP!$B$2:$B$1000=synthése!$C153)*(RECAP!$C$1:$L$1=synthése!K$1)*(RECAP!$C$2:$L$1000))</f>
        <v>0</v>
      </c>
      <c r="L153" s="20">
        <f t="array" ref="L153">SUMPRODUCT((RECAP!$A$2:$A$1000=synthése!$B153)*(RECAP!$B$2:$B$1000=synthése!$C153)*(RECAP!$C$1:$L$1=synthése!L$1)*(RECAP!$C$2:$L$1000))</f>
        <v>0</v>
      </c>
      <c r="M153" s="20">
        <f t="array" ref="M153">SUMPRODUCT((RECAP!$A$2:$A$1000=synthése!$B153)*(RECAP!$B$2:$B$1000=synthése!$C153)*(RECAP!$C$1:$L$1=synthése!M$1)*(RECAP!$C$2:$L$1000))</f>
        <v>0</v>
      </c>
      <c r="N153" s="24">
        <f t="shared" si="4"/>
        <v>0</v>
      </c>
    </row>
    <row r="154" spans="1:14" ht="15" thickBot="1" x14ac:dyDescent="0.3">
      <c r="A154" s="11" t="str">
        <f t="shared" ca="1" si="5"/>
        <v/>
      </c>
      <c r="B154" s="18" t="str">
        <f>IF(RECAP!A154="","",RECAP!A154)</f>
        <v/>
      </c>
      <c r="C154" s="19" t="str">
        <f>IF(RECAP!B154="","",RECAP!B154)</f>
        <v/>
      </c>
      <c r="D154" s="20">
        <f t="array" ref="D154">SUMPRODUCT((RECAP!$A$2:$A$1000=synthése!$B154)*(RECAP!$B$2:$B$1000=synthése!$C154)*(RECAP!$C$1:$L$1=synthése!D$1)*(RECAP!$C$2:$L$1000))</f>
        <v>0</v>
      </c>
      <c r="E154" s="20">
        <f t="array" ref="E154">SUMPRODUCT((RECAP!$A$2:$A$1000=synthése!$B154)*(RECAP!$B$2:$B$1000=synthése!$C154)*(RECAP!$C$1:$L$1=synthése!E$1)*(RECAP!$C$2:$L$1000))</f>
        <v>0</v>
      </c>
      <c r="F154" s="20">
        <f t="array" ref="F154">SUMPRODUCT((RECAP!$A$2:$A$1000=synthése!$B154)*(RECAP!$B$2:$B$1000=synthése!$C154)*(RECAP!$C$1:$L$1=synthése!F$1)*(RECAP!$C$2:$L$1000))</f>
        <v>0</v>
      </c>
      <c r="G154" s="20">
        <f t="array" ref="G154">SUMPRODUCT((RECAP!$A$2:$A$1000=synthése!$B154)*(RECAP!$B$2:$B$1000=synthése!$C154)*(RECAP!$C$1:$L$1=synthése!G$1)*(RECAP!$C$2:$L$1000))</f>
        <v>0</v>
      </c>
      <c r="H154" s="20">
        <f t="array" ref="H154">SUMPRODUCT((RECAP!$A$2:$A$1000=synthése!$B154)*(RECAP!$B$2:$B$1000=synthése!$C154)*(RECAP!$C$1:$L$1=synthése!H$1)*(RECAP!$C$2:$L$1000))</f>
        <v>0</v>
      </c>
      <c r="I154" s="20">
        <f t="array" ref="I154">SUMPRODUCT((RECAP!$A$2:$A$1000=synthése!$B154)*(RECAP!$B$2:$B$1000=synthése!$C154)*(RECAP!$C$1:$L$1=synthése!I$1)*(RECAP!$C$2:$L$1000))</f>
        <v>0</v>
      </c>
      <c r="J154" s="20">
        <f t="array" ref="J154">SUMPRODUCT((RECAP!$A$2:$A$1000=synthése!$B154)*(RECAP!$B$2:$B$1000=synthése!$C154)*(RECAP!$C$1:$L$1=synthése!J$1)*(RECAP!$C$2:$L$1000))</f>
        <v>0</v>
      </c>
      <c r="K154" s="20">
        <f t="array" ref="K154">SUMPRODUCT((RECAP!$A$2:$A$1000=synthése!$B154)*(RECAP!$B$2:$B$1000=synthése!$C154)*(RECAP!$C$1:$L$1=synthése!K$1)*(RECAP!$C$2:$L$1000))</f>
        <v>0</v>
      </c>
      <c r="L154" s="20">
        <f t="array" ref="L154">SUMPRODUCT((RECAP!$A$2:$A$1000=synthése!$B154)*(RECAP!$B$2:$B$1000=synthése!$C154)*(RECAP!$C$1:$L$1=synthése!L$1)*(RECAP!$C$2:$L$1000))</f>
        <v>0</v>
      </c>
      <c r="M154" s="20">
        <f t="array" ref="M154">SUMPRODUCT((RECAP!$A$2:$A$1000=synthése!$B154)*(RECAP!$B$2:$B$1000=synthése!$C154)*(RECAP!$C$1:$L$1=synthése!M$1)*(RECAP!$C$2:$L$1000))</f>
        <v>0</v>
      </c>
      <c r="N154" s="24">
        <f t="shared" si="4"/>
        <v>0</v>
      </c>
    </row>
    <row r="155" spans="1:14" ht="15" thickBot="1" x14ac:dyDescent="0.3">
      <c r="A155" s="11" t="str">
        <f t="shared" ca="1" si="5"/>
        <v/>
      </c>
      <c r="B155" s="18" t="str">
        <f>IF(RECAP!A155="","",RECAP!A155)</f>
        <v/>
      </c>
      <c r="C155" s="19" t="str">
        <f>IF(RECAP!B155="","",RECAP!B155)</f>
        <v/>
      </c>
      <c r="D155" s="20">
        <f t="array" ref="D155">SUMPRODUCT((RECAP!$A$2:$A$1000=synthése!$B155)*(RECAP!$B$2:$B$1000=synthése!$C155)*(RECAP!$C$1:$L$1=synthése!D$1)*(RECAP!$C$2:$L$1000))</f>
        <v>0</v>
      </c>
      <c r="E155" s="20">
        <f t="array" ref="E155">SUMPRODUCT((RECAP!$A$2:$A$1000=synthése!$B155)*(RECAP!$B$2:$B$1000=synthése!$C155)*(RECAP!$C$1:$L$1=synthése!E$1)*(RECAP!$C$2:$L$1000))</f>
        <v>0</v>
      </c>
      <c r="F155" s="20">
        <f t="array" ref="F155">SUMPRODUCT((RECAP!$A$2:$A$1000=synthése!$B155)*(RECAP!$B$2:$B$1000=synthése!$C155)*(RECAP!$C$1:$L$1=synthése!F$1)*(RECAP!$C$2:$L$1000))</f>
        <v>0</v>
      </c>
      <c r="G155" s="20">
        <f t="array" ref="G155">SUMPRODUCT((RECAP!$A$2:$A$1000=synthése!$B155)*(RECAP!$B$2:$B$1000=synthése!$C155)*(RECAP!$C$1:$L$1=synthése!G$1)*(RECAP!$C$2:$L$1000))</f>
        <v>0</v>
      </c>
      <c r="H155" s="20">
        <f t="array" ref="H155">SUMPRODUCT((RECAP!$A$2:$A$1000=synthése!$B155)*(RECAP!$B$2:$B$1000=synthése!$C155)*(RECAP!$C$1:$L$1=synthése!H$1)*(RECAP!$C$2:$L$1000))</f>
        <v>0</v>
      </c>
      <c r="I155" s="20">
        <f t="array" ref="I155">SUMPRODUCT((RECAP!$A$2:$A$1000=synthése!$B155)*(RECAP!$B$2:$B$1000=synthése!$C155)*(RECAP!$C$1:$L$1=synthése!I$1)*(RECAP!$C$2:$L$1000))</f>
        <v>0</v>
      </c>
      <c r="J155" s="20">
        <f t="array" ref="J155">SUMPRODUCT((RECAP!$A$2:$A$1000=synthése!$B155)*(RECAP!$B$2:$B$1000=synthése!$C155)*(RECAP!$C$1:$L$1=synthése!J$1)*(RECAP!$C$2:$L$1000))</f>
        <v>0</v>
      </c>
      <c r="K155" s="20">
        <f t="array" ref="K155">SUMPRODUCT((RECAP!$A$2:$A$1000=synthése!$B155)*(RECAP!$B$2:$B$1000=synthése!$C155)*(RECAP!$C$1:$L$1=synthése!K$1)*(RECAP!$C$2:$L$1000))</f>
        <v>0</v>
      </c>
      <c r="L155" s="20">
        <f t="array" ref="L155">SUMPRODUCT((RECAP!$A$2:$A$1000=synthése!$B155)*(RECAP!$B$2:$B$1000=synthése!$C155)*(RECAP!$C$1:$L$1=synthése!L$1)*(RECAP!$C$2:$L$1000))</f>
        <v>0</v>
      </c>
      <c r="M155" s="20">
        <f t="array" ref="M155">SUMPRODUCT((RECAP!$A$2:$A$1000=synthése!$B155)*(RECAP!$B$2:$B$1000=synthése!$C155)*(RECAP!$C$1:$L$1=synthése!M$1)*(RECAP!$C$2:$L$1000))</f>
        <v>0</v>
      </c>
      <c r="N155" s="24">
        <f t="shared" si="4"/>
        <v>0</v>
      </c>
    </row>
    <row r="156" spans="1:14" ht="15" thickBot="1" x14ac:dyDescent="0.3">
      <c r="A156" s="11" t="str">
        <f t="shared" ca="1" si="5"/>
        <v/>
      </c>
      <c r="B156" s="18" t="str">
        <f>IF(RECAP!A156="","",RECAP!A156)</f>
        <v/>
      </c>
      <c r="C156" s="19" t="str">
        <f>IF(RECAP!B156="","",RECAP!B156)</f>
        <v/>
      </c>
      <c r="D156" s="20">
        <f t="array" ref="D156">SUMPRODUCT((RECAP!$A$2:$A$1000=synthése!$B156)*(RECAP!$B$2:$B$1000=synthése!$C156)*(RECAP!$C$1:$L$1=synthése!D$1)*(RECAP!$C$2:$L$1000))</f>
        <v>0</v>
      </c>
      <c r="E156" s="20">
        <f t="array" ref="E156">SUMPRODUCT((RECAP!$A$2:$A$1000=synthése!$B156)*(RECAP!$B$2:$B$1000=synthése!$C156)*(RECAP!$C$1:$L$1=synthése!E$1)*(RECAP!$C$2:$L$1000))</f>
        <v>0</v>
      </c>
      <c r="F156" s="20">
        <f t="array" ref="F156">SUMPRODUCT((RECAP!$A$2:$A$1000=synthése!$B156)*(RECAP!$B$2:$B$1000=synthése!$C156)*(RECAP!$C$1:$L$1=synthése!F$1)*(RECAP!$C$2:$L$1000))</f>
        <v>0</v>
      </c>
      <c r="G156" s="20">
        <f t="array" ref="G156">SUMPRODUCT((RECAP!$A$2:$A$1000=synthése!$B156)*(RECAP!$B$2:$B$1000=synthése!$C156)*(RECAP!$C$1:$L$1=synthése!G$1)*(RECAP!$C$2:$L$1000))</f>
        <v>0</v>
      </c>
      <c r="H156" s="20">
        <f t="array" ref="H156">SUMPRODUCT((RECAP!$A$2:$A$1000=synthése!$B156)*(RECAP!$B$2:$B$1000=synthése!$C156)*(RECAP!$C$1:$L$1=synthése!H$1)*(RECAP!$C$2:$L$1000))</f>
        <v>0</v>
      </c>
      <c r="I156" s="20">
        <f t="array" ref="I156">SUMPRODUCT((RECAP!$A$2:$A$1000=synthése!$B156)*(RECAP!$B$2:$B$1000=synthése!$C156)*(RECAP!$C$1:$L$1=synthése!I$1)*(RECAP!$C$2:$L$1000))</f>
        <v>0</v>
      </c>
      <c r="J156" s="20">
        <f t="array" ref="J156">SUMPRODUCT((RECAP!$A$2:$A$1000=synthése!$B156)*(RECAP!$B$2:$B$1000=synthése!$C156)*(RECAP!$C$1:$L$1=synthése!J$1)*(RECAP!$C$2:$L$1000))</f>
        <v>0</v>
      </c>
      <c r="K156" s="20">
        <f t="array" ref="K156">SUMPRODUCT((RECAP!$A$2:$A$1000=synthése!$B156)*(RECAP!$B$2:$B$1000=synthése!$C156)*(RECAP!$C$1:$L$1=synthése!K$1)*(RECAP!$C$2:$L$1000))</f>
        <v>0</v>
      </c>
      <c r="L156" s="20">
        <f t="array" ref="L156">SUMPRODUCT((RECAP!$A$2:$A$1000=synthése!$B156)*(RECAP!$B$2:$B$1000=synthése!$C156)*(RECAP!$C$1:$L$1=synthése!L$1)*(RECAP!$C$2:$L$1000))</f>
        <v>0</v>
      </c>
      <c r="M156" s="20">
        <f t="array" ref="M156">SUMPRODUCT((RECAP!$A$2:$A$1000=synthése!$B156)*(RECAP!$B$2:$B$1000=synthése!$C156)*(RECAP!$C$1:$L$1=synthése!M$1)*(RECAP!$C$2:$L$1000))</f>
        <v>0</v>
      </c>
      <c r="N156" s="24">
        <f t="shared" si="4"/>
        <v>0</v>
      </c>
    </row>
    <row r="157" spans="1:14" ht="15" thickBot="1" x14ac:dyDescent="0.3">
      <c r="A157" s="25" t="str">
        <f t="shared" ca="1" si="5"/>
        <v/>
      </c>
      <c r="B157" s="26" t="str">
        <f>IF(RECAP!A157="","",RECAP!A157)</f>
        <v/>
      </c>
      <c r="C157" s="27" t="str">
        <f>IF(RECAP!B157="","",RECAP!B157)</f>
        <v/>
      </c>
      <c r="D157" s="28">
        <f t="array" ref="D157">SUMPRODUCT((RECAP!$A$2:$A$1000=synthése!$B157)*(RECAP!$B$2:$B$1000=synthése!$C157)*(RECAP!$C$1:$L$1=synthése!D$1)*(RECAP!$C$2:$L$1000))</f>
        <v>0</v>
      </c>
      <c r="E157" s="28">
        <f t="array" ref="E157">SUMPRODUCT((RECAP!$A$2:$A$1000=synthése!$B157)*(RECAP!$B$2:$B$1000=synthése!$C157)*(RECAP!$C$1:$L$1=synthése!E$1)*(RECAP!$C$2:$L$1000))</f>
        <v>0</v>
      </c>
      <c r="F157" s="28">
        <f t="array" ref="F157">SUMPRODUCT((RECAP!$A$2:$A$1000=synthése!$B157)*(RECAP!$B$2:$B$1000=synthése!$C157)*(RECAP!$C$1:$L$1=synthése!F$1)*(RECAP!$C$2:$L$1000))</f>
        <v>0</v>
      </c>
      <c r="G157" s="28">
        <f t="array" ref="G157">SUMPRODUCT((RECAP!$A$2:$A$1000=synthése!$B157)*(RECAP!$B$2:$B$1000=synthése!$C157)*(RECAP!$C$1:$L$1=synthése!G$1)*(RECAP!$C$2:$L$1000))</f>
        <v>0</v>
      </c>
      <c r="H157" s="28">
        <f t="array" ref="H157">SUMPRODUCT((RECAP!$A$2:$A$1000=synthése!$B157)*(RECAP!$B$2:$B$1000=synthése!$C157)*(RECAP!$C$1:$L$1=synthése!H$1)*(RECAP!$C$2:$L$1000))</f>
        <v>0</v>
      </c>
      <c r="I157" s="28">
        <f t="array" ref="I157">SUMPRODUCT((RECAP!$A$2:$A$1000=synthése!$B157)*(RECAP!$B$2:$B$1000=synthése!$C157)*(RECAP!$C$1:$L$1=synthése!I$1)*(RECAP!$C$2:$L$1000))</f>
        <v>0</v>
      </c>
      <c r="J157" s="28">
        <f t="array" ref="J157">SUMPRODUCT((RECAP!$A$2:$A$1000=synthése!$B157)*(RECAP!$B$2:$B$1000=synthése!$C157)*(RECAP!$C$1:$L$1=synthése!J$1)*(RECAP!$C$2:$L$1000))</f>
        <v>0</v>
      </c>
      <c r="K157" s="28">
        <f t="array" ref="K157">SUMPRODUCT((RECAP!$A$2:$A$1000=synthése!$B157)*(RECAP!$B$2:$B$1000=synthése!$C157)*(RECAP!$C$1:$L$1=synthése!K$1)*(RECAP!$C$2:$L$1000))</f>
        <v>0</v>
      </c>
      <c r="L157" s="28">
        <f t="array" ref="L157">SUMPRODUCT((RECAP!$A$2:$A$1000=synthése!$B157)*(RECAP!$B$2:$B$1000=synthése!$C157)*(RECAP!$C$1:$L$1=synthése!L$1)*(RECAP!$C$2:$L$1000))</f>
        <v>0</v>
      </c>
      <c r="M157" s="28">
        <f t="array" ref="M157">SUMPRODUCT((RECAP!$A$2:$A$1000=synthése!$B157)*(RECAP!$B$2:$B$1000=synthése!$C157)*(RECAP!$C$1:$L$1=synthése!M$1)*(RECAP!$C$2:$L$1000))</f>
        <v>0</v>
      </c>
      <c r="N157" s="24">
        <f t="shared" si="4"/>
        <v>0</v>
      </c>
    </row>
    <row r="158" spans="1:14" ht="15" thickBot="1" x14ac:dyDescent="0.3">
      <c r="A158" s="9" t="str">
        <f t="shared" ca="1" si="5"/>
        <v/>
      </c>
      <c r="B158" s="21" t="str">
        <f>IF(RECAP!A158="","",RECAP!A158)</f>
        <v/>
      </c>
      <c r="C158" s="22" t="str">
        <f>IF(RECAP!B158="","",RECAP!B158)</f>
        <v/>
      </c>
      <c r="D158" s="23">
        <f t="array" ref="D158">SUMPRODUCT((RECAP!$A$2:$A$1000=synthése!$B158)*(RECAP!$B$2:$B$1000=synthése!$C158)*(RECAP!$C$1:$L$1=synthése!D$1)*(RECAP!$C$2:$L$1000))</f>
        <v>0</v>
      </c>
      <c r="E158" s="23">
        <f t="array" ref="E158">SUMPRODUCT((RECAP!$A$2:$A$1000=synthése!$B158)*(RECAP!$B$2:$B$1000=synthése!$C158)*(RECAP!$C$1:$L$1=synthése!E$1)*(RECAP!$C$2:$L$1000))</f>
        <v>0</v>
      </c>
      <c r="F158" s="23">
        <f t="array" ref="F158">SUMPRODUCT((RECAP!$A$2:$A$1000=synthése!$B158)*(RECAP!$B$2:$B$1000=synthése!$C158)*(RECAP!$C$1:$L$1=synthése!F$1)*(RECAP!$C$2:$L$1000))</f>
        <v>0</v>
      </c>
      <c r="G158" s="23">
        <f t="array" ref="G158">SUMPRODUCT((RECAP!$A$2:$A$1000=synthése!$B158)*(RECAP!$B$2:$B$1000=synthése!$C158)*(RECAP!$C$1:$L$1=synthése!G$1)*(RECAP!$C$2:$L$1000))</f>
        <v>0</v>
      </c>
      <c r="H158" s="23">
        <f t="array" ref="H158">SUMPRODUCT((RECAP!$A$2:$A$1000=synthése!$B158)*(RECAP!$B$2:$B$1000=synthése!$C158)*(RECAP!$C$1:$L$1=synthése!H$1)*(RECAP!$C$2:$L$1000))</f>
        <v>0</v>
      </c>
      <c r="I158" s="23">
        <f t="array" ref="I158">SUMPRODUCT((RECAP!$A$2:$A$1000=synthése!$B158)*(RECAP!$B$2:$B$1000=synthése!$C158)*(RECAP!$C$1:$L$1=synthése!I$1)*(RECAP!$C$2:$L$1000))</f>
        <v>0</v>
      </c>
      <c r="J158" s="23">
        <f t="array" ref="J158">SUMPRODUCT((RECAP!$A$2:$A$1000=synthése!$B158)*(RECAP!$B$2:$B$1000=synthése!$C158)*(RECAP!$C$1:$L$1=synthése!J$1)*(RECAP!$C$2:$L$1000))</f>
        <v>0</v>
      </c>
      <c r="K158" s="23">
        <f t="array" ref="K158">SUMPRODUCT((RECAP!$A$2:$A$1000=synthése!$B158)*(RECAP!$B$2:$B$1000=synthése!$C158)*(RECAP!$C$1:$L$1=synthése!K$1)*(RECAP!$C$2:$L$1000))</f>
        <v>0</v>
      </c>
      <c r="L158" s="23">
        <f t="array" ref="L158">SUMPRODUCT((RECAP!$A$2:$A$1000=synthése!$B158)*(RECAP!$B$2:$B$1000=synthése!$C158)*(RECAP!$C$1:$L$1=synthése!L$1)*(RECAP!$C$2:$L$1000))</f>
        <v>0</v>
      </c>
      <c r="M158" s="23">
        <f t="array" ref="M158">SUMPRODUCT((RECAP!$A$2:$A$1000=synthése!$B158)*(RECAP!$B$2:$B$1000=synthése!$C158)*(RECAP!$C$1:$L$1=synthése!M$1)*(RECAP!$C$2:$L$1000))</f>
        <v>0</v>
      </c>
      <c r="N158" s="24">
        <f t="shared" si="4"/>
        <v>0</v>
      </c>
    </row>
    <row r="159" spans="1:14" ht="15" thickBot="1" x14ac:dyDescent="0.3">
      <c r="A159" s="11" t="str">
        <f t="shared" ca="1" si="5"/>
        <v/>
      </c>
      <c r="B159" s="18" t="str">
        <f>IF(RECAP!A159="","",RECAP!A159)</f>
        <v/>
      </c>
      <c r="C159" s="19" t="str">
        <f>IF(RECAP!B159="","",RECAP!B159)</f>
        <v/>
      </c>
      <c r="D159" s="20">
        <f t="array" ref="D159">SUMPRODUCT((RECAP!$A$2:$A$1000=synthése!$B159)*(RECAP!$B$2:$B$1000=synthése!$C159)*(RECAP!$C$1:$L$1=synthése!D$1)*(RECAP!$C$2:$L$1000))</f>
        <v>0</v>
      </c>
      <c r="E159" s="20">
        <f t="array" ref="E159">SUMPRODUCT((RECAP!$A$2:$A$1000=synthése!$B159)*(RECAP!$B$2:$B$1000=synthése!$C159)*(RECAP!$C$1:$L$1=synthése!E$1)*(RECAP!$C$2:$L$1000))</f>
        <v>0</v>
      </c>
      <c r="F159" s="20">
        <f t="array" ref="F159">SUMPRODUCT((RECAP!$A$2:$A$1000=synthése!$B159)*(RECAP!$B$2:$B$1000=synthése!$C159)*(RECAP!$C$1:$L$1=synthése!F$1)*(RECAP!$C$2:$L$1000))</f>
        <v>0</v>
      </c>
      <c r="G159" s="20">
        <f t="array" ref="G159">SUMPRODUCT((RECAP!$A$2:$A$1000=synthése!$B159)*(RECAP!$B$2:$B$1000=synthése!$C159)*(RECAP!$C$1:$L$1=synthése!G$1)*(RECAP!$C$2:$L$1000))</f>
        <v>0</v>
      </c>
      <c r="H159" s="20">
        <f t="array" ref="H159">SUMPRODUCT((RECAP!$A$2:$A$1000=synthése!$B159)*(RECAP!$B$2:$B$1000=synthése!$C159)*(RECAP!$C$1:$L$1=synthése!H$1)*(RECAP!$C$2:$L$1000))</f>
        <v>0</v>
      </c>
      <c r="I159" s="20">
        <f t="array" ref="I159">SUMPRODUCT((RECAP!$A$2:$A$1000=synthése!$B159)*(RECAP!$B$2:$B$1000=synthése!$C159)*(RECAP!$C$1:$L$1=synthése!I$1)*(RECAP!$C$2:$L$1000))</f>
        <v>0</v>
      </c>
      <c r="J159" s="20">
        <f t="array" ref="J159">SUMPRODUCT((RECAP!$A$2:$A$1000=synthése!$B159)*(RECAP!$B$2:$B$1000=synthése!$C159)*(RECAP!$C$1:$L$1=synthése!J$1)*(RECAP!$C$2:$L$1000))</f>
        <v>0</v>
      </c>
      <c r="K159" s="20">
        <f t="array" ref="K159">SUMPRODUCT((RECAP!$A$2:$A$1000=synthése!$B159)*(RECAP!$B$2:$B$1000=synthése!$C159)*(RECAP!$C$1:$L$1=synthése!K$1)*(RECAP!$C$2:$L$1000))</f>
        <v>0</v>
      </c>
      <c r="L159" s="20">
        <f t="array" ref="L159">SUMPRODUCT((RECAP!$A$2:$A$1000=synthése!$B159)*(RECAP!$B$2:$B$1000=synthése!$C159)*(RECAP!$C$1:$L$1=synthése!L$1)*(RECAP!$C$2:$L$1000))</f>
        <v>0</v>
      </c>
      <c r="M159" s="20">
        <f t="array" ref="M159">SUMPRODUCT((RECAP!$A$2:$A$1000=synthése!$B159)*(RECAP!$B$2:$B$1000=synthése!$C159)*(RECAP!$C$1:$L$1=synthése!M$1)*(RECAP!$C$2:$L$1000))</f>
        <v>0</v>
      </c>
      <c r="N159" s="24">
        <f t="shared" si="4"/>
        <v>0</v>
      </c>
    </row>
    <row r="160" spans="1:14" ht="15" thickBot="1" x14ac:dyDescent="0.3">
      <c r="A160" s="11" t="str">
        <f t="shared" ca="1" si="5"/>
        <v/>
      </c>
      <c r="B160" s="18" t="str">
        <f>IF(RECAP!A160="","",RECAP!A160)</f>
        <v/>
      </c>
      <c r="C160" s="19" t="str">
        <f>IF(RECAP!B160="","",RECAP!B160)</f>
        <v/>
      </c>
      <c r="D160" s="20">
        <f t="array" ref="D160">SUMPRODUCT((RECAP!$A$2:$A$1000=synthése!$B160)*(RECAP!$B$2:$B$1000=synthése!$C160)*(RECAP!$C$1:$L$1=synthése!D$1)*(RECAP!$C$2:$L$1000))</f>
        <v>0</v>
      </c>
      <c r="E160" s="20">
        <f t="array" ref="E160">SUMPRODUCT((RECAP!$A$2:$A$1000=synthése!$B160)*(RECAP!$B$2:$B$1000=synthése!$C160)*(RECAP!$C$1:$L$1=synthése!E$1)*(RECAP!$C$2:$L$1000))</f>
        <v>0</v>
      </c>
      <c r="F160" s="20">
        <f t="array" ref="F160">SUMPRODUCT((RECAP!$A$2:$A$1000=synthése!$B160)*(RECAP!$B$2:$B$1000=synthése!$C160)*(RECAP!$C$1:$L$1=synthése!F$1)*(RECAP!$C$2:$L$1000))</f>
        <v>0</v>
      </c>
      <c r="G160" s="20">
        <f t="array" ref="G160">SUMPRODUCT((RECAP!$A$2:$A$1000=synthése!$B160)*(RECAP!$B$2:$B$1000=synthése!$C160)*(RECAP!$C$1:$L$1=synthése!G$1)*(RECAP!$C$2:$L$1000))</f>
        <v>0</v>
      </c>
      <c r="H160" s="20">
        <f t="array" ref="H160">SUMPRODUCT((RECAP!$A$2:$A$1000=synthése!$B160)*(RECAP!$B$2:$B$1000=synthése!$C160)*(RECAP!$C$1:$L$1=synthése!H$1)*(RECAP!$C$2:$L$1000))</f>
        <v>0</v>
      </c>
      <c r="I160" s="20">
        <f t="array" ref="I160">SUMPRODUCT((RECAP!$A$2:$A$1000=synthése!$B160)*(RECAP!$B$2:$B$1000=synthése!$C160)*(RECAP!$C$1:$L$1=synthése!I$1)*(RECAP!$C$2:$L$1000))</f>
        <v>0</v>
      </c>
      <c r="J160" s="20">
        <f t="array" ref="J160">SUMPRODUCT((RECAP!$A$2:$A$1000=synthése!$B160)*(RECAP!$B$2:$B$1000=synthése!$C160)*(RECAP!$C$1:$L$1=synthése!J$1)*(RECAP!$C$2:$L$1000))</f>
        <v>0</v>
      </c>
      <c r="K160" s="20">
        <f t="array" ref="K160">SUMPRODUCT((RECAP!$A$2:$A$1000=synthése!$B160)*(RECAP!$B$2:$B$1000=synthése!$C160)*(RECAP!$C$1:$L$1=synthése!K$1)*(RECAP!$C$2:$L$1000))</f>
        <v>0</v>
      </c>
      <c r="L160" s="20">
        <f t="array" ref="L160">SUMPRODUCT((RECAP!$A$2:$A$1000=synthése!$B160)*(RECAP!$B$2:$B$1000=synthése!$C160)*(RECAP!$C$1:$L$1=synthése!L$1)*(RECAP!$C$2:$L$1000))</f>
        <v>0</v>
      </c>
      <c r="M160" s="20">
        <f t="array" ref="M160">SUMPRODUCT((RECAP!$A$2:$A$1000=synthése!$B160)*(RECAP!$B$2:$B$1000=synthése!$C160)*(RECAP!$C$1:$L$1=synthése!M$1)*(RECAP!$C$2:$L$1000))</f>
        <v>0</v>
      </c>
      <c r="N160" s="24">
        <f t="shared" si="4"/>
        <v>0</v>
      </c>
    </row>
    <row r="161" spans="1:14" ht="15" thickBot="1" x14ac:dyDescent="0.3">
      <c r="A161" s="11" t="str">
        <f t="shared" ca="1" si="5"/>
        <v/>
      </c>
      <c r="B161" s="18" t="str">
        <f>IF(RECAP!A161="","",RECAP!A161)</f>
        <v/>
      </c>
      <c r="C161" s="19" t="str">
        <f>IF(RECAP!B161="","",RECAP!B161)</f>
        <v/>
      </c>
      <c r="D161" s="20">
        <f t="array" ref="D161">SUMPRODUCT((RECAP!$A$2:$A$1000=synthése!$B161)*(RECAP!$B$2:$B$1000=synthése!$C161)*(RECAP!$C$1:$L$1=synthése!D$1)*(RECAP!$C$2:$L$1000))</f>
        <v>0</v>
      </c>
      <c r="E161" s="20">
        <f t="array" ref="E161">SUMPRODUCT((RECAP!$A$2:$A$1000=synthése!$B161)*(RECAP!$B$2:$B$1000=synthése!$C161)*(RECAP!$C$1:$L$1=synthése!E$1)*(RECAP!$C$2:$L$1000))</f>
        <v>0</v>
      </c>
      <c r="F161" s="20">
        <f t="array" ref="F161">SUMPRODUCT((RECAP!$A$2:$A$1000=synthése!$B161)*(RECAP!$B$2:$B$1000=synthése!$C161)*(RECAP!$C$1:$L$1=synthése!F$1)*(RECAP!$C$2:$L$1000))</f>
        <v>0</v>
      </c>
      <c r="G161" s="20">
        <f t="array" ref="G161">SUMPRODUCT((RECAP!$A$2:$A$1000=synthése!$B161)*(RECAP!$B$2:$B$1000=synthése!$C161)*(RECAP!$C$1:$L$1=synthése!G$1)*(RECAP!$C$2:$L$1000))</f>
        <v>0</v>
      </c>
      <c r="H161" s="20">
        <f t="array" ref="H161">SUMPRODUCT((RECAP!$A$2:$A$1000=synthése!$B161)*(RECAP!$B$2:$B$1000=synthése!$C161)*(RECAP!$C$1:$L$1=synthése!H$1)*(RECAP!$C$2:$L$1000))</f>
        <v>0</v>
      </c>
      <c r="I161" s="20">
        <f t="array" ref="I161">SUMPRODUCT((RECAP!$A$2:$A$1000=synthése!$B161)*(RECAP!$B$2:$B$1000=synthése!$C161)*(RECAP!$C$1:$L$1=synthése!I$1)*(RECAP!$C$2:$L$1000))</f>
        <v>0</v>
      </c>
      <c r="J161" s="20">
        <f t="array" ref="J161">SUMPRODUCT((RECAP!$A$2:$A$1000=synthése!$B161)*(RECAP!$B$2:$B$1000=synthése!$C161)*(RECAP!$C$1:$L$1=synthése!J$1)*(RECAP!$C$2:$L$1000))</f>
        <v>0</v>
      </c>
      <c r="K161" s="20">
        <f t="array" ref="K161">SUMPRODUCT((RECAP!$A$2:$A$1000=synthése!$B161)*(RECAP!$B$2:$B$1000=synthése!$C161)*(RECAP!$C$1:$L$1=synthése!K$1)*(RECAP!$C$2:$L$1000))</f>
        <v>0</v>
      </c>
      <c r="L161" s="20">
        <f t="array" ref="L161">SUMPRODUCT((RECAP!$A$2:$A$1000=synthése!$B161)*(RECAP!$B$2:$B$1000=synthése!$C161)*(RECAP!$C$1:$L$1=synthése!L$1)*(RECAP!$C$2:$L$1000))</f>
        <v>0</v>
      </c>
      <c r="M161" s="20">
        <f t="array" ref="M161">SUMPRODUCT((RECAP!$A$2:$A$1000=synthése!$B161)*(RECAP!$B$2:$B$1000=synthése!$C161)*(RECAP!$C$1:$L$1=synthése!M$1)*(RECAP!$C$2:$L$1000))</f>
        <v>0</v>
      </c>
      <c r="N161" s="24">
        <f t="shared" si="4"/>
        <v>0</v>
      </c>
    </row>
    <row r="162" spans="1:14" ht="15" thickBot="1" x14ac:dyDescent="0.3">
      <c r="A162" s="11" t="str">
        <f t="shared" ca="1" si="5"/>
        <v/>
      </c>
      <c r="B162" s="18" t="str">
        <f>IF(RECAP!A162="","",RECAP!A162)</f>
        <v/>
      </c>
      <c r="C162" s="19" t="str">
        <f>IF(RECAP!B162="","",RECAP!B162)</f>
        <v/>
      </c>
      <c r="D162" s="20">
        <f t="array" ref="D162">SUMPRODUCT((RECAP!$A$2:$A$1000=synthése!$B162)*(RECAP!$B$2:$B$1000=synthése!$C162)*(RECAP!$C$1:$L$1=synthése!D$1)*(RECAP!$C$2:$L$1000))</f>
        <v>0</v>
      </c>
      <c r="E162" s="20">
        <f t="array" ref="E162">SUMPRODUCT((RECAP!$A$2:$A$1000=synthése!$B162)*(RECAP!$B$2:$B$1000=synthése!$C162)*(RECAP!$C$1:$L$1=synthése!E$1)*(RECAP!$C$2:$L$1000))</f>
        <v>0</v>
      </c>
      <c r="F162" s="20">
        <f t="array" ref="F162">SUMPRODUCT((RECAP!$A$2:$A$1000=synthése!$B162)*(RECAP!$B$2:$B$1000=synthése!$C162)*(RECAP!$C$1:$L$1=synthése!F$1)*(RECAP!$C$2:$L$1000))</f>
        <v>0</v>
      </c>
      <c r="G162" s="20">
        <f t="array" ref="G162">SUMPRODUCT((RECAP!$A$2:$A$1000=synthése!$B162)*(RECAP!$B$2:$B$1000=synthése!$C162)*(RECAP!$C$1:$L$1=synthése!G$1)*(RECAP!$C$2:$L$1000))</f>
        <v>0</v>
      </c>
      <c r="H162" s="20">
        <f t="array" ref="H162">SUMPRODUCT((RECAP!$A$2:$A$1000=synthése!$B162)*(RECAP!$B$2:$B$1000=synthése!$C162)*(RECAP!$C$1:$L$1=synthése!H$1)*(RECAP!$C$2:$L$1000))</f>
        <v>0</v>
      </c>
      <c r="I162" s="20">
        <f t="array" ref="I162">SUMPRODUCT((RECAP!$A$2:$A$1000=synthése!$B162)*(RECAP!$B$2:$B$1000=synthése!$C162)*(RECAP!$C$1:$L$1=synthése!I$1)*(RECAP!$C$2:$L$1000))</f>
        <v>0</v>
      </c>
      <c r="J162" s="20">
        <f t="array" ref="J162">SUMPRODUCT((RECAP!$A$2:$A$1000=synthése!$B162)*(RECAP!$B$2:$B$1000=synthése!$C162)*(RECAP!$C$1:$L$1=synthése!J$1)*(RECAP!$C$2:$L$1000))</f>
        <v>0</v>
      </c>
      <c r="K162" s="20">
        <f t="array" ref="K162">SUMPRODUCT((RECAP!$A$2:$A$1000=synthése!$B162)*(RECAP!$B$2:$B$1000=synthése!$C162)*(RECAP!$C$1:$L$1=synthése!K$1)*(RECAP!$C$2:$L$1000))</f>
        <v>0</v>
      </c>
      <c r="L162" s="20">
        <f t="array" ref="L162">SUMPRODUCT((RECAP!$A$2:$A$1000=synthése!$B162)*(RECAP!$B$2:$B$1000=synthése!$C162)*(RECAP!$C$1:$L$1=synthése!L$1)*(RECAP!$C$2:$L$1000))</f>
        <v>0</v>
      </c>
      <c r="M162" s="20">
        <f t="array" ref="M162">SUMPRODUCT((RECAP!$A$2:$A$1000=synthése!$B162)*(RECAP!$B$2:$B$1000=synthése!$C162)*(RECAP!$C$1:$L$1=synthése!M$1)*(RECAP!$C$2:$L$1000))</f>
        <v>0</v>
      </c>
      <c r="N162" s="24">
        <f t="shared" si="4"/>
        <v>0</v>
      </c>
    </row>
    <row r="163" spans="1:14" ht="15" thickBot="1" x14ac:dyDescent="0.3">
      <c r="A163" s="25" t="str">
        <f t="shared" ca="1" si="5"/>
        <v/>
      </c>
      <c r="B163" s="26" t="str">
        <f>IF(RECAP!A163="","",RECAP!A163)</f>
        <v/>
      </c>
      <c r="C163" s="27" t="str">
        <f>IF(RECAP!B163="","",RECAP!B163)</f>
        <v/>
      </c>
      <c r="D163" s="28">
        <f t="array" ref="D163">SUMPRODUCT((RECAP!$A$2:$A$1000=synthése!$B163)*(RECAP!$B$2:$B$1000=synthése!$C163)*(RECAP!$C$1:$L$1=synthése!D$1)*(RECAP!$C$2:$L$1000))</f>
        <v>0</v>
      </c>
      <c r="E163" s="28">
        <f t="array" ref="E163">SUMPRODUCT((RECAP!$A$2:$A$1000=synthése!$B163)*(RECAP!$B$2:$B$1000=synthése!$C163)*(RECAP!$C$1:$L$1=synthése!E$1)*(RECAP!$C$2:$L$1000))</f>
        <v>0</v>
      </c>
      <c r="F163" s="28">
        <f t="array" ref="F163">SUMPRODUCT((RECAP!$A$2:$A$1000=synthése!$B163)*(RECAP!$B$2:$B$1000=synthése!$C163)*(RECAP!$C$1:$L$1=synthése!F$1)*(RECAP!$C$2:$L$1000))</f>
        <v>0</v>
      </c>
      <c r="G163" s="28">
        <f t="array" ref="G163">SUMPRODUCT((RECAP!$A$2:$A$1000=synthése!$B163)*(RECAP!$B$2:$B$1000=synthése!$C163)*(RECAP!$C$1:$L$1=synthése!G$1)*(RECAP!$C$2:$L$1000))</f>
        <v>0</v>
      </c>
      <c r="H163" s="28">
        <f t="array" ref="H163">SUMPRODUCT((RECAP!$A$2:$A$1000=synthése!$B163)*(RECAP!$B$2:$B$1000=synthése!$C163)*(RECAP!$C$1:$L$1=synthése!H$1)*(RECAP!$C$2:$L$1000))</f>
        <v>0</v>
      </c>
      <c r="I163" s="28">
        <f t="array" ref="I163">SUMPRODUCT((RECAP!$A$2:$A$1000=synthése!$B163)*(RECAP!$B$2:$B$1000=synthése!$C163)*(RECAP!$C$1:$L$1=synthése!I$1)*(RECAP!$C$2:$L$1000))</f>
        <v>0</v>
      </c>
      <c r="J163" s="28">
        <f t="array" ref="J163">SUMPRODUCT((RECAP!$A$2:$A$1000=synthése!$B163)*(RECAP!$B$2:$B$1000=synthése!$C163)*(RECAP!$C$1:$L$1=synthése!J$1)*(RECAP!$C$2:$L$1000))</f>
        <v>0</v>
      </c>
      <c r="K163" s="28">
        <f t="array" ref="K163">SUMPRODUCT((RECAP!$A$2:$A$1000=synthése!$B163)*(RECAP!$B$2:$B$1000=synthése!$C163)*(RECAP!$C$1:$L$1=synthése!K$1)*(RECAP!$C$2:$L$1000))</f>
        <v>0</v>
      </c>
      <c r="L163" s="28">
        <f t="array" ref="L163">SUMPRODUCT((RECAP!$A$2:$A$1000=synthése!$B163)*(RECAP!$B$2:$B$1000=synthése!$C163)*(RECAP!$C$1:$L$1=synthése!L$1)*(RECAP!$C$2:$L$1000))</f>
        <v>0</v>
      </c>
      <c r="M163" s="28">
        <f t="array" ref="M163">SUMPRODUCT((RECAP!$A$2:$A$1000=synthése!$B163)*(RECAP!$B$2:$B$1000=synthése!$C163)*(RECAP!$C$1:$L$1=synthése!M$1)*(RECAP!$C$2:$L$1000))</f>
        <v>0</v>
      </c>
      <c r="N163" s="24">
        <f t="shared" si="4"/>
        <v>0</v>
      </c>
    </row>
    <row r="164" spans="1:14" ht="15" thickBot="1" x14ac:dyDescent="0.3">
      <c r="A164" s="9" t="str">
        <f t="shared" ca="1" si="5"/>
        <v/>
      </c>
      <c r="B164" s="21" t="str">
        <f>IF(RECAP!A164="","",RECAP!A164)</f>
        <v/>
      </c>
      <c r="C164" s="22" t="str">
        <f>IF(RECAP!B164="","",RECAP!B164)</f>
        <v/>
      </c>
      <c r="D164" s="23">
        <f t="array" ref="D164">SUMPRODUCT((RECAP!$A$2:$A$1000=synthése!$B164)*(RECAP!$B$2:$B$1000=synthése!$C164)*(RECAP!$C$1:$L$1=synthése!D$1)*(RECAP!$C$2:$L$1000))</f>
        <v>0</v>
      </c>
      <c r="E164" s="23">
        <f t="array" ref="E164">SUMPRODUCT((RECAP!$A$2:$A$1000=synthése!$B164)*(RECAP!$B$2:$B$1000=synthése!$C164)*(RECAP!$C$1:$L$1=synthése!E$1)*(RECAP!$C$2:$L$1000))</f>
        <v>0</v>
      </c>
      <c r="F164" s="23">
        <f t="array" ref="F164">SUMPRODUCT((RECAP!$A$2:$A$1000=synthése!$B164)*(RECAP!$B$2:$B$1000=synthése!$C164)*(RECAP!$C$1:$L$1=synthése!F$1)*(RECAP!$C$2:$L$1000))</f>
        <v>0</v>
      </c>
      <c r="G164" s="23">
        <f t="array" ref="G164">SUMPRODUCT((RECAP!$A$2:$A$1000=synthése!$B164)*(RECAP!$B$2:$B$1000=synthése!$C164)*(RECAP!$C$1:$L$1=synthése!G$1)*(RECAP!$C$2:$L$1000))</f>
        <v>0</v>
      </c>
      <c r="H164" s="23">
        <f t="array" ref="H164">SUMPRODUCT((RECAP!$A$2:$A$1000=synthése!$B164)*(RECAP!$B$2:$B$1000=synthése!$C164)*(RECAP!$C$1:$L$1=synthése!H$1)*(RECAP!$C$2:$L$1000))</f>
        <v>0</v>
      </c>
      <c r="I164" s="23">
        <f t="array" ref="I164">SUMPRODUCT((RECAP!$A$2:$A$1000=synthése!$B164)*(RECAP!$B$2:$B$1000=synthése!$C164)*(RECAP!$C$1:$L$1=synthése!I$1)*(RECAP!$C$2:$L$1000))</f>
        <v>0</v>
      </c>
      <c r="J164" s="23">
        <f t="array" ref="J164">SUMPRODUCT((RECAP!$A$2:$A$1000=synthése!$B164)*(RECAP!$B$2:$B$1000=synthése!$C164)*(RECAP!$C$1:$L$1=synthése!J$1)*(RECAP!$C$2:$L$1000))</f>
        <v>0</v>
      </c>
      <c r="K164" s="23">
        <f t="array" ref="K164">SUMPRODUCT((RECAP!$A$2:$A$1000=synthése!$B164)*(RECAP!$B$2:$B$1000=synthése!$C164)*(RECAP!$C$1:$L$1=synthése!K$1)*(RECAP!$C$2:$L$1000))</f>
        <v>0</v>
      </c>
      <c r="L164" s="23">
        <f t="array" ref="L164">SUMPRODUCT((RECAP!$A$2:$A$1000=synthése!$B164)*(RECAP!$B$2:$B$1000=synthése!$C164)*(RECAP!$C$1:$L$1=synthése!L$1)*(RECAP!$C$2:$L$1000))</f>
        <v>0</v>
      </c>
      <c r="M164" s="23">
        <f t="array" ref="M164">SUMPRODUCT((RECAP!$A$2:$A$1000=synthése!$B164)*(RECAP!$B$2:$B$1000=synthése!$C164)*(RECAP!$C$1:$L$1=synthése!M$1)*(RECAP!$C$2:$L$1000))</f>
        <v>0</v>
      </c>
      <c r="N164" s="24">
        <f t="shared" si="4"/>
        <v>0</v>
      </c>
    </row>
    <row r="165" spans="1:14" ht="15" thickBot="1" x14ac:dyDescent="0.3">
      <c r="A165" s="11" t="str">
        <f t="shared" ca="1" si="5"/>
        <v/>
      </c>
      <c r="B165" s="18" t="str">
        <f>IF(RECAP!A165="","",RECAP!A165)</f>
        <v/>
      </c>
      <c r="C165" s="19" t="str">
        <f>IF(RECAP!B165="","",RECAP!B165)</f>
        <v/>
      </c>
      <c r="D165" s="20">
        <f t="array" ref="D165">SUMPRODUCT((RECAP!$A$2:$A$1000=synthése!$B165)*(RECAP!$B$2:$B$1000=synthése!$C165)*(RECAP!$C$1:$L$1=synthése!D$1)*(RECAP!$C$2:$L$1000))</f>
        <v>0</v>
      </c>
      <c r="E165" s="20">
        <f t="array" ref="E165">SUMPRODUCT((RECAP!$A$2:$A$1000=synthése!$B165)*(RECAP!$B$2:$B$1000=synthése!$C165)*(RECAP!$C$1:$L$1=synthése!E$1)*(RECAP!$C$2:$L$1000))</f>
        <v>0</v>
      </c>
      <c r="F165" s="20">
        <f t="array" ref="F165">SUMPRODUCT((RECAP!$A$2:$A$1000=synthése!$B165)*(RECAP!$B$2:$B$1000=synthése!$C165)*(RECAP!$C$1:$L$1=synthése!F$1)*(RECAP!$C$2:$L$1000))</f>
        <v>0</v>
      </c>
      <c r="G165" s="20">
        <f t="array" ref="G165">SUMPRODUCT((RECAP!$A$2:$A$1000=synthése!$B165)*(RECAP!$B$2:$B$1000=synthése!$C165)*(RECAP!$C$1:$L$1=synthése!G$1)*(RECAP!$C$2:$L$1000))</f>
        <v>0</v>
      </c>
      <c r="H165" s="20">
        <f t="array" ref="H165">SUMPRODUCT((RECAP!$A$2:$A$1000=synthése!$B165)*(RECAP!$B$2:$B$1000=synthése!$C165)*(RECAP!$C$1:$L$1=synthése!H$1)*(RECAP!$C$2:$L$1000))</f>
        <v>0</v>
      </c>
      <c r="I165" s="20">
        <f t="array" ref="I165">SUMPRODUCT((RECAP!$A$2:$A$1000=synthése!$B165)*(RECAP!$B$2:$B$1000=synthése!$C165)*(RECAP!$C$1:$L$1=synthése!I$1)*(RECAP!$C$2:$L$1000))</f>
        <v>0</v>
      </c>
      <c r="J165" s="20">
        <f t="array" ref="J165">SUMPRODUCT((RECAP!$A$2:$A$1000=synthése!$B165)*(RECAP!$B$2:$B$1000=synthése!$C165)*(RECAP!$C$1:$L$1=synthése!J$1)*(RECAP!$C$2:$L$1000))</f>
        <v>0</v>
      </c>
      <c r="K165" s="20">
        <f t="array" ref="K165">SUMPRODUCT((RECAP!$A$2:$A$1000=synthése!$B165)*(RECAP!$B$2:$B$1000=synthése!$C165)*(RECAP!$C$1:$L$1=synthése!K$1)*(RECAP!$C$2:$L$1000))</f>
        <v>0</v>
      </c>
      <c r="L165" s="20">
        <f t="array" ref="L165">SUMPRODUCT((RECAP!$A$2:$A$1000=synthése!$B165)*(RECAP!$B$2:$B$1000=synthése!$C165)*(RECAP!$C$1:$L$1=synthése!L$1)*(RECAP!$C$2:$L$1000))</f>
        <v>0</v>
      </c>
      <c r="M165" s="20">
        <f t="array" ref="M165">SUMPRODUCT((RECAP!$A$2:$A$1000=synthése!$B165)*(RECAP!$B$2:$B$1000=synthése!$C165)*(RECAP!$C$1:$L$1=synthése!M$1)*(RECAP!$C$2:$L$1000))</f>
        <v>0</v>
      </c>
      <c r="N165" s="24">
        <f t="shared" si="4"/>
        <v>0</v>
      </c>
    </row>
    <row r="166" spans="1:14" ht="15" thickBot="1" x14ac:dyDescent="0.3">
      <c r="A166" s="11" t="str">
        <f t="shared" ca="1" si="5"/>
        <v/>
      </c>
      <c r="B166" s="18" t="str">
        <f>IF(RECAP!A166="","",RECAP!A166)</f>
        <v/>
      </c>
      <c r="C166" s="19" t="str">
        <f>IF(RECAP!B166="","",RECAP!B166)</f>
        <v/>
      </c>
      <c r="D166" s="20">
        <f t="array" ref="D166">SUMPRODUCT((RECAP!$A$2:$A$1000=synthése!$B166)*(RECAP!$B$2:$B$1000=synthése!$C166)*(RECAP!$C$1:$L$1=synthése!D$1)*(RECAP!$C$2:$L$1000))</f>
        <v>0</v>
      </c>
      <c r="E166" s="20">
        <f t="array" ref="E166">SUMPRODUCT((RECAP!$A$2:$A$1000=synthése!$B166)*(RECAP!$B$2:$B$1000=synthése!$C166)*(RECAP!$C$1:$L$1=synthése!E$1)*(RECAP!$C$2:$L$1000))</f>
        <v>0</v>
      </c>
      <c r="F166" s="20">
        <f t="array" ref="F166">SUMPRODUCT((RECAP!$A$2:$A$1000=synthése!$B166)*(RECAP!$B$2:$B$1000=synthése!$C166)*(RECAP!$C$1:$L$1=synthése!F$1)*(RECAP!$C$2:$L$1000))</f>
        <v>0</v>
      </c>
      <c r="G166" s="20">
        <f t="array" ref="G166">SUMPRODUCT((RECAP!$A$2:$A$1000=synthése!$B166)*(RECAP!$B$2:$B$1000=synthése!$C166)*(RECAP!$C$1:$L$1=synthése!G$1)*(RECAP!$C$2:$L$1000))</f>
        <v>0</v>
      </c>
      <c r="H166" s="20">
        <f t="array" ref="H166">SUMPRODUCT((RECAP!$A$2:$A$1000=synthése!$B166)*(RECAP!$B$2:$B$1000=synthése!$C166)*(RECAP!$C$1:$L$1=synthése!H$1)*(RECAP!$C$2:$L$1000))</f>
        <v>0</v>
      </c>
      <c r="I166" s="20">
        <f t="array" ref="I166">SUMPRODUCT((RECAP!$A$2:$A$1000=synthése!$B166)*(RECAP!$B$2:$B$1000=synthése!$C166)*(RECAP!$C$1:$L$1=synthése!I$1)*(RECAP!$C$2:$L$1000))</f>
        <v>0</v>
      </c>
      <c r="J166" s="20">
        <f t="array" ref="J166">SUMPRODUCT((RECAP!$A$2:$A$1000=synthése!$B166)*(RECAP!$B$2:$B$1000=synthése!$C166)*(RECAP!$C$1:$L$1=synthése!J$1)*(RECAP!$C$2:$L$1000))</f>
        <v>0</v>
      </c>
      <c r="K166" s="20">
        <f t="array" ref="K166">SUMPRODUCT((RECAP!$A$2:$A$1000=synthése!$B166)*(RECAP!$B$2:$B$1000=synthése!$C166)*(RECAP!$C$1:$L$1=synthése!K$1)*(RECAP!$C$2:$L$1000))</f>
        <v>0</v>
      </c>
      <c r="L166" s="20">
        <f t="array" ref="L166">SUMPRODUCT((RECAP!$A$2:$A$1000=synthése!$B166)*(RECAP!$B$2:$B$1000=synthése!$C166)*(RECAP!$C$1:$L$1=synthése!L$1)*(RECAP!$C$2:$L$1000))</f>
        <v>0</v>
      </c>
      <c r="M166" s="20">
        <f t="array" ref="M166">SUMPRODUCT((RECAP!$A$2:$A$1000=synthése!$B166)*(RECAP!$B$2:$B$1000=synthése!$C166)*(RECAP!$C$1:$L$1=synthése!M$1)*(RECAP!$C$2:$L$1000))</f>
        <v>0</v>
      </c>
      <c r="N166" s="24">
        <f t="shared" si="4"/>
        <v>0</v>
      </c>
    </row>
    <row r="167" spans="1:14" ht="15" thickBot="1" x14ac:dyDescent="0.3">
      <c r="A167" s="11" t="str">
        <f t="shared" ca="1" si="5"/>
        <v/>
      </c>
      <c r="B167" s="18" t="str">
        <f>IF(RECAP!A167="","",RECAP!A167)</f>
        <v/>
      </c>
      <c r="C167" s="19" t="str">
        <f>IF(RECAP!B167="","",RECAP!B167)</f>
        <v/>
      </c>
      <c r="D167" s="20">
        <f t="array" ref="D167">SUMPRODUCT((RECAP!$A$2:$A$1000=synthése!$B167)*(RECAP!$B$2:$B$1000=synthése!$C167)*(RECAP!$C$1:$L$1=synthése!D$1)*(RECAP!$C$2:$L$1000))</f>
        <v>0</v>
      </c>
      <c r="E167" s="20">
        <f t="array" ref="E167">SUMPRODUCT((RECAP!$A$2:$A$1000=synthése!$B167)*(RECAP!$B$2:$B$1000=synthése!$C167)*(RECAP!$C$1:$L$1=synthése!E$1)*(RECAP!$C$2:$L$1000))</f>
        <v>0</v>
      </c>
      <c r="F167" s="20">
        <f t="array" ref="F167">SUMPRODUCT((RECAP!$A$2:$A$1000=synthése!$B167)*(RECAP!$B$2:$B$1000=synthése!$C167)*(RECAP!$C$1:$L$1=synthése!F$1)*(RECAP!$C$2:$L$1000))</f>
        <v>0</v>
      </c>
      <c r="G167" s="20">
        <f t="array" ref="G167">SUMPRODUCT((RECAP!$A$2:$A$1000=synthése!$B167)*(RECAP!$B$2:$B$1000=synthése!$C167)*(RECAP!$C$1:$L$1=synthése!G$1)*(RECAP!$C$2:$L$1000))</f>
        <v>0</v>
      </c>
      <c r="H167" s="20">
        <f t="array" ref="H167">SUMPRODUCT((RECAP!$A$2:$A$1000=synthése!$B167)*(RECAP!$B$2:$B$1000=synthése!$C167)*(RECAP!$C$1:$L$1=synthése!H$1)*(RECAP!$C$2:$L$1000))</f>
        <v>0</v>
      </c>
      <c r="I167" s="20">
        <f t="array" ref="I167">SUMPRODUCT((RECAP!$A$2:$A$1000=synthése!$B167)*(RECAP!$B$2:$B$1000=synthése!$C167)*(RECAP!$C$1:$L$1=synthése!I$1)*(RECAP!$C$2:$L$1000))</f>
        <v>0</v>
      </c>
      <c r="J167" s="20">
        <f t="array" ref="J167">SUMPRODUCT((RECAP!$A$2:$A$1000=synthése!$B167)*(RECAP!$B$2:$B$1000=synthése!$C167)*(RECAP!$C$1:$L$1=synthése!J$1)*(RECAP!$C$2:$L$1000))</f>
        <v>0</v>
      </c>
      <c r="K167" s="20">
        <f t="array" ref="K167">SUMPRODUCT((RECAP!$A$2:$A$1000=synthése!$B167)*(RECAP!$B$2:$B$1000=synthése!$C167)*(RECAP!$C$1:$L$1=synthése!K$1)*(RECAP!$C$2:$L$1000))</f>
        <v>0</v>
      </c>
      <c r="L167" s="20">
        <f t="array" ref="L167">SUMPRODUCT((RECAP!$A$2:$A$1000=synthése!$B167)*(RECAP!$B$2:$B$1000=synthése!$C167)*(RECAP!$C$1:$L$1=synthése!L$1)*(RECAP!$C$2:$L$1000))</f>
        <v>0</v>
      </c>
      <c r="M167" s="20">
        <f t="array" ref="M167">SUMPRODUCT((RECAP!$A$2:$A$1000=synthése!$B167)*(RECAP!$B$2:$B$1000=synthése!$C167)*(RECAP!$C$1:$L$1=synthése!M$1)*(RECAP!$C$2:$L$1000))</f>
        <v>0</v>
      </c>
      <c r="N167" s="24">
        <f t="shared" si="4"/>
        <v>0</v>
      </c>
    </row>
    <row r="168" spans="1:14" ht="15" thickBot="1" x14ac:dyDescent="0.3">
      <c r="A168" s="11" t="str">
        <f t="shared" ca="1" si="5"/>
        <v/>
      </c>
      <c r="B168" s="18" t="str">
        <f>IF(RECAP!A168="","",RECAP!A168)</f>
        <v/>
      </c>
      <c r="C168" s="19" t="str">
        <f>IF(RECAP!B168="","",RECAP!B168)</f>
        <v/>
      </c>
      <c r="D168" s="20">
        <f t="array" ref="D168">SUMPRODUCT((RECAP!$A$2:$A$1000=synthése!$B168)*(RECAP!$B$2:$B$1000=synthése!$C168)*(RECAP!$C$1:$L$1=synthése!D$1)*(RECAP!$C$2:$L$1000))</f>
        <v>0</v>
      </c>
      <c r="E168" s="20">
        <f t="array" ref="E168">SUMPRODUCT((RECAP!$A$2:$A$1000=synthése!$B168)*(RECAP!$B$2:$B$1000=synthése!$C168)*(RECAP!$C$1:$L$1=synthése!E$1)*(RECAP!$C$2:$L$1000))</f>
        <v>0</v>
      </c>
      <c r="F168" s="20">
        <f t="array" ref="F168">SUMPRODUCT((RECAP!$A$2:$A$1000=synthése!$B168)*(RECAP!$B$2:$B$1000=synthése!$C168)*(RECAP!$C$1:$L$1=synthése!F$1)*(RECAP!$C$2:$L$1000))</f>
        <v>0</v>
      </c>
      <c r="G168" s="20">
        <f t="array" ref="G168">SUMPRODUCT((RECAP!$A$2:$A$1000=synthése!$B168)*(RECAP!$B$2:$B$1000=synthése!$C168)*(RECAP!$C$1:$L$1=synthése!G$1)*(RECAP!$C$2:$L$1000))</f>
        <v>0</v>
      </c>
      <c r="H168" s="20">
        <f t="array" ref="H168">SUMPRODUCT((RECAP!$A$2:$A$1000=synthése!$B168)*(RECAP!$B$2:$B$1000=synthése!$C168)*(RECAP!$C$1:$L$1=synthése!H$1)*(RECAP!$C$2:$L$1000))</f>
        <v>0</v>
      </c>
      <c r="I168" s="20">
        <f t="array" ref="I168">SUMPRODUCT((RECAP!$A$2:$A$1000=synthése!$B168)*(RECAP!$B$2:$B$1000=synthése!$C168)*(RECAP!$C$1:$L$1=synthése!I$1)*(RECAP!$C$2:$L$1000))</f>
        <v>0</v>
      </c>
      <c r="J168" s="20">
        <f t="array" ref="J168">SUMPRODUCT((RECAP!$A$2:$A$1000=synthése!$B168)*(RECAP!$B$2:$B$1000=synthése!$C168)*(RECAP!$C$1:$L$1=synthése!J$1)*(RECAP!$C$2:$L$1000))</f>
        <v>0</v>
      </c>
      <c r="K168" s="20">
        <f t="array" ref="K168">SUMPRODUCT((RECAP!$A$2:$A$1000=synthése!$B168)*(RECAP!$B$2:$B$1000=synthése!$C168)*(RECAP!$C$1:$L$1=synthése!K$1)*(RECAP!$C$2:$L$1000))</f>
        <v>0</v>
      </c>
      <c r="L168" s="20">
        <f t="array" ref="L168">SUMPRODUCT((RECAP!$A$2:$A$1000=synthése!$B168)*(RECAP!$B$2:$B$1000=synthése!$C168)*(RECAP!$C$1:$L$1=synthése!L$1)*(RECAP!$C$2:$L$1000))</f>
        <v>0</v>
      </c>
      <c r="M168" s="20">
        <f t="array" ref="M168">SUMPRODUCT((RECAP!$A$2:$A$1000=synthése!$B168)*(RECAP!$B$2:$B$1000=synthése!$C168)*(RECAP!$C$1:$L$1=synthése!M$1)*(RECAP!$C$2:$L$1000))</f>
        <v>0</v>
      </c>
      <c r="N168" s="24">
        <f t="shared" si="4"/>
        <v>0</v>
      </c>
    </row>
    <row r="169" spans="1:14" ht="15" thickBot="1" x14ac:dyDescent="0.3">
      <c r="A169" s="25" t="str">
        <f t="shared" ca="1" si="5"/>
        <v/>
      </c>
      <c r="B169" s="26" t="str">
        <f>IF(RECAP!A169="","",RECAP!A169)</f>
        <v/>
      </c>
      <c r="C169" s="27" t="str">
        <f>IF(RECAP!B169="","",RECAP!B169)</f>
        <v/>
      </c>
      <c r="D169" s="28">
        <f t="array" ref="D169">SUMPRODUCT((RECAP!$A$2:$A$1000=synthése!$B169)*(RECAP!$B$2:$B$1000=synthése!$C169)*(RECAP!$C$1:$L$1=synthése!D$1)*(RECAP!$C$2:$L$1000))</f>
        <v>0</v>
      </c>
      <c r="E169" s="28">
        <f t="array" ref="E169">SUMPRODUCT((RECAP!$A$2:$A$1000=synthése!$B169)*(RECAP!$B$2:$B$1000=synthése!$C169)*(RECAP!$C$1:$L$1=synthése!E$1)*(RECAP!$C$2:$L$1000))</f>
        <v>0</v>
      </c>
      <c r="F169" s="28">
        <f t="array" ref="F169">SUMPRODUCT((RECAP!$A$2:$A$1000=synthése!$B169)*(RECAP!$B$2:$B$1000=synthése!$C169)*(RECAP!$C$1:$L$1=synthése!F$1)*(RECAP!$C$2:$L$1000))</f>
        <v>0</v>
      </c>
      <c r="G169" s="28">
        <f t="array" ref="G169">SUMPRODUCT((RECAP!$A$2:$A$1000=synthése!$B169)*(RECAP!$B$2:$B$1000=synthése!$C169)*(RECAP!$C$1:$L$1=synthése!G$1)*(RECAP!$C$2:$L$1000))</f>
        <v>0</v>
      </c>
      <c r="H169" s="28">
        <f t="array" ref="H169">SUMPRODUCT((RECAP!$A$2:$A$1000=synthése!$B169)*(RECAP!$B$2:$B$1000=synthése!$C169)*(RECAP!$C$1:$L$1=synthése!H$1)*(RECAP!$C$2:$L$1000))</f>
        <v>0</v>
      </c>
      <c r="I169" s="28">
        <f t="array" ref="I169">SUMPRODUCT((RECAP!$A$2:$A$1000=synthése!$B169)*(RECAP!$B$2:$B$1000=synthése!$C169)*(RECAP!$C$1:$L$1=synthése!I$1)*(RECAP!$C$2:$L$1000))</f>
        <v>0</v>
      </c>
      <c r="J169" s="28">
        <f t="array" ref="J169">SUMPRODUCT((RECAP!$A$2:$A$1000=synthése!$B169)*(RECAP!$B$2:$B$1000=synthése!$C169)*(RECAP!$C$1:$L$1=synthése!J$1)*(RECAP!$C$2:$L$1000))</f>
        <v>0</v>
      </c>
      <c r="K169" s="28">
        <f t="array" ref="K169">SUMPRODUCT((RECAP!$A$2:$A$1000=synthése!$B169)*(RECAP!$B$2:$B$1000=synthése!$C169)*(RECAP!$C$1:$L$1=synthése!K$1)*(RECAP!$C$2:$L$1000))</f>
        <v>0</v>
      </c>
      <c r="L169" s="28">
        <f t="array" ref="L169">SUMPRODUCT((RECAP!$A$2:$A$1000=synthése!$B169)*(RECAP!$B$2:$B$1000=synthése!$C169)*(RECAP!$C$1:$L$1=synthése!L$1)*(RECAP!$C$2:$L$1000))</f>
        <v>0</v>
      </c>
      <c r="M169" s="28">
        <f t="array" ref="M169">SUMPRODUCT((RECAP!$A$2:$A$1000=synthése!$B169)*(RECAP!$B$2:$B$1000=synthése!$C169)*(RECAP!$C$1:$L$1=synthése!M$1)*(RECAP!$C$2:$L$1000))</f>
        <v>0</v>
      </c>
      <c r="N169" s="24">
        <f t="shared" si="4"/>
        <v>0</v>
      </c>
    </row>
    <row r="170" spans="1:14" ht="15" thickBot="1" x14ac:dyDescent="0.3">
      <c r="A170" s="9" t="str">
        <f t="shared" ca="1" si="5"/>
        <v/>
      </c>
      <c r="B170" s="21" t="str">
        <f>IF(RECAP!A170="","",RECAP!A170)</f>
        <v/>
      </c>
      <c r="C170" s="22" t="str">
        <f>IF(RECAP!B170="","",RECAP!B170)</f>
        <v/>
      </c>
      <c r="D170" s="23">
        <f t="array" ref="D170">SUMPRODUCT((RECAP!$A$2:$A$1000=synthése!$B170)*(RECAP!$B$2:$B$1000=synthése!$C170)*(RECAP!$C$1:$L$1=synthése!D$1)*(RECAP!$C$2:$L$1000))</f>
        <v>0</v>
      </c>
      <c r="E170" s="23">
        <f t="array" ref="E170">SUMPRODUCT((RECAP!$A$2:$A$1000=synthése!$B170)*(RECAP!$B$2:$B$1000=synthése!$C170)*(RECAP!$C$1:$L$1=synthése!E$1)*(RECAP!$C$2:$L$1000))</f>
        <v>0</v>
      </c>
      <c r="F170" s="23">
        <f t="array" ref="F170">SUMPRODUCT((RECAP!$A$2:$A$1000=synthése!$B170)*(RECAP!$B$2:$B$1000=synthése!$C170)*(RECAP!$C$1:$L$1=synthése!F$1)*(RECAP!$C$2:$L$1000))</f>
        <v>0</v>
      </c>
      <c r="G170" s="23">
        <f t="array" ref="G170">SUMPRODUCT((RECAP!$A$2:$A$1000=synthése!$B170)*(RECAP!$B$2:$B$1000=synthése!$C170)*(RECAP!$C$1:$L$1=synthése!G$1)*(RECAP!$C$2:$L$1000))</f>
        <v>0</v>
      </c>
      <c r="H170" s="23">
        <f t="array" ref="H170">SUMPRODUCT((RECAP!$A$2:$A$1000=synthése!$B170)*(RECAP!$B$2:$B$1000=synthése!$C170)*(RECAP!$C$1:$L$1=synthése!H$1)*(RECAP!$C$2:$L$1000))</f>
        <v>0</v>
      </c>
      <c r="I170" s="23">
        <f t="array" ref="I170">SUMPRODUCT((RECAP!$A$2:$A$1000=synthése!$B170)*(RECAP!$B$2:$B$1000=synthése!$C170)*(RECAP!$C$1:$L$1=synthése!I$1)*(RECAP!$C$2:$L$1000))</f>
        <v>0</v>
      </c>
      <c r="J170" s="23">
        <f t="array" ref="J170">SUMPRODUCT((RECAP!$A$2:$A$1000=synthése!$B170)*(RECAP!$B$2:$B$1000=synthése!$C170)*(RECAP!$C$1:$L$1=synthése!J$1)*(RECAP!$C$2:$L$1000))</f>
        <v>0</v>
      </c>
      <c r="K170" s="23">
        <f t="array" ref="K170">SUMPRODUCT((RECAP!$A$2:$A$1000=synthése!$B170)*(RECAP!$B$2:$B$1000=synthése!$C170)*(RECAP!$C$1:$L$1=synthése!K$1)*(RECAP!$C$2:$L$1000))</f>
        <v>0</v>
      </c>
      <c r="L170" s="23">
        <f t="array" ref="L170">SUMPRODUCT((RECAP!$A$2:$A$1000=synthése!$B170)*(RECAP!$B$2:$B$1000=synthése!$C170)*(RECAP!$C$1:$L$1=synthése!L$1)*(RECAP!$C$2:$L$1000))</f>
        <v>0</v>
      </c>
      <c r="M170" s="23">
        <f t="array" ref="M170">SUMPRODUCT((RECAP!$A$2:$A$1000=synthése!$B170)*(RECAP!$B$2:$B$1000=synthése!$C170)*(RECAP!$C$1:$L$1=synthése!M$1)*(RECAP!$C$2:$L$1000))</f>
        <v>0</v>
      </c>
      <c r="N170" s="24">
        <f t="shared" si="4"/>
        <v>0</v>
      </c>
    </row>
    <row r="171" spans="1:14" ht="15" thickBot="1" x14ac:dyDescent="0.3">
      <c r="A171" s="11" t="str">
        <f t="shared" ca="1" si="5"/>
        <v/>
      </c>
      <c r="B171" s="18" t="str">
        <f>IF(RECAP!A171="","",RECAP!A171)</f>
        <v/>
      </c>
      <c r="C171" s="19" t="str">
        <f>IF(RECAP!B171="","",RECAP!B171)</f>
        <v/>
      </c>
      <c r="D171" s="20">
        <f t="array" ref="D171">SUMPRODUCT((RECAP!$A$2:$A$1000=synthése!$B171)*(RECAP!$B$2:$B$1000=synthése!$C171)*(RECAP!$C$1:$L$1=synthése!D$1)*(RECAP!$C$2:$L$1000))</f>
        <v>0</v>
      </c>
      <c r="E171" s="20">
        <f t="array" ref="E171">SUMPRODUCT((RECAP!$A$2:$A$1000=synthése!$B171)*(RECAP!$B$2:$B$1000=synthése!$C171)*(RECAP!$C$1:$L$1=synthése!E$1)*(RECAP!$C$2:$L$1000))</f>
        <v>0</v>
      </c>
      <c r="F171" s="20">
        <f t="array" ref="F171">SUMPRODUCT((RECAP!$A$2:$A$1000=synthése!$B171)*(RECAP!$B$2:$B$1000=synthése!$C171)*(RECAP!$C$1:$L$1=synthése!F$1)*(RECAP!$C$2:$L$1000))</f>
        <v>0</v>
      </c>
      <c r="G171" s="20">
        <f t="array" ref="G171">SUMPRODUCT((RECAP!$A$2:$A$1000=synthése!$B171)*(RECAP!$B$2:$B$1000=synthése!$C171)*(RECAP!$C$1:$L$1=synthése!G$1)*(RECAP!$C$2:$L$1000))</f>
        <v>0</v>
      </c>
      <c r="H171" s="20">
        <f t="array" ref="H171">SUMPRODUCT((RECAP!$A$2:$A$1000=synthése!$B171)*(RECAP!$B$2:$B$1000=synthése!$C171)*(RECAP!$C$1:$L$1=synthése!H$1)*(RECAP!$C$2:$L$1000))</f>
        <v>0</v>
      </c>
      <c r="I171" s="20">
        <f t="array" ref="I171">SUMPRODUCT((RECAP!$A$2:$A$1000=synthése!$B171)*(RECAP!$B$2:$B$1000=synthése!$C171)*(RECAP!$C$1:$L$1=synthése!I$1)*(RECAP!$C$2:$L$1000))</f>
        <v>0</v>
      </c>
      <c r="J171" s="20">
        <f t="array" ref="J171">SUMPRODUCT((RECAP!$A$2:$A$1000=synthése!$B171)*(RECAP!$B$2:$B$1000=synthése!$C171)*(RECAP!$C$1:$L$1=synthése!J$1)*(RECAP!$C$2:$L$1000))</f>
        <v>0</v>
      </c>
      <c r="K171" s="20">
        <f t="array" ref="K171">SUMPRODUCT((RECAP!$A$2:$A$1000=synthése!$B171)*(RECAP!$B$2:$B$1000=synthése!$C171)*(RECAP!$C$1:$L$1=synthése!K$1)*(RECAP!$C$2:$L$1000))</f>
        <v>0</v>
      </c>
      <c r="L171" s="20">
        <f t="array" ref="L171">SUMPRODUCT((RECAP!$A$2:$A$1000=synthése!$B171)*(RECAP!$B$2:$B$1000=synthése!$C171)*(RECAP!$C$1:$L$1=synthése!L$1)*(RECAP!$C$2:$L$1000))</f>
        <v>0</v>
      </c>
      <c r="M171" s="20">
        <f t="array" ref="M171">SUMPRODUCT((RECAP!$A$2:$A$1000=synthése!$B171)*(RECAP!$B$2:$B$1000=synthése!$C171)*(RECAP!$C$1:$L$1=synthése!M$1)*(RECAP!$C$2:$L$1000))</f>
        <v>0</v>
      </c>
      <c r="N171" s="24">
        <f t="shared" si="4"/>
        <v>0</v>
      </c>
    </row>
    <row r="172" spans="1:14" ht="15" thickBot="1" x14ac:dyDescent="0.3">
      <c r="A172" s="11" t="str">
        <f t="shared" ca="1" si="5"/>
        <v/>
      </c>
      <c r="B172" s="18" t="str">
        <f>IF(RECAP!A172="","",RECAP!A172)</f>
        <v/>
      </c>
      <c r="C172" s="19" t="str">
        <f>IF(RECAP!B172="","",RECAP!B172)</f>
        <v/>
      </c>
      <c r="D172" s="20">
        <f t="array" ref="D172">SUMPRODUCT((RECAP!$A$2:$A$1000=synthése!$B172)*(RECAP!$B$2:$B$1000=synthése!$C172)*(RECAP!$C$1:$L$1=synthése!D$1)*(RECAP!$C$2:$L$1000))</f>
        <v>0</v>
      </c>
      <c r="E172" s="20">
        <f t="array" ref="E172">SUMPRODUCT((RECAP!$A$2:$A$1000=synthése!$B172)*(RECAP!$B$2:$B$1000=synthése!$C172)*(RECAP!$C$1:$L$1=synthése!E$1)*(RECAP!$C$2:$L$1000))</f>
        <v>0</v>
      </c>
      <c r="F172" s="20">
        <f t="array" ref="F172">SUMPRODUCT((RECAP!$A$2:$A$1000=synthése!$B172)*(RECAP!$B$2:$B$1000=synthése!$C172)*(RECAP!$C$1:$L$1=synthése!F$1)*(RECAP!$C$2:$L$1000))</f>
        <v>0</v>
      </c>
      <c r="G172" s="20">
        <f t="array" ref="G172">SUMPRODUCT((RECAP!$A$2:$A$1000=synthése!$B172)*(RECAP!$B$2:$B$1000=synthése!$C172)*(RECAP!$C$1:$L$1=synthése!G$1)*(RECAP!$C$2:$L$1000))</f>
        <v>0</v>
      </c>
      <c r="H172" s="20">
        <f t="array" ref="H172">SUMPRODUCT((RECAP!$A$2:$A$1000=synthése!$B172)*(RECAP!$B$2:$B$1000=synthése!$C172)*(RECAP!$C$1:$L$1=synthése!H$1)*(RECAP!$C$2:$L$1000))</f>
        <v>0</v>
      </c>
      <c r="I172" s="20">
        <f t="array" ref="I172">SUMPRODUCT((RECAP!$A$2:$A$1000=synthése!$B172)*(RECAP!$B$2:$B$1000=synthése!$C172)*(RECAP!$C$1:$L$1=synthése!I$1)*(RECAP!$C$2:$L$1000))</f>
        <v>0</v>
      </c>
      <c r="J172" s="20">
        <f t="array" ref="J172">SUMPRODUCT((RECAP!$A$2:$A$1000=synthése!$B172)*(RECAP!$B$2:$B$1000=synthése!$C172)*(RECAP!$C$1:$L$1=synthése!J$1)*(RECAP!$C$2:$L$1000))</f>
        <v>0</v>
      </c>
      <c r="K172" s="20">
        <f t="array" ref="K172">SUMPRODUCT((RECAP!$A$2:$A$1000=synthése!$B172)*(RECAP!$B$2:$B$1000=synthése!$C172)*(RECAP!$C$1:$L$1=synthése!K$1)*(RECAP!$C$2:$L$1000))</f>
        <v>0</v>
      </c>
      <c r="L172" s="20">
        <f t="array" ref="L172">SUMPRODUCT((RECAP!$A$2:$A$1000=synthése!$B172)*(RECAP!$B$2:$B$1000=synthése!$C172)*(RECAP!$C$1:$L$1=synthése!L$1)*(RECAP!$C$2:$L$1000))</f>
        <v>0</v>
      </c>
      <c r="M172" s="20">
        <f t="array" ref="M172">SUMPRODUCT((RECAP!$A$2:$A$1000=synthése!$B172)*(RECAP!$B$2:$B$1000=synthése!$C172)*(RECAP!$C$1:$L$1=synthése!M$1)*(RECAP!$C$2:$L$1000))</f>
        <v>0</v>
      </c>
      <c r="N172" s="24">
        <f t="shared" si="4"/>
        <v>0</v>
      </c>
    </row>
    <row r="173" spans="1:14" ht="15" thickBot="1" x14ac:dyDescent="0.3">
      <c r="A173" s="11" t="str">
        <f t="shared" ca="1" si="5"/>
        <v/>
      </c>
      <c r="B173" s="18" t="str">
        <f>IF(RECAP!A173="","",RECAP!A173)</f>
        <v/>
      </c>
      <c r="C173" s="19" t="str">
        <f>IF(RECAP!B173="","",RECAP!B173)</f>
        <v/>
      </c>
      <c r="D173" s="20">
        <f t="array" ref="D173">SUMPRODUCT((RECAP!$A$2:$A$1000=synthése!$B173)*(RECAP!$B$2:$B$1000=synthése!$C173)*(RECAP!$C$1:$L$1=synthése!D$1)*(RECAP!$C$2:$L$1000))</f>
        <v>0</v>
      </c>
      <c r="E173" s="20">
        <f t="array" ref="E173">SUMPRODUCT((RECAP!$A$2:$A$1000=synthése!$B173)*(RECAP!$B$2:$B$1000=synthése!$C173)*(RECAP!$C$1:$L$1=synthése!E$1)*(RECAP!$C$2:$L$1000))</f>
        <v>0</v>
      </c>
      <c r="F173" s="20">
        <f t="array" ref="F173">SUMPRODUCT((RECAP!$A$2:$A$1000=synthése!$B173)*(RECAP!$B$2:$B$1000=synthése!$C173)*(RECAP!$C$1:$L$1=synthése!F$1)*(RECAP!$C$2:$L$1000))</f>
        <v>0</v>
      </c>
      <c r="G173" s="20">
        <f t="array" ref="G173">SUMPRODUCT((RECAP!$A$2:$A$1000=synthése!$B173)*(RECAP!$B$2:$B$1000=synthése!$C173)*(RECAP!$C$1:$L$1=synthése!G$1)*(RECAP!$C$2:$L$1000))</f>
        <v>0</v>
      </c>
      <c r="H173" s="20">
        <f t="array" ref="H173">SUMPRODUCT((RECAP!$A$2:$A$1000=synthése!$B173)*(RECAP!$B$2:$B$1000=synthése!$C173)*(RECAP!$C$1:$L$1=synthése!H$1)*(RECAP!$C$2:$L$1000))</f>
        <v>0</v>
      </c>
      <c r="I173" s="20">
        <f t="array" ref="I173">SUMPRODUCT((RECAP!$A$2:$A$1000=synthése!$B173)*(RECAP!$B$2:$B$1000=synthése!$C173)*(RECAP!$C$1:$L$1=synthése!I$1)*(RECAP!$C$2:$L$1000))</f>
        <v>0</v>
      </c>
      <c r="J173" s="20">
        <f t="array" ref="J173">SUMPRODUCT((RECAP!$A$2:$A$1000=synthése!$B173)*(RECAP!$B$2:$B$1000=synthése!$C173)*(RECAP!$C$1:$L$1=synthése!J$1)*(RECAP!$C$2:$L$1000))</f>
        <v>0</v>
      </c>
      <c r="K173" s="20">
        <f t="array" ref="K173">SUMPRODUCT((RECAP!$A$2:$A$1000=synthése!$B173)*(RECAP!$B$2:$B$1000=synthése!$C173)*(RECAP!$C$1:$L$1=synthése!K$1)*(RECAP!$C$2:$L$1000))</f>
        <v>0</v>
      </c>
      <c r="L173" s="20">
        <f t="array" ref="L173">SUMPRODUCT((RECAP!$A$2:$A$1000=synthése!$B173)*(RECAP!$B$2:$B$1000=synthése!$C173)*(RECAP!$C$1:$L$1=synthése!L$1)*(RECAP!$C$2:$L$1000))</f>
        <v>0</v>
      </c>
      <c r="M173" s="20">
        <f t="array" ref="M173">SUMPRODUCT((RECAP!$A$2:$A$1000=synthése!$B173)*(RECAP!$B$2:$B$1000=synthése!$C173)*(RECAP!$C$1:$L$1=synthése!M$1)*(RECAP!$C$2:$L$1000))</f>
        <v>0</v>
      </c>
      <c r="N173" s="24">
        <f t="shared" si="4"/>
        <v>0</v>
      </c>
    </row>
    <row r="174" spans="1:14" ht="15" thickBot="1" x14ac:dyDescent="0.3">
      <c r="A174" s="11" t="str">
        <f t="shared" ca="1" si="5"/>
        <v/>
      </c>
      <c r="B174" s="18" t="str">
        <f>IF(RECAP!A174="","",RECAP!A174)</f>
        <v/>
      </c>
      <c r="C174" s="19" t="str">
        <f>IF(RECAP!B174="","",RECAP!B174)</f>
        <v/>
      </c>
      <c r="D174" s="20">
        <f t="array" ref="D174">SUMPRODUCT((RECAP!$A$2:$A$1000=synthése!$B174)*(RECAP!$B$2:$B$1000=synthése!$C174)*(RECAP!$C$1:$L$1=synthése!D$1)*(RECAP!$C$2:$L$1000))</f>
        <v>0</v>
      </c>
      <c r="E174" s="20">
        <f t="array" ref="E174">SUMPRODUCT((RECAP!$A$2:$A$1000=synthése!$B174)*(RECAP!$B$2:$B$1000=synthése!$C174)*(RECAP!$C$1:$L$1=synthése!E$1)*(RECAP!$C$2:$L$1000))</f>
        <v>0</v>
      </c>
      <c r="F174" s="20">
        <f t="array" ref="F174">SUMPRODUCT((RECAP!$A$2:$A$1000=synthése!$B174)*(RECAP!$B$2:$B$1000=synthése!$C174)*(RECAP!$C$1:$L$1=synthése!F$1)*(RECAP!$C$2:$L$1000))</f>
        <v>0</v>
      </c>
      <c r="G174" s="20">
        <f t="array" ref="G174">SUMPRODUCT((RECAP!$A$2:$A$1000=synthése!$B174)*(RECAP!$B$2:$B$1000=synthése!$C174)*(RECAP!$C$1:$L$1=synthése!G$1)*(RECAP!$C$2:$L$1000))</f>
        <v>0</v>
      </c>
      <c r="H174" s="20">
        <f t="array" ref="H174">SUMPRODUCT((RECAP!$A$2:$A$1000=synthése!$B174)*(RECAP!$B$2:$B$1000=synthése!$C174)*(RECAP!$C$1:$L$1=synthése!H$1)*(RECAP!$C$2:$L$1000))</f>
        <v>0</v>
      </c>
      <c r="I174" s="20">
        <f t="array" ref="I174">SUMPRODUCT((RECAP!$A$2:$A$1000=synthése!$B174)*(RECAP!$B$2:$B$1000=synthése!$C174)*(RECAP!$C$1:$L$1=synthése!I$1)*(RECAP!$C$2:$L$1000))</f>
        <v>0</v>
      </c>
      <c r="J174" s="20">
        <f t="array" ref="J174">SUMPRODUCT((RECAP!$A$2:$A$1000=synthése!$B174)*(RECAP!$B$2:$B$1000=synthése!$C174)*(RECAP!$C$1:$L$1=synthése!J$1)*(RECAP!$C$2:$L$1000))</f>
        <v>0</v>
      </c>
      <c r="K174" s="20">
        <f t="array" ref="K174">SUMPRODUCT((RECAP!$A$2:$A$1000=synthése!$B174)*(RECAP!$B$2:$B$1000=synthése!$C174)*(RECAP!$C$1:$L$1=synthése!K$1)*(RECAP!$C$2:$L$1000))</f>
        <v>0</v>
      </c>
      <c r="L174" s="20">
        <f t="array" ref="L174">SUMPRODUCT((RECAP!$A$2:$A$1000=synthése!$B174)*(RECAP!$B$2:$B$1000=synthése!$C174)*(RECAP!$C$1:$L$1=synthése!L$1)*(RECAP!$C$2:$L$1000))</f>
        <v>0</v>
      </c>
      <c r="M174" s="20">
        <f t="array" ref="M174">SUMPRODUCT((RECAP!$A$2:$A$1000=synthése!$B174)*(RECAP!$B$2:$B$1000=synthése!$C174)*(RECAP!$C$1:$L$1=synthése!M$1)*(RECAP!$C$2:$L$1000))</f>
        <v>0</v>
      </c>
      <c r="N174" s="24">
        <f t="shared" si="4"/>
        <v>0</v>
      </c>
    </row>
    <row r="175" spans="1:14" ht="15" thickBot="1" x14ac:dyDescent="0.3">
      <c r="A175" s="25" t="str">
        <f t="shared" ca="1" si="5"/>
        <v/>
      </c>
      <c r="B175" s="26" t="str">
        <f>IF(RECAP!A175="","",RECAP!A175)</f>
        <v/>
      </c>
      <c r="C175" s="27" t="str">
        <f>IF(RECAP!B175="","",RECAP!B175)</f>
        <v/>
      </c>
      <c r="D175" s="28">
        <f t="array" ref="D175">SUMPRODUCT((RECAP!$A$2:$A$1000=synthése!$B175)*(RECAP!$B$2:$B$1000=synthése!$C175)*(RECAP!$C$1:$L$1=synthése!D$1)*(RECAP!$C$2:$L$1000))</f>
        <v>0</v>
      </c>
      <c r="E175" s="28">
        <f t="array" ref="E175">SUMPRODUCT((RECAP!$A$2:$A$1000=synthése!$B175)*(RECAP!$B$2:$B$1000=synthése!$C175)*(RECAP!$C$1:$L$1=synthése!E$1)*(RECAP!$C$2:$L$1000))</f>
        <v>0</v>
      </c>
      <c r="F175" s="28">
        <f t="array" ref="F175">SUMPRODUCT((RECAP!$A$2:$A$1000=synthése!$B175)*(RECAP!$B$2:$B$1000=synthése!$C175)*(RECAP!$C$1:$L$1=synthése!F$1)*(RECAP!$C$2:$L$1000))</f>
        <v>0</v>
      </c>
      <c r="G175" s="28">
        <f t="array" ref="G175">SUMPRODUCT((RECAP!$A$2:$A$1000=synthése!$B175)*(RECAP!$B$2:$B$1000=synthése!$C175)*(RECAP!$C$1:$L$1=synthése!G$1)*(RECAP!$C$2:$L$1000))</f>
        <v>0</v>
      </c>
      <c r="H175" s="28">
        <f t="array" ref="H175">SUMPRODUCT((RECAP!$A$2:$A$1000=synthése!$B175)*(RECAP!$B$2:$B$1000=synthése!$C175)*(RECAP!$C$1:$L$1=synthése!H$1)*(RECAP!$C$2:$L$1000))</f>
        <v>0</v>
      </c>
      <c r="I175" s="28">
        <f t="array" ref="I175">SUMPRODUCT((RECAP!$A$2:$A$1000=synthése!$B175)*(RECAP!$B$2:$B$1000=synthése!$C175)*(RECAP!$C$1:$L$1=synthése!I$1)*(RECAP!$C$2:$L$1000))</f>
        <v>0</v>
      </c>
      <c r="J175" s="28">
        <f t="array" ref="J175">SUMPRODUCT((RECAP!$A$2:$A$1000=synthése!$B175)*(RECAP!$B$2:$B$1000=synthése!$C175)*(RECAP!$C$1:$L$1=synthése!J$1)*(RECAP!$C$2:$L$1000))</f>
        <v>0</v>
      </c>
      <c r="K175" s="28">
        <f t="array" ref="K175">SUMPRODUCT((RECAP!$A$2:$A$1000=synthése!$B175)*(RECAP!$B$2:$B$1000=synthése!$C175)*(RECAP!$C$1:$L$1=synthése!K$1)*(RECAP!$C$2:$L$1000))</f>
        <v>0</v>
      </c>
      <c r="L175" s="28">
        <f t="array" ref="L175">SUMPRODUCT((RECAP!$A$2:$A$1000=synthése!$B175)*(RECAP!$B$2:$B$1000=synthése!$C175)*(RECAP!$C$1:$L$1=synthése!L$1)*(RECAP!$C$2:$L$1000))</f>
        <v>0</v>
      </c>
      <c r="M175" s="28">
        <f t="array" ref="M175">SUMPRODUCT((RECAP!$A$2:$A$1000=synthése!$B175)*(RECAP!$B$2:$B$1000=synthése!$C175)*(RECAP!$C$1:$L$1=synthése!M$1)*(RECAP!$C$2:$L$1000))</f>
        <v>0</v>
      </c>
      <c r="N175" s="24">
        <f t="shared" si="4"/>
        <v>0</v>
      </c>
    </row>
    <row r="176" spans="1:14" ht="15" thickBot="1" x14ac:dyDescent="0.3">
      <c r="A176" s="9" t="str">
        <f t="shared" ca="1" si="5"/>
        <v/>
      </c>
      <c r="B176" s="21" t="str">
        <f>IF(RECAP!A176="","",RECAP!A176)</f>
        <v/>
      </c>
      <c r="C176" s="22" t="str">
        <f>IF(RECAP!B176="","",RECAP!B176)</f>
        <v/>
      </c>
      <c r="D176" s="23">
        <f t="array" ref="D176">SUMPRODUCT((RECAP!$A$2:$A$1000=synthése!$B176)*(RECAP!$B$2:$B$1000=synthése!$C176)*(RECAP!$C$1:$L$1=synthése!D$1)*(RECAP!$C$2:$L$1000))</f>
        <v>0</v>
      </c>
      <c r="E176" s="23">
        <f t="array" ref="E176">SUMPRODUCT((RECAP!$A$2:$A$1000=synthése!$B176)*(RECAP!$B$2:$B$1000=synthése!$C176)*(RECAP!$C$1:$L$1=synthése!E$1)*(RECAP!$C$2:$L$1000))</f>
        <v>0</v>
      </c>
      <c r="F176" s="23">
        <f t="array" ref="F176">SUMPRODUCT((RECAP!$A$2:$A$1000=synthése!$B176)*(RECAP!$B$2:$B$1000=synthése!$C176)*(RECAP!$C$1:$L$1=synthése!F$1)*(RECAP!$C$2:$L$1000))</f>
        <v>0</v>
      </c>
      <c r="G176" s="23">
        <f t="array" ref="G176">SUMPRODUCT((RECAP!$A$2:$A$1000=synthése!$B176)*(RECAP!$B$2:$B$1000=synthése!$C176)*(RECAP!$C$1:$L$1=synthése!G$1)*(RECAP!$C$2:$L$1000))</f>
        <v>0</v>
      </c>
      <c r="H176" s="23">
        <f t="array" ref="H176">SUMPRODUCT((RECAP!$A$2:$A$1000=synthése!$B176)*(RECAP!$B$2:$B$1000=synthése!$C176)*(RECAP!$C$1:$L$1=synthése!H$1)*(RECAP!$C$2:$L$1000))</f>
        <v>0</v>
      </c>
      <c r="I176" s="23">
        <f t="array" ref="I176">SUMPRODUCT((RECAP!$A$2:$A$1000=synthése!$B176)*(RECAP!$B$2:$B$1000=synthése!$C176)*(RECAP!$C$1:$L$1=synthése!I$1)*(RECAP!$C$2:$L$1000))</f>
        <v>0</v>
      </c>
      <c r="J176" s="23">
        <f t="array" ref="J176">SUMPRODUCT((RECAP!$A$2:$A$1000=synthése!$B176)*(RECAP!$B$2:$B$1000=synthése!$C176)*(RECAP!$C$1:$L$1=synthése!J$1)*(RECAP!$C$2:$L$1000))</f>
        <v>0</v>
      </c>
      <c r="K176" s="23">
        <f t="array" ref="K176">SUMPRODUCT((RECAP!$A$2:$A$1000=synthése!$B176)*(RECAP!$B$2:$B$1000=synthése!$C176)*(RECAP!$C$1:$L$1=synthése!K$1)*(RECAP!$C$2:$L$1000))</f>
        <v>0</v>
      </c>
      <c r="L176" s="23">
        <f t="array" ref="L176">SUMPRODUCT((RECAP!$A$2:$A$1000=synthése!$B176)*(RECAP!$B$2:$B$1000=synthése!$C176)*(RECAP!$C$1:$L$1=synthése!L$1)*(RECAP!$C$2:$L$1000))</f>
        <v>0</v>
      </c>
      <c r="M176" s="23">
        <f t="array" ref="M176">SUMPRODUCT((RECAP!$A$2:$A$1000=synthése!$B176)*(RECAP!$B$2:$B$1000=synthése!$C176)*(RECAP!$C$1:$L$1=synthése!M$1)*(RECAP!$C$2:$L$1000))</f>
        <v>0</v>
      </c>
      <c r="N176" s="24">
        <f t="shared" si="4"/>
        <v>0</v>
      </c>
    </row>
    <row r="177" spans="1:14" ht="15" thickBot="1" x14ac:dyDescent="0.3">
      <c r="A177" s="11" t="str">
        <f t="shared" ca="1" si="5"/>
        <v/>
      </c>
      <c r="B177" s="18" t="str">
        <f>IF(RECAP!A177="","",RECAP!A177)</f>
        <v/>
      </c>
      <c r="C177" s="19" t="str">
        <f>IF(RECAP!B177="","",RECAP!B177)</f>
        <v/>
      </c>
      <c r="D177" s="20">
        <f t="array" ref="D177">SUMPRODUCT((RECAP!$A$2:$A$1000=synthése!$B177)*(RECAP!$B$2:$B$1000=synthése!$C177)*(RECAP!$C$1:$L$1=synthése!D$1)*(RECAP!$C$2:$L$1000))</f>
        <v>0</v>
      </c>
      <c r="E177" s="20">
        <f t="array" ref="E177">SUMPRODUCT((RECAP!$A$2:$A$1000=synthése!$B177)*(RECAP!$B$2:$B$1000=synthése!$C177)*(RECAP!$C$1:$L$1=synthése!E$1)*(RECAP!$C$2:$L$1000))</f>
        <v>0</v>
      </c>
      <c r="F177" s="20">
        <f t="array" ref="F177">SUMPRODUCT((RECAP!$A$2:$A$1000=synthése!$B177)*(RECAP!$B$2:$B$1000=synthése!$C177)*(RECAP!$C$1:$L$1=synthése!F$1)*(RECAP!$C$2:$L$1000))</f>
        <v>0</v>
      </c>
      <c r="G177" s="20">
        <f t="array" ref="G177">SUMPRODUCT((RECAP!$A$2:$A$1000=synthése!$B177)*(RECAP!$B$2:$B$1000=synthése!$C177)*(RECAP!$C$1:$L$1=synthése!G$1)*(RECAP!$C$2:$L$1000))</f>
        <v>0</v>
      </c>
      <c r="H177" s="20">
        <f t="array" ref="H177">SUMPRODUCT((RECAP!$A$2:$A$1000=synthése!$B177)*(RECAP!$B$2:$B$1000=synthése!$C177)*(RECAP!$C$1:$L$1=synthése!H$1)*(RECAP!$C$2:$L$1000))</f>
        <v>0</v>
      </c>
      <c r="I177" s="20">
        <f t="array" ref="I177">SUMPRODUCT((RECAP!$A$2:$A$1000=synthése!$B177)*(RECAP!$B$2:$B$1000=synthése!$C177)*(RECAP!$C$1:$L$1=synthése!I$1)*(RECAP!$C$2:$L$1000))</f>
        <v>0</v>
      </c>
      <c r="J177" s="20">
        <f t="array" ref="J177">SUMPRODUCT((RECAP!$A$2:$A$1000=synthése!$B177)*(RECAP!$B$2:$B$1000=synthése!$C177)*(RECAP!$C$1:$L$1=synthése!J$1)*(RECAP!$C$2:$L$1000))</f>
        <v>0</v>
      </c>
      <c r="K177" s="20">
        <f t="array" ref="K177">SUMPRODUCT((RECAP!$A$2:$A$1000=synthése!$B177)*(RECAP!$B$2:$B$1000=synthése!$C177)*(RECAP!$C$1:$L$1=synthése!K$1)*(RECAP!$C$2:$L$1000))</f>
        <v>0</v>
      </c>
      <c r="L177" s="20">
        <f t="array" ref="L177">SUMPRODUCT((RECAP!$A$2:$A$1000=synthése!$B177)*(RECAP!$B$2:$B$1000=synthése!$C177)*(RECAP!$C$1:$L$1=synthése!L$1)*(RECAP!$C$2:$L$1000))</f>
        <v>0</v>
      </c>
      <c r="M177" s="20">
        <f t="array" ref="M177">SUMPRODUCT((RECAP!$A$2:$A$1000=synthése!$B177)*(RECAP!$B$2:$B$1000=synthése!$C177)*(RECAP!$C$1:$L$1=synthése!M$1)*(RECAP!$C$2:$L$1000))</f>
        <v>0</v>
      </c>
      <c r="N177" s="24">
        <f t="shared" si="4"/>
        <v>0</v>
      </c>
    </row>
    <row r="178" spans="1:14" ht="15" thickBot="1" x14ac:dyDescent="0.3">
      <c r="A178" s="11" t="str">
        <f t="shared" ca="1" si="5"/>
        <v/>
      </c>
      <c r="B178" s="18" t="str">
        <f>IF(RECAP!A178="","",RECAP!A178)</f>
        <v/>
      </c>
      <c r="C178" s="19" t="str">
        <f>IF(RECAP!B178="","",RECAP!B178)</f>
        <v/>
      </c>
      <c r="D178" s="20">
        <f t="array" ref="D178">SUMPRODUCT((RECAP!$A$2:$A$1000=synthése!$B178)*(RECAP!$B$2:$B$1000=synthése!$C178)*(RECAP!$C$1:$L$1=synthése!D$1)*(RECAP!$C$2:$L$1000))</f>
        <v>0</v>
      </c>
      <c r="E178" s="20">
        <f t="array" ref="E178">SUMPRODUCT((RECAP!$A$2:$A$1000=synthése!$B178)*(RECAP!$B$2:$B$1000=synthése!$C178)*(RECAP!$C$1:$L$1=synthése!E$1)*(RECAP!$C$2:$L$1000))</f>
        <v>0</v>
      </c>
      <c r="F178" s="20">
        <f t="array" ref="F178">SUMPRODUCT((RECAP!$A$2:$A$1000=synthése!$B178)*(RECAP!$B$2:$B$1000=synthése!$C178)*(RECAP!$C$1:$L$1=synthése!F$1)*(RECAP!$C$2:$L$1000))</f>
        <v>0</v>
      </c>
      <c r="G178" s="20">
        <f t="array" ref="G178">SUMPRODUCT((RECAP!$A$2:$A$1000=synthése!$B178)*(RECAP!$B$2:$B$1000=synthése!$C178)*(RECAP!$C$1:$L$1=synthése!G$1)*(RECAP!$C$2:$L$1000))</f>
        <v>0</v>
      </c>
      <c r="H178" s="20">
        <f t="array" ref="H178">SUMPRODUCT((RECAP!$A$2:$A$1000=synthése!$B178)*(RECAP!$B$2:$B$1000=synthése!$C178)*(RECAP!$C$1:$L$1=synthése!H$1)*(RECAP!$C$2:$L$1000))</f>
        <v>0</v>
      </c>
      <c r="I178" s="20">
        <f t="array" ref="I178">SUMPRODUCT((RECAP!$A$2:$A$1000=synthése!$B178)*(RECAP!$B$2:$B$1000=synthése!$C178)*(RECAP!$C$1:$L$1=synthése!I$1)*(RECAP!$C$2:$L$1000))</f>
        <v>0</v>
      </c>
      <c r="J178" s="20">
        <f t="array" ref="J178">SUMPRODUCT((RECAP!$A$2:$A$1000=synthése!$B178)*(RECAP!$B$2:$B$1000=synthése!$C178)*(RECAP!$C$1:$L$1=synthése!J$1)*(RECAP!$C$2:$L$1000))</f>
        <v>0</v>
      </c>
      <c r="K178" s="20">
        <f t="array" ref="K178">SUMPRODUCT((RECAP!$A$2:$A$1000=synthése!$B178)*(RECAP!$B$2:$B$1000=synthése!$C178)*(RECAP!$C$1:$L$1=synthése!K$1)*(RECAP!$C$2:$L$1000))</f>
        <v>0</v>
      </c>
      <c r="L178" s="20">
        <f t="array" ref="L178">SUMPRODUCT((RECAP!$A$2:$A$1000=synthése!$B178)*(RECAP!$B$2:$B$1000=synthése!$C178)*(RECAP!$C$1:$L$1=synthése!L$1)*(RECAP!$C$2:$L$1000))</f>
        <v>0</v>
      </c>
      <c r="M178" s="20">
        <f t="array" ref="M178">SUMPRODUCT((RECAP!$A$2:$A$1000=synthése!$B178)*(RECAP!$B$2:$B$1000=synthése!$C178)*(RECAP!$C$1:$L$1=synthése!M$1)*(RECAP!$C$2:$L$1000))</f>
        <v>0</v>
      </c>
      <c r="N178" s="24">
        <f t="shared" si="4"/>
        <v>0</v>
      </c>
    </row>
    <row r="179" spans="1:14" ht="15" thickBot="1" x14ac:dyDescent="0.3">
      <c r="A179" s="11" t="str">
        <f t="shared" ca="1" si="5"/>
        <v/>
      </c>
      <c r="B179" s="18" t="str">
        <f>IF(RECAP!A179="","",RECAP!A179)</f>
        <v/>
      </c>
      <c r="C179" s="19" t="str">
        <f>IF(RECAP!B179="","",RECAP!B179)</f>
        <v/>
      </c>
      <c r="D179" s="20">
        <f t="array" ref="D179">SUMPRODUCT((RECAP!$A$2:$A$1000=synthése!$B179)*(RECAP!$B$2:$B$1000=synthése!$C179)*(RECAP!$C$1:$L$1=synthése!D$1)*(RECAP!$C$2:$L$1000))</f>
        <v>0</v>
      </c>
      <c r="E179" s="20">
        <f t="array" ref="E179">SUMPRODUCT((RECAP!$A$2:$A$1000=synthése!$B179)*(RECAP!$B$2:$B$1000=synthése!$C179)*(RECAP!$C$1:$L$1=synthése!E$1)*(RECAP!$C$2:$L$1000))</f>
        <v>0</v>
      </c>
      <c r="F179" s="20">
        <f t="array" ref="F179">SUMPRODUCT((RECAP!$A$2:$A$1000=synthése!$B179)*(RECAP!$B$2:$B$1000=synthése!$C179)*(RECAP!$C$1:$L$1=synthése!F$1)*(RECAP!$C$2:$L$1000))</f>
        <v>0</v>
      </c>
      <c r="G179" s="20">
        <f t="array" ref="G179">SUMPRODUCT((RECAP!$A$2:$A$1000=synthése!$B179)*(RECAP!$B$2:$B$1000=synthése!$C179)*(RECAP!$C$1:$L$1=synthése!G$1)*(RECAP!$C$2:$L$1000))</f>
        <v>0</v>
      </c>
      <c r="H179" s="20">
        <f t="array" ref="H179">SUMPRODUCT((RECAP!$A$2:$A$1000=synthése!$B179)*(RECAP!$B$2:$B$1000=synthése!$C179)*(RECAP!$C$1:$L$1=synthése!H$1)*(RECAP!$C$2:$L$1000))</f>
        <v>0</v>
      </c>
      <c r="I179" s="20">
        <f t="array" ref="I179">SUMPRODUCT((RECAP!$A$2:$A$1000=synthése!$B179)*(RECAP!$B$2:$B$1000=synthése!$C179)*(RECAP!$C$1:$L$1=synthése!I$1)*(RECAP!$C$2:$L$1000))</f>
        <v>0</v>
      </c>
      <c r="J179" s="20">
        <f t="array" ref="J179">SUMPRODUCT((RECAP!$A$2:$A$1000=synthése!$B179)*(RECAP!$B$2:$B$1000=synthése!$C179)*(RECAP!$C$1:$L$1=synthése!J$1)*(RECAP!$C$2:$L$1000))</f>
        <v>0</v>
      </c>
      <c r="K179" s="20">
        <f t="array" ref="K179">SUMPRODUCT((RECAP!$A$2:$A$1000=synthése!$B179)*(RECAP!$B$2:$B$1000=synthése!$C179)*(RECAP!$C$1:$L$1=synthése!K$1)*(RECAP!$C$2:$L$1000))</f>
        <v>0</v>
      </c>
      <c r="L179" s="20">
        <f t="array" ref="L179">SUMPRODUCT((RECAP!$A$2:$A$1000=synthése!$B179)*(RECAP!$B$2:$B$1000=synthése!$C179)*(RECAP!$C$1:$L$1=synthése!L$1)*(RECAP!$C$2:$L$1000))</f>
        <v>0</v>
      </c>
      <c r="M179" s="20">
        <f t="array" ref="M179">SUMPRODUCT((RECAP!$A$2:$A$1000=synthése!$B179)*(RECAP!$B$2:$B$1000=synthése!$C179)*(RECAP!$C$1:$L$1=synthése!M$1)*(RECAP!$C$2:$L$1000))</f>
        <v>0</v>
      </c>
      <c r="N179" s="24">
        <f t="shared" si="4"/>
        <v>0</v>
      </c>
    </row>
    <row r="180" spans="1:14" ht="15" thickBot="1" x14ac:dyDescent="0.3">
      <c r="A180" s="11" t="str">
        <f t="shared" ca="1" si="5"/>
        <v/>
      </c>
      <c r="B180" s="18" t="str">
        <f>IF(RECAP!A180="","",RECAP!A180)</f>
        <v/>
      </c>
      <c r="C180" s="19" t="str">
        <f>IF(RECAP!B180="","",RECAP!B180)</f>
        <v/>
      </c>
      <c r="D180" s="20">
        <f t="array" ref="D180">SUMPRODUCT((RECAP!$A$2:$A$1000=synthése!$B180)*(RECAP!$B$2:$B$1000=synthése!$C180)*(RECAP!$C$1:$L$1=synthése!D$1)*(RECAP!$C$2:$L$1000))</f>
        <v>0</v>
      </c>
      <c r="E180" s="20">
        <f t="array" ref="E180">SUMPRODUCT((RECAP!$A$2:$A$1000=synthése!$B180)*(RECAP!$B$2:$B$1000=synthése!$C180)*(RECAP!$C$1:$L$1=synthése!E$1)*(RECAP!$C$2:$L$1000))</f>
        <v>0</v>
      </c>
      <c r="F180" s="20">
        <f t="array" ref="F180">SUMPRODUCT((RECAP!$A$2:$A$1000=synthése!$B180)*(RECAP!$B$2:$B$1000=synthése!$C180)*(RECAP!$C$1:$L$1=synthése!F$1)*(RECAP!$C$2:$L$1000))</f>
        <v>0</v>
      </c>
      <c r="G180" s="20">
        <f t="array" ref="G180">SUMPRODUCT((RECAP!$A$2:$A$1000=synthése!$B180)*(RECAP!$B$2:$B$1000=synthése!$C180)*(RECAP!$C$1:$L$1=synthése!G$1)*(RECAP!$C$2:$L$1000))</f>
        <v>0</v>
      </c>
      <c r="H180" s="20">
        <f t="array" ref="H180">SUMPRODUCT((RECAP!$A$2:$A$1000=synthése!$B180)*(RECAP!$B$2:$B$1000=synthése!$C180)*(RECAP!$C$1:$L$1=synthése!H$1)*(RECAP!$C$2:$L$1000))</f>
        <v>0</v>
      </c>
      <c r="I180" s="20">
        <f t="array" ref="I180">SUMPRODUCT((RECAP!$A$2:$A$1000=synthése!$B180)*(RECAP!$B$2:$B$1000=synthése!$C180)*(RECAP!$C$1:$L$1=synthése!I$1)*(RECAP!$C$2:$L$1000))</f>
        <v>0</v>
      </c>
      <c r="J180" s="20">
        <f t="array" ref="J180">SUMPRODUCT((RECAP!$A$2:$A$1000=synthése!$B180)*(RECAP!$B$2:$B$1000=synthése!$C180)*(RECAP!$C$1:$L$1=synthése!J$1)*(RECAP!$C$2:$L$1000))</f>
        <v>0</v>
      </c>
      <c r="K180" s="20">
        <f t="array" ref="K180">SUMPRODUCT((RECAP!$A$2:$A$1000=synthése!$B180)*(RECAP!$B$2:$B$1000=synthése!$C180)*(RECAP!$C$1:$L$1=synthése!K$1)*(RECAP!$C$2:$L$1000))</f>
        <v>0</v>
      </c>
      <c r="L180" s="20">
        <f t="array" ref="L180">SUMPRODUCT((RECAP!$A$2:$A$1000=synthése!$B180)*(RECAP!$B$2:$B$1000=synthése!$C180)*(RECAP!$C$1:$L$1=synthése!L$1)*(RECAP!$C$2:$L$1000))</f>
        <v>0</v>
      </c>
      <c r="M180" s="20">
        <f t="array" ref="M180">SUMPRODUCT((RECAP!$A$2:$A$1000=synthése!$B180)*(RECAP!$B$2:$B$1000=synthése!$C180)*(RECAP!$C$1:$L$1=synthése!M$1)*(RECAP!$C$2:$L$1000))</f>
        <v>0</v>
      </c>
      <c r="N180" s="24">
        <f t="shared" si="4"/>
        <v>0</v>
      </c>
    </row>
    <row r="181" spans="1:14" ht="15" thickBot="1" x14ac:dyDescent="0.3">
      <c r="A181" s="25" t="str">
        <f t="shared" ca="1" si="5"/>
        <v/>
      </c>
      <c r="B181" s="26" t="str">
        <f>IF(RECAP!A181="","",RECAP!A181)</f>
        <v/>
      </c>
      <c r="C181" s="27" t="str">
        <f>IF(RECAP!B181="","",RECAP!B181)</f>
        <v/>
      </c>
      <c r="D181" s="28">
        <f t="array" ref="D181">SUMPRODUCT((RECAP!$A$2:$A$1000=synthése!$B181)*(RECAP!$B$2:$B$1000=synthése!$C181)*(RECAP!$C$1:$L$1=synthése!D$1)*(RECAP!$C$2:$L$1000))</f>
        <v>0</v>
      </c>
      <c r="E181" s="28">
        <f t="array" ref="E181">SUMPRODUCT((RECAP!$A$2:$A$1000=synthése!$B181)*(RECAP!$B$2:$B$1000=synthése!$C181)*(RECAP!$C$1:$L$1=synthése!E$1)*(RECAP!$C$2:$L$1000))</f>
        <v>0</v>
      </c>
      <c r="F181" s="28">
        <f t="array" ref="F181">SUMPRODUCT((RECAP!$A$2:$A$1000=synthése!$B181)*(RECAP!$B$2:$B$1000=synthése!$C181)*(RECAP!$C$1:$L$1=synthése!F$1)*(RECAP!$C$2:$L$1000))</f>
        <v>0</v>
      </c>
      <c r="G181" s="28">
        <f t="array" ref="G181">SUMPRODUCT((RECAP!$A$2:$A$1000=synthése!$B181)*(RECAP!$B$2:$B$1000=synthése!$C181)*(RECAP!$C$1:$L$1=synthése!G$1)*(RECAP!$C$2:$L$1000))</f>
        <v>0</v>
      </c>
      <c r="H181" s="28">
        <f t="array" ref="H181">SUMPRODUCT((RECAP!$A$2:$A$1000=synthése!$B181)*(RECAP!$B$2:$B$1000=synthése!$C181)*(RECAP!$C$1:$L$1=synthése!H$1)*(RECAP!$C$2:$L$1000))</f>
        <v>0</v>
      </c>
      <c r="I181" s="28">
        <f t="array" ref="I181">SUMPRODUCT((RECAP!$A$2:$A$1000=synthése!$B181)*(RECAP!$B$2:$B$1000=synthése!$C181)*(RECAP!$C$1:$L$1=synthése!I$1)*(RECAP!$C$2:$L$1000))</f>
        <v>0</v>
      </c>
      <c r="J181" s="28">
        <f t="array" ref="J181">SUMPRODUCT((RECAP!$A$2:$A$1000=synthése!$B181)*(RECAP!$B$2:$B$1000=synthése!$C181)*(RECAP!$C$1:$L$1=synthése!J$1)*(RECAP!$C$2:$L$1000))</f>
        <v>0</v>
      </c>
      <c r="K181" s="28">
        <f t="array" ref="K181">SUMPRODUCT((RECAP!$A$2:$A$1000=synthése!$B181)*(RECAP!$B$2:$B$1000=synthése!$C181)*(RECAP!$C$1:$L$1=synthése!K$1)*(RECAP!$C$2:$L$1000))</f>
        <v>0</v>
      </c>
      <c r="L181" s="28">
        <f t="array" ref="L181">SUMPRODUCT((RECAP!$A$2:$A$1000=synthése!$B181)*(RECAP!$B$2:$B$1000=synthése!$C181)*(RECAP!$C$1:$L$1=synthése!L$1)*(RECAP!$C$2:$L$1000))</f>
        <v>0</v>
      </c>
      <c r="M181" s="28">
        <f t="array" ref="M181">SUMPRODUCT((RECAP!$A$2:$A$1000=synthése!$B181)*(RECAP!$B$2:$B$1000=synthése!$C181)*(RECAP!$C$1:$L$1=synthése!M$1)*(RECAP!$C$2:$L$1000))</f>
        <v>0</v>
      </c>
      <c r="N181" s="24">
        <f t="shared" si="4"/>
        <v>0</v>
      </c>
    </row>
    <row r="182" spans="1:14" ht="15" thickBot="1" x14ac:dyDescent="0.3">
      <c r="A182" s="9" t="str">
        <f t="shared" ca="1" si="5"/>
        <v/>
      </c>
      <c r="B182" s="21" t="str">
        <f>IF(RECAP!A182="","",RECAP!A182)</f>
        <v/>
      </c>
      <c r="C182" s="22" t="str">
        <f>IF(RECAP!B182="","",RECAP!B182)</f>
        <v/>
      </c>
      <c r="D182" s="23">
        <f t="array" ref="D182">SUMPRODUCT((RECAP!$A$2:$A$1000=synthése!$B182)*(RECAP!$B$2:$B$1000=synthése!$C182)*(RECAP!$C$1:$L$1=synthése!D$1)*(RECAP!$C$2:$L$1000))</f>
        <v>0</v>
      </c>
      <c r="E182" s="23">
        <f t="array" ref="E182">SUMPRODUCT((RECAP!$A$2:$A$1000=synthése!$B182)*(RECAP!$B$2:$B$1000=synthése!$C182)*(RECAP!$C$1:$L$1=synthése!E$1)*(RECAP!$C$2:$L$1000))</f>
        <v>0</v>
      </c>
      <c r="F182" s="23">
        <f t="array" ref="F182">SUMPRODUCT((RECAP!$A$2:$A$1000=synthése!$B182)*(RECAP!$B$2:$B$1000=synthése!$C182)*(RECAP!$C$1:$L$1=synthése!F$1)*(RECAP!$C$2:$L$1000))</f>
        <v>0</v>
      </c>
      <c r="G182" s="23">
        <f t="array" ref="G182">SUMPRODUCT((RECAP!$A$2:$A$1000=synthése!$B182)*(RECAP!$B$2:$B$1000=synthése!$C182)*(RECAP!$C$1:$L$1=synthése!G$1)*(RECAP!$C$2:$L$1000))</f>
        <v>0</v>
      </c>
      <c r="H182" s="23">
        <f t="array" ref="H182">SUMPRODUCT((RECAP!$A$2:$A$1000=synthése!$B182)*(RECAP!$B$2:$B$1000=synthése!$C182)*(RECAP!$C$1:$L$1=synthése!H$1)*(RECAP!$C$2:$L$1000))</f>
        <v>0</v>
      </c>
      <c r="I182" s="23">
        <f t="array" ref="I182">SUMPRODUCT((RECAP!$A$2:$A$1000=synthése!$B182)*(RECAP!$B$2:$B$1000=synthése!$C182)*(RECAP!$C$1:$L$1=synthése!I$1)*(RECAP!$C$2:$L$1000))</f>
        <v>0</v>
      </c>
      <c r="J182" s="23">
        <f t="array" ref="J182">SUMPRODUCT((RECAP!$A$2:$A$1000=synthése!$B182)*(RECAP!$B$2:$B$1000=synthése!$C182)*(RECAP!$C$1:$L$1=synthése!J$1)*(RECAP!$C$2:$L$1000))</f>
        <v>0</v>
      </c>
      <c r="K182" s="23">
        <f t="array" ref="K182">SUMPRODUCT((RECAP!$A$2:$A$1000=synthése!$B182)*(RECAP!$B$2:$B$1000=synthése!$C182)*(RECAP!$C$1:$L$1=synthése!K$1)*(RECAP!$C$2:$L$1000))</f>
        <v>0</v>
      </c>
      <c r="L182" s="23">
        <f t="array" ref="L182">SUMPRODUCT((RECAP!$A$2:$A$1000=synthése!$B182)*(RECAP!$B$2:$B$1000=synthése!$C182)*(RECAP!$C$1:$L$1=synthése!L$1)*(RECAP!$C$2:$L$1000))</f>
        <v>0</v>
      </c>
      <c r="M182" s="23">
        <f t="array" ref="M182">SUMPRODUCT((RECAP!$A$2:$A$1000=synthése!$B182)*(RECAP!$B$2:$B$1000=synthése!$C182)*(RECAP!$C$1:$L$1=synthése!M$1)*(RECAP!$C$2:$L$1000))</f>
        <v>0</v>
      </c>
      <c r="N182" s="24">
        <f t="shared" si="4"/>
        <v>0</v>
      </c>
    </row>
    <row r="183" spans="1:14" ht="15" thickBot="1" x14ac:dyDescent="0.3">
      <c r="A183" s="11" t="str">
        <f t="shared" ca="1" si="5"/>
        <v/>
      </c>
      <c r="B183" s="18" t="str">
        <f>IF(RECAP!A183="","",RECAP!A183)</f>
        <v/>
      </c>
      <c r="C183" s="19" t="str">
        <f>IF(RECAP!B183="","",RECAP!B183)</f>
        <v/>
      </c>
      <c r="D183" s="20">
        <f t="array" ref="D183">SUMPRODUCT((RECAP!$A$2:$A$1000=synthése!$B183)*(RECAP!$B$2:$B$1000=synthése!$C183)*(RECAP!$C$1:$L$1=synthése!D$1)*(RECAP!$C$2:$L$1000))</f>
        <v>0</v>
      </c>
      <c r="E183" s="20">
        <f t="array" ref="E183">SUMPRODUCT((RECAP!$A$2:$A$1000=synthése!$B183)*(RECAP!$B$2:$B$1000=synthése!$C183)*(RECAP!$C$1:$L$1=synthése!E$1)*(RECAP!$C$2:$L$1000))</f>
        <v>0</v>
      </c>
      <c r="F183" s="20">
        <f t="array" ref="F183">SUMPRODUCT((RECAP!$A$2:$A$1000=synthése!$B183)*(RECAP!$B$2:$B$1000=synthése!$C183)*(RECAP!$C$1:$L$1=synthése!F$1)*(RECAP!$C$2:$L$1000))</f>
        <v>0</v>
      </c>
      <c r="G183" s="20">
        <f t="array" ref="G183">SUMPRODUCT((RECAP!$A$2:$A$1000=synthése!$B183)*(RECAP!$B$2:$B$1000=synthése!$C183)*(RECAP!$C$1:$L$1=synthése!G$1)*(RECAP!$C$2:$L$1000))</f>
        <v>0</v>
      </c>
      <c r="H183" s="20">
        <f t="array" ref="H183">SUMPRODUCT((RECAP!$A$2:$A$1000=synthése!$B183)*(RECAP!$B$2:$B$1000=synthése!$C183)*(RECAP!$C$1:$L$1=synthése!H$1)*(RECAP!$C$2:$L$1000))</f>
        <v>0</v>
      </c>
      <c r="I183" s="20">
        <f t="array" ref="I183">SUMPRODUCT((RECAP!$A$2:$A$1000=synthése!$B183)*(RECAP!$B$2:$B$1000=synthése!$C183)*(RECAP!$C$1:$L$1=synthése!I$1)*(RECAP!$C$2:$L$1000))</f>
        <v>0</v>
      </c>
      <c r="J183" s="20">
        <f t="array" ref="J183">SUMPRODUCT((RECAP!$A$2:$A$1000=synthése!$B183)*(RECAP!$B$2:$B$1000=synthése!$C183)*(RECAP!$C$1:$L$1=synthése!J$1)*(RECAP!$C$2:$L$1000))</f>
        <v>0</v>
      </c>
      <c r="K183" s="20">
        <f t="array" ref="K183">SUMPRODUCT((RECAP!$A$2:$A$1000=synthése!$B183)*(RECAP!$B$2:$B$1000=synthése!$C183)*(RECAP!$C$1:$L$1=synthése!K$1)*(RECAP!$C$2:$L$1000))</f>
        <v>0</v>
      </c>
      <c r="L183" s="20">
        <f t="array" ref="L183">SUMPRODUCT((RECAP!$A$2:$A$1000=synthése!$B183)*(RECAP!$B$2:$B$1000=synthése!$C183)*(RECAP!$C$1:$L$1=synthése!L$1)*(RECAP!$C$2:$L$1000))</f>
        <v>0</v>
      </c>
      <c r="M183" s="20">
        <f t="array" ref="M183">SUMPRODUCT((RECAP!$A$2:$A$1000=synthése!$B183)*(RECAP!$B$2:$B$1000=synthése!$C183)*(RECAP!$C$1:$L$1=synthése!M$1)*(RECAP!$C$2:$L$1000))</f>
        <v>0</v>
      </c>
      <c r="N183" s="24">
        <f t="shared" si="4"/>
        <v>0</v>
      </c>
    </row>
    <row r="184" spans="1:14" ht="15" thickBot="1" x14ac:dyDescent="0.3">
      <c r="A184" s="11" t="str">
        <f t="shared" ca="1" si="5"/>
        <v/>
      </c>
      <c r="B184" s="18" t="str">
        <f>IF(RECAP!A184="","",RECAP!A184)</f>
        <v/>
      </c>
      <c r="C184" s="19" t="str">
        <f>IF(RECAP!B184="","",RECAP!B184)</f>
        <v/>
      </c>
      <c r="D184" s="20">
        <f t="array" ref="D184">SUMPRODUCT((RECAP!$A$2:$A$1000=synthése!$B184)*(RECAP!$B$2:$B$1000=synthése!$C184)*(RECAP!$C$1:$L$1=synthése!D$1)*(RECAP!$C$2:$L$1000))</f>
        <v>0</v>
      </c>
      <c r="E184" s="20">
        <f t="array" ref="E184">SUMPRODUCT((RECAP!$A$2:$A$1000=synthése!$B184)*(RECAP!$B$2:$B$1000=synthése!$C184)*(RECAP!$C$1:$L$1=synthése!E$1)*(RECAP!$C$2:$L$1000))</f>
        <v>0</v>
      </c>
      <c r="F184" s="20">
        <f t="array" ref="F184">SUMPRODUCT((RECAP!$A$2:$A$1000=synthése!$B184)*(RECAP!$B$2:$B$1000=synthése!$C184)*(RECAP!$C$1:$L$1=synthése!F$1)*(RECAP!$C$2:$L$1000))</f>
        <v>0</v>
      </c>
      <c r="G184" s="20">
        <f t="array" ref="G184">SUMPRODUCT((RECAP!$A$2:$A$1000=synthése!$B184)*(RECAP!$B$2:$B$1000=synthése!$C184)*(RECAP!$C$1:$L$1=synthése!G$1)*(RECAP!$C$2:$L$1000))</f>
        <v>0</v>
      </c>
      <c r="H184" s="20">
        <f t="array" ref="H184">SUMPRODUCT((RECAP!$A$2:$A$1000=synthése!$B184)*(RECAP!$B$2:$B$1000=synthése!$C184)*(RECAP!$C$1:$L$1=synthése!H$1)*(RECAP!$C$2:$L$1000))</f>
        <v>0</v>
      </c>
      <c r="I184" s="20">
        <f t="array" ref="I184">SUMPRODUCT((RECAP!$A$2:$A$1000=synthése!$B184)*(RECAP!$B$2:$B$1000=synthése!$C184)*(RECAP!$C$1:$L$1=synthése!I$1)*(RECAP!$C$2:$L$1000))</f>
        <v>0</v>
      </c>
      <c r="J184" s="20">
        <f t="array" ref="J184">SUMPRODUCT((RECAP!$A$2:$A$1000=synthése!$B184)*(RECAP!$B$2:$B$1000=synthése!$C184)*(RECAP!$C$1:$L$1=synthése!J$1)*(RECAP!$C$2:$L$1000))</f>
        <v>0</v>
      </c>
      <c r="K184" s="20">
        <f t="array" ref="K184">SUMPRODUCT((RECAP!$A$2:$A$1000=synthése!$B184)*(RECAP!$B$2:$B$1000=synthése!$C184)*(RECAP!$C$1:$L$1=synthése!K$1)*(RECAP!$C$2:$L$1000))</f>
        <v>0</v>
      </c>
      <c r="L184" s="20">
        <f t="array" ref="L184">SUMPRODUCT((RECAP!$A$2:$A$1000=synthése!$B184)*(RECAP!$B$2:$B$1000=synthése!$C184)*(RECAP!$C$1:$L$1=synthése!L$1)*(RECAP!$C$2:$L$1000))</f>
        <v>0</v>
      </c>
      <c r="M184" s="20">
        <f t="array" ref="M184">SUMPRODUCT((RECAP!$A$2:$A$1000=synthése!$B184)*(RECAP!$B$2:$B$1000=synthése!$C184)*(RECAP!$C$1:$L$1=synthése!M$1)*(RECAP!$C$2:$L$1000))</f>
        <v>0</v>
      </c>
      <c r="N184" s="24">
        <f t="shared" si="4"/>
        <v>0</v>
      </c>
    </row>
    <row r="185" spans="1:14" ht="15" thickBot="1" x14ac:dyDescent="0.3">
      <c r="A185" s="11" t="str">
        <f t="shared" ca="1" si="5"/>
        <v/>
      </c>
      <c r="B185" s="18" t="str">
        <f>IF(RECAP!A185="","",RECAP!A185)</f>
        <v/>
      </c>
      <c r="C185" s="19" t="str">
        <f>IF(RECAP!B185="","",RECAP!B185)</f>
        <v/>
      </c>
      <c r="D185" s="20">
        <f t="array" ref="D185">SUMPRODUCT((RECAP!$A$2:$A$1000=synthése!$B185)*(RECAP!$B$2:$B$1000=synthése!$C185)*(RECAP!$C$1:$L$1=synthése!D$1)*(RECAP!$C$2:$L$1000))</f>
        <v>0</v>
      </c>
      <c r="E185" s="20">
        <f t="array" ref="E185">SUMPRODUCT((RECAP!$A$2:$A$1000=synthése!$B185)*(RECAP!$B$2:$B$1000=synthése!$C185)*(RECAP!$C$1:$L$1=synthése!E$1)*(RECAP!$C$2:$L$1000))</f>
        <v>0</v>
      </c>
      <c r="F185" s="20">
        <f t="array" ref="F185">SUMPRODUCT((RECAP!$A$2:$A$1000=synthése!$B185)*(RECAP!$B$2:$B$1000=synthése!$C185)*(RECAP!$C$1:$L$1=synthése!F$1)*(RECAP!$C$2:$L$1000))</f>
        <v>0</v>
      </c>
      <c r="G185" s="20">
        <f t="array" ref="G185">SUMPRODUCT((RECAP!$A$2:$A$1000=synthése!$B185)*(RECAP!$B$2:$B$1000=synthése!$C185)*(RECAP!$C$1:$L$1=synthése!G$1)*(RECAP!$C$2:$L$1000))</f>
        <v>0</v>
      </c>
      <c r="H185" s="20">
        <f t="array" ref="H185">SUMPRODUCT((RECAP!$A$2:$A$1000=synthése!$B185)*(RECAP!$B$2:$B$1000=synthése!$C185)*(RECAP!$C$1:$L$1=synthése!H$1)*(RECAP!$C$2:$L$1000))</f>
        <v>0</v>
      </c>
      <c r="I185" s="20">
        <f t="array" ref="I185">SUMPRODUCT((RECAP!$A$2:$A$1000=synthése!$B185)*(RECAP!$B$2:$B$1000=synthése!$C185)*(RECAP!$C$1:$L$1=synthése!I$1)*(RECAP!$C$2:$L$1000))</f>
        <v>0</v>
      </c>
      <c r="J185" s="20">
        <f t="array" ref="J185">SUMPRODUCT((RECAP!$A$2:$A$1000=synthése!$B185)*(RECAP!$B$2:$B$1000=synthése!$C185)*(RECAP!$C$1:$L$1=synthése!J$1)*(RECAP!$C$2:$L$1000))</f>
        <v>0</v>
      </c>
      <c r="K185" s="20">
        <f t="array" ref="K185">SUMPRODUCT((RECAP!$A$2:$A$1000=synthése!$B185)*(RECAP!$B$2:$B$1000=synthése!$C185)*(RECAP!$C$1:$L$1=synthése!K$1)*(RECAP!$C$2:$L$1000))</f>
        <v>0</v>
      </c>
      <c r="L185" s="20">
        <f t="array" ref="L185">SUMPRODUCT((RECAP!$A$2:$A$1000=synthése!$B185)*(RECAP!$B$2:$B$1000=synthése!$C185)*(RECAP!$C$1:$L$1=synthése!L$1)*(RECAP!$C$2:$L$1000))</f>
        <v>0</v>
      </c>
      <c r="M185" s="20">
        <f t="array" ref="M185">SUMPRODUCT((RECAP!$A$2:$A$1000=synthése!$B185)*(RECAP!$B$2:$B$1000=synthése!$C185)*(RECAP!$C$1:$L$1=synthése!M$1)*(RECAP!$C$2:$L$1000))</f>
        <v>0</v>
      </c>
      <c r="N185" s="24">
        <f t="shared" si="4"/>
        <v>0</v>
      </c>
    </row>
    <row r="186" spans="1:14" ht="15" thickBot="1" x14ac:dyDescent="0.3">
      <c r="A186" s="11" t="str">
        <f t="shared" ca="1" si="5"/>
        <v/>
      </c>
      <c r="B186" s="18" t="str">
        <f>IF(RECAP!A186="","",RECAP!A186)</f>
        <v/>
      </c>
      <c r="C186" s="19" t="str">
        <f>IF(RECAP!B186="","",RECAP!B186)</f>
        <v/>
      </c>
      <c r="D186" s="20">
        <f t="array" ref="D186">SUMPRODUCT((RECAP!$A$2:$A$1000=synthése!$B186)*(RECAP!$B$2:$B$1000=synthése!$C186)*(RECAP!$C$1:$L$1=synthése!D$1)*(RECAP!$C$2:$L$1000))</f>
        <v>0</v>
      </c>
      <c r="E186" s="20">
        <f t="array" ref="E186">SUMPRODUCT((RECAP!$A$2:$A$1000=synthése!$B186)*(RECAP!$B$2:$B$1000=synthése!$C186)*(RECAP!$C$1:$L$1=synthése!E$1)*(RECAP!$C$2:$L$1000))</f>
        <v>0</v>
      </c>
      <c r="F186" s="20">
        <f t="array" ref="F186">SUMPRODUCT((RECAP!$A$2:$A$1000=synthése!$B186)*(RECAP!$B$2:$B$1000=synthése!$C186)*(RECAP!$C$1:$L$1=synthése!F$1)*(RECAP!$C$2:$L$1000))</f>
        <v>0</v>
      </c>
      <c r="G186" s="20">
        <f t="array" ref="G186">SUMPRODUCT((RECAP!$A$2:$A$1000=synthése!$B186)*(RECAP!$B$2:$B$1000=synthése!$C186)*(RECAP!$C$1:$L$1=synthése!G$1)*(RECAP!$C$2:$L$1000))</f>
        <v>0</v>
      </c>
      <c r="H186" s="20">
        <f t="array" ref="H186">SUMPRODUCT((RECAP!$A$2:$A$1000=synthése!$B186)*(RECAP!$B$2:$B$1000=synthése!$C186)*(RECAP!$C$1:$L$1=synthése!H$1)*(RECAP!$C$2:$L$1000))</f>
        <v>0</v>
      </c>
      <c r="I186" s="20">
        <f t="array" ref="I186">SUMPRODUCT((RECAP!$A$2:$A$1000=synthése!$B186)*(RECAP!$B$2:$B$1000=synthése!$C186)*(RECAP!$C$1:$L$1=synthése!I$1)*(RECAP!$C$2:$L$1000))</f>
        <v>0</v>
      </c>
      <c r="J186" s="20">
        <f t="array" ref="J186">SUMPRODUCT((RECAP!$A$2:$A$1000=synthése!$B186)*(RECAP!$B$2:$B$1000=synthése!$C186)*(RECAP!$C$1:$L$1=synthése!J$1)*(RECAP!$C$2:$L$1000))</f>
        <v>0</v>
      </c>
      <c r="K186" s="20">
        <f t="array" ref="K186">SUMPRODUCT((RECAP!$A$2:$A$1000=synthése!$B186)*(RECAP!$B$2:$B$1000=synthése!$C186)*(RECAP!$C$1:$L$1=synthése!K$1)*(RECAP!$C$2:$L$1000))</f>
        <v>0</v>
      </c>
      <c r="L186" s="20">
        <f t="array" ref="L186">SUMPRODUCT((RECAP!$A$2:$A$1000=synthése!$B186)*(RECAP!$B$2:$B$1000=synthése!$C186)*(RECAP!$C$1:$L$1=synthése!L$1)*(RECAP!$C$2:$L$1000))</f>
        <v>0</v>
      </c>
      <c r="M186" s="20">
        <f t="array" ref="M186">SUMPRODUCT((RECAP!$A$2:$A$1000=synthése!$B186)*(RECAP!$B$2:$B$1000=synthése!$C186)*(RECAP!$C$1:$L$1=synthése!M$1)*(RECAP!$C$2:$L$1000))</f>
        <v>0</v>
      </c>
      <c r="N186" s="24">
        <f t="shared" si="4"/>
        <v>0</v>
      </c>
    </row>
    <row r="187" spans="1:14" ht="15" thickBot="1" x14ac:dyDescent="0.3">
      <c r="A187" s="25" t="str">
        <f t="shared" ca="1" si="5"/>
        <v/>
      </c>
      <c r="B187" s="26" t="str">
        <f>IF(RECAP!A187="","",RECAP!A187)</f>
        <v/>
      </c>
      <c r="C187" s="27" t="str">
        <f>IF(RECAP!B187="","",RECAP!B187)</f>
        <v/>
      </c>
      <c r="D187" s="28">
        <f t="array" ref="D187">SUMPRODUCT((RECAP!$A$2:$A$1000=synthése!$B187)*(RECAP!$B$2:$B$1000=synthése!$C187)*(RECAP!$C$1:$L$1=synthése!D$1)*(RECAP!$C$2:$L$1000))</f>
        <v>0</v>
      </c>
      <c r="E187" s="28">
        <f t="array" ref="E187">SUMPRODUCT((RECAP!$A$2:$A$1000=synthése!$B187)*(RECAP!$B$2:$B$1000=synthése!$C187)*(RECAP!$C$1:$L$1=synthése!E$1)*(RECAP!$C$2:$L$1000))</f>
        <v>0</v>
      </c>
      <c r="F187" s="28">
        <f t="array" ref="F187">SUMPRODUCT((RECAP!$A$2:$A$1000=synthése!$B187)*(RECAP!$B$2:$B$1000=synthése!$C187)*(RECAP!$C$1:$L$1=synthése!F$1)*(RECAP!$C$2:$L$1000))</f>
        <v>0</v>
      </c>
      <c r="G187" s="28">
        <f t="array" ref="G187">SUMPRODUCT((RECAP!$A$2:$A$1000=synthése!$B187)*(RECAP!$B$2:$B$1000=synthése!$C187)*(RECAP!$C$1:$L$1=synthése!G$1)*(RECAP!$C$2:$L$1000))</f>
        <v>0</v>
      </c>
      <c r="H187" s="28">
        <f t="array" ref="H187">SUMPRODUCT((RECAP!$A$2:$A$1000=synthése!$B187)*(RECAP!$B$2:$B$1000=synthése!$C187)*(RECAP!$C$1:$L$1=synthése!H$1)*(RECAP!$C$2:$L$1000))</f>
        <v>0</v>
      </c>
      <c r="I187" s="28">
        <f t="array" ref="I187">SUMPRODUCT((RECAP!$A$2:$A$1000=synthése!$B187)*(RECAP!$B$2:$B$1000=synthése!$C187)*(RECAP!$C$1:$L$1=synthése!I$1)*(RECAP!$C$2:$L$1000))</f>
        <v>0</v>
      </c>
      <c r="J187" s="28">
        <f t="array" ref="J187">SUMPRODUCT((RECAP!$A$2:$A$1000=synthése!$B187)*(RECAP!$B$2:$B$1000=synthése!$C187)*(RECAP!$C$1:$L$1=synthése!J$1)*(RECAP!$C$2:$L$1000))</f>
        <v>0</v>
      </c>
      <c r="K187" s="28">
        <f t="array" ref="K187">SUMPRODUCT((RECAP!$A$2:$A$1000=synthése!$B187)*(RECAP!$B$2:$B$1000=synthése!$C187)*(RECAP!$C$1:$L$1=synthése!K$1)*(RECAP!$C$2:$L$1000))</f>
        <v>0</v>
      </c>
      <c r="L187" s="28">
        <f t="array" ref="L187">SUMPRODUCT((RECAP!$A$2:$A$1000=synthése!$B187)*(RECAP!$B$2:$B$1000=synthése!$C187)*(RECAP!$C$1:$L$1=synthése!L$1)*(RECAP!$C$2:$L$1000))</f>
        <v>0</v>
      </c>
      <c r="M187" s="28">
        <f t="array" ref="M187">SUMPRODUCT((RECAP!$A$2:$A$1000=synthése!$B187)*(RECAP!$B$2:$B$1000=synthése!$C187)*(RECAP!$C$1:$L$1=synthése!M$1)*(RECAP!$C$2:$L$1000))</f>
        <v>0</v>
      </c>
      <c r="N187" s="24">
        <f t="shared" si="4"/>
        <v>0</v>
      </c>
    </row>
    <row r="188" spans="1:14" ht="15" thickBot="1" x14ac:dyDescent="0.3">
      <c r="A188" s="9" t="str">
        <f t="shared" ca="1" si="5"/>
        <v/>
      </c>
      <c r="B188" s="21" t="str">
        <f>IF(RECAP!A188="","",RECAP!A188)</f>
        <v/>
      </c>
      <c r="C188" s="22" t="str">
        <f>IF(RECAP!B188="","",RECAP!B188)</f>
        <v/>
      </c>
      <c r="D188" s="23">
        <f t="array" ref="D188">SUMPRODUCT((RECAP!$A$2:$A$1000=synthése!$B188)*(RECAP!$B$2:$B$1000=synthése!$C188)*(RECAP!$C$1:$L$1=synthése!D$1)*(RECAP!$C$2:$L$1000))</f>
        <v>0</v>
      </c>
      <c r="E188" s="23">
        <f t="array" ref="E188">SUMPRODUCT((RECAP!$A$2:$A$1000=synthése!$B188)*(RECAP!$B$2:$B$1000=synthése!$C188)*(RECAP!$C$1:$L$1=synthése!E$1)*(RECAP!$C$2:$L$1000))</f>
        <v>0</v>
      </c>
      <c r="F188" s="23">
        <f t="array" ref="F188">SUMPRODUCT((RECAP!$A$2:$A$1000=synthése!$B188)*(RECAP!$B$2:$B$1000=synthése!$C188)*(RECAP!$C$1:$L$1=synthése!F$1)*(RECAP!$C$2:$L$1000))</f>
        <v>0</v>
      </c>
      <c r="G188" s="23">
        <f t="array" ref="G188">SUMPRODUCT((RECAP!$A$2:$A$1000=synthése!$B188)*(RECAP!$B$2:$B$1000=synthése!$C188)*(RECAP!$C$1:$L$1=synthése!G$1)*(RECAP!$C$2:$L$1000))</f>
        <v>0</v>
      </c>
      <c r="H188" s="23">
        <f t="array" ref="H188">SUMPRODUCT((RECAP!$A$2:$A$1000=synthése!$B188)*(RECAP!$B$2:$B$1000=synthése!$C188)*(RECAP!$C$1:$L$1=synthése!H$1)*(RECAP!$C$2:$L$1000))</f>
        <v>0</v>
      </c>
      <c r="I188" s="23">
        <f t="array" ref="I188">SUMPRODUCT((RECAP!$A$2:$A$1000=synthése!$B188)*(RECAP!$B$2:$B$1000=synthése!$C188)*(RECAP!$C$1:$L$1=synthése!I$1)*(RECAP!$C$2:$L$1000))</f>
        <v>0</v>
      </c>
      <c r="J188" s="23">
        <f t="array" ref="J188">SUMPRODUCT((RECAP!$A$2:$A$1000=synthése!$B188)*(RECAP!$B$2:$B$1000=synthése!$C188)*(RECAP!$C$1:$L$1=synthése!J$1)*(RECAP!$C$2:$L$1000))</f>
        <v>0</v>
      </c>
      <c r="K188" s="23">
        <f t="array" ref="K188">SUMPRODUCT((RECAP!$A$2:$A$1000=synthése!$B188)*(RECAP!$B$2:$B$1000=synthése!$C188)*(RECAP!$C$1:$L$1=synthése!K$1)*(RECAP!$C$2:$L$1000))</f>
        <v>0</v>
      </c>
      <c r="L188" s="23">
        <f t="array" ref="L188">SUMPRODUCT((RECAP!$A$2:$A$1000=synthése!$B188)*(RECAP!$B$2:$B$1000=synthése!$C188)*(RECAP!$C$1:$L$1=synthése!L$1)*(RECAP!$C$2:$L$1000))</f>
        <v>0</v>
      </c>
      <c r="M188" s="23">
        <f t="array" ref="M188">SUMPRODUCT((RECAP!$A$2:$A$1000=synthése!$B188)*(RECAP!$B$2:$B$1000=synthése!$C188)*(RECAP!$C$1:$L$1=synthése!M$1)*(RECAP!$C$2:$L$1000))</f>
        <v>0</v>
      </c>
      <c r="N188" s="24">
        <f t="shared" si="4"/>
        <v>0</v>
      </c>
    </row>
    <row r="189" spans="1:14" ht="15" thickBot="1" x14ac:dyDescent="0.3">
      <c r="A189" s="11" t="str">
        <f t="shared" ca="1" si="5"/>
        <v/>
      </c>
      <c r="B189" s="18" t="str">
        <f>IF(RECAP!A189="","",RECAP!A189)</f>
        <v/>
      </c>
      <c r="C189" s="19" t="str">
        <f>IF(RECAP!B189="","",RECAP!B189)</f>
        <v/>
      </c>
      <c r="D189" s="20">
        <f t="array" ref="D189">SUMPRODUCT((RECAP!$A$2:$A$1000=synthése!$B189)*(RECAP!$B$2:$B$1000=synthése!$C189)*(RECAP!$C$1:$L$1=synthése!D$1)*(RECAP!$C$2:$L$1000))</f>
        <v>0</v>
      </c>
      <c r="E189" s="20">
        <f t="array" ref="E189">SUMPRODUCT((RECAP!$A$2:$A$1000=synthése!$B189)*(RECAP!$B$2:$B$1000=synthése!$C189)*(RECAP!$C$1:$L$1=synthése!E$1)*(RECAP!$C$2:$L$1000))</f>
        <v>0</v>
      </c>
      <c r="F189" s="20">
        <f t="array" ref="F189">SUMPRODUCT((RECAP!$A$2:$A$1000=synthése!$B189)*(RECAP!$B$2:$B$1000=synthése!$C189)*(RECAP!$C$1:$L$1=synthése!F$1)*(RECAP!$C$2:$L$1000))</f>
        <v>0</v>
      </c>
      <c r="G189" s="20">
        <f t="array" ref="G189">SUMPRODUCT((RECAP!$A$2:$A$1000=synthése!$B189)*(RECAP!$B$2:$B$1000=synthése!$C189)*(RECAP!$C$1:$L$1=synthése!G$1)*(RECAP!$C$2:$L$1000))</f>
        <v>0</v>
      </c>
      <c r="H189" s="20">
        <f t="array" ref="H189">SUMPRODUCT((RECAP!$A$2:$A$1000=synthése!$B189)*(RECAP!$B$2:$B$1000=synthése!$C189)*(RECAP!$C$1:$L$1=synthése!H$1)*(RECAP!$C$2:$L$1000))</f>
        <v>0</v>
      </c>
      <c r="I189" s="20">
        <f t="array" ref="I189">SUMPRODUCT((RECAP!$A$2:$A$1000=synthése!$B189)*(RECAP!$B$2:$B$1000=synthése!$C189)*(RECAP!$C$1:$L$1=synthése!I$1)*(RECAP!$C$2:$L$1000))</f>
        <v>0</v>
      </c>
      <c r="J189" s="20">
        <f t="array" ref="J189">SUMPRODUCT((RECAP!$A$2:$A$1000=synthése!$B189)*(RECAP!$B$2:$B$1000=synthése!$C189)*(RECAP!$C$1:$L$1=synthése!J$1)*(RECAP!$C$2:$L$1000))</f>
        <v>0</v>
      </c>
      <c r="K189" s="20">
        <f t="array" ref="K189">SUMPRODUCT((RECAP!$A$2:$A$1000=synthése!$B189)*(RECAP!$B$2:$B$1000=synthése!$C189)*(RECAP!$C$1:$L$1=synthése!K$1)*(RECAP!$C$2:$L$1000))</f>
        <v>0</v>
      </c>
      <c r="L189" s="20">
        <f t="array" ref="L189">SUMPRODUCT((RECAP!$A$2:$A$1000=synthése!$B189)*(RECAP!$B$2:$B$1000=synthése!$C189)*(RECAP!$C$1:$L$1=synthése!L$1)*(RECAP!$C$2:$L$1000))</f>
        <v>0</v>
      </c>
      <c r="M189" s="20">
        <f t="array" ref="M189">SUMPRODUCT((RECAP!$A$2:$A$1000=synthése!$B189)*(RECAP!$B$2:$B$1000=synthése!$C189)*(RECAP!$C$1:$L$1=synthése!M$1)*(RECAP!$C$2:$L$1000))</f>
        <v>0</v>
      </c>
      <c r="N189" s="24">
        <f t="shared" si="4"/>
        <v>0</v>
      </c>
    </row>
    <row r="190" spans="1:14" ht="15" thickBot="1" x14ac:dyDescent="0.3">
      <c r="A190" s="11" t="str">
        <f t="shared" ca="1" si="5"/>
        <v/>
      </c>
      <c r="B190" s="18" t="str">
        <f>IF(RECAP!A190="","",RECAP!A190)</f>
        <v/>
      </c>
      <c r="C190" s="19" t="str">
        <f>IF(RECAP!B190="","",RECAP!B190)</f>
        <v/>
      </c>
      <c r="D190" s="20">
        <f t="array" ref="D190">SUMPRODUCT((RECAP!$A$2:$A$1000=synthése!$B190)*(RECAP!$B$2:$B$1000=synthése!$C190)*(RECAP!$C$1:$L$1=synthése!D$1)*(RECAP!$C$2:$L$1000))</f>
        <v>0</v>
      </c>
      <c r="E190" s="20">
        <f t="array" ref="E190">SUMPRODUCT((RECAP!$A$2:$A$1000=synthése!$B190)*(RECAP!$B$2:$B$1000=synthése!$C190)*(RECAP!$C$1:$L$1=synthése!E$1)*(RECAP!$C$2:$L$1000))</f>
        <v>0</v>
      </c>
      <c r="F190" s="20">
        <f t="array" ref="F190">SUMPRODUCT((RECAP!$A$2:$A$1000=synthése!$B190)*(RECAP!$B$2:$B$1000=synthése!$C190)*(RECAP!$C$1:$L$1=synthése!F$1)*(RECAP!$C$2:$L$1000))</f>
        <v>0</v>
      </c>
      <c r="G190" s="20">
        <f t="array" ref="G190">SUMPRODUCT((RECAP!$A$2:$A$1000=synthése!$B190)*(RECAP!$B$2:$B$1000=synthése!$C190)*(RECAP!$C$1:$L$1=synthése!G$1)*(RECAP!$C$2:$L$1000))</f>
        <v>0</v>
      </c>
      <c r="H190" s="20">
        <f t="array" ref="H190">SUMPRODUCT((RECAP!$A$2:$A$1000=synthése!$B190)*(RECAP!$B$2:$B$1000=synthése!$C190)*(RECAP!$C$1:$L$1=synthése!H$1)*(RECAP!$C$2:$L$1000))</f>
        <v>0</v>
      </c>
      <c r="I190" s="20">
        <f t="array" ref="I190">SUMPRODUCT((RECAP!$A$2:$A$1000=synthése!$B190)*(RECAP!$B$2:$B$1000=synthése!$C190)*(RECAP!$C$1:$L$1=synthése!I$1)*(RECAP!$C$2:$L$1000))</f>
        <v>0</v>
      </c>
      <c r="J190" s="20">
        <f t="array" ref="J190">SUMPRODUCT((RECAP!$A$2:$A$1000=synthése!$B190)*(RECAP!$B$2:$B$1000=synthése!$C190)*(RECAP!$C$1:$L$1=synthése!J$1)*(RECAP!$C$2:$L$1000))</f>
        <v>0</v>
      </c>
      <c r="K190" s="20">
        <f t="array" ref="K190">SUMPRODUCT((RECAP!$A$2:$A$1000=synthése!$B190)*(RECAP!$B$2:$B$1000=synthése!$C190)*(RECAP!$C$1:$L$1=synthése!K$1)*(RECAP!$C$2:$L$1000))</f>
        <v>0</v>
      </c>
      <c r="L190" s="20">
        <f t="array" ref="L190">SUMPRODUCT((RECAP!$A$2:$A$1000=synthése!$B190)*(RECAP!$B$2:$B$1000=synthése!$C190)*(RECAP!$C$1:$L$1=synthése!L$1)*(RECAP!$C$2:$L$1000))</f>
        <v>0</v>
      </c>
      <c r="M190" s="20">
        <f t="array" ref="M190">SUMPRODUCT((RECAP!$A$2:$A$1000=synthése!$B190)*(RECAP!$B$2:$B$1000=synthése!$C190)*(RECAP!$C$1:$L$1=synthése!M$1)*(RECAP!$C$2:$L$1000))</f>
        <v>0</v>
      </c>
      <c r="N190" s="24">
        <f t="shared" si="4"/>
        <v>0</v>
      </c>
    </row>
    <row r="191" spans="1:14" ht="15" thickBot="1" x14ac:dyDescent="0.3">
      <c r="A191" s="11" t="str">
        <f t="shared" ca="1" si="5"/>
        <v/>
      </c>
      <c r="B191" s="18" t="str">
        <f>IF(RECAP!A191="","",RECAP!A191)</f>
        <v/>
      </c>
      <c r="C191" s="19" t="str">
        <f>IF(RECAP!B191="","",RECAP!B191)</f>
        <v/>
      </c>
      <c r="D191" s="20">
        <f t="array" ref="D191">SUMPRODUCT((RECAP!$A$2:$A$1000=synthése!$B191)*(RECAP!$B$2:$B$1000=synthése!$C191)*(RECAP!$C$1:$L$1=synthése!D$1)*(RECAP!$C$2:$L$1000))</f>
        <v>0</v>
      </c>
      <c r="E191" s="20">
        <f t="array" ref="E191">SUMPRODUCT((RECAP!$A$2:$A$1000=synthése!$B191)*(RECAP!$B$2:$B$1000=synthése!$C191)*(RECAP!$C$1:$L$1=synthése!E$1)*(RECAP!$C$2:$L$1000))</f>
        <v>0</v>
      </c>
      <c r="F191" s="20">
        <f t="array" ref="F191">SUMPRODUCT((RECAP!$A$2:$A$1000=synthése!$B191)*(RECAP!$B$2:$B$1000=synthése!$C191)*(RECAP!$C$1:$L$1=synthése!F$1)*(RECAP!$C$2:$L$1000))</f>
        <v>0</v>
      </c>
      <c r="G191" s="20">
        <f t="array" ref="G191">SUMPRODUCT((RECAP!$A$2:$A$1000=synthése!$B191)*(RECAP!$B$2:$B$1000=synthése!$C191)*(RECAP!$C$1:$L$1=synthése!G$1)*(RECAP!$C$2:$L$1000))</f>
        <v>0</v>
      </c>
      <c r="H191" s="20">
        <f t="array" ref="H191">SUMPRODUCT((RECAP!$A$2:$A$1000=synthése!$B191)*(RECAP!$B$2:$B$1000=synthése!$C191)*(RECAP!$C$1:$L$1=synthése!H$1)*(RECAP!$C$2:$L$1000))</f>
        <v>0</v>
      </c>
      <c r="I191" s="20">
        <f t="array" ref="I191">SUMPRODUCT((RECAP!$A$2:$A$1000=synthése!$B191)*(RECAP!$B$2:$B$1000=synthése!$C191)*(RECAP!$C$1:$L$1=synthése!I$1)*(RECAP!$C$2:$L$1000))</f>
        <v>0</v>
      </c>
      <c r="J191" s="20">
        <f t="array" ref="J191">SUMPRODUCT((RECAP!$A$2:$A$1000=synthése!$B191)*(RECAP!$B$2:$B$1000=synthése!$C191)*(RECAP!$C$1:$L$1=synthése!J$1)*(RECAP!$C$2:$L$1000))</f>
        <v>0</v>
      </c>
      <c r="K191" s="20">
        <f t="array" ref="K191">SUMPRODUCT((RECAP!$A$2:$A$1000=synthése!$B191)*(RECAP!$B$2:$B$1000=synthése!$C191)*(RECAP!$C$1:$L$1=synthése!K$1)*(RECAP!$C$2:$L$1000))</f>
        <v>0</v>
      </c>
      <c r="L191" s="20">
        <f t="array" ref="L191">SUMPRODUCT((RECAP!$A$2:$A$1000=synthése!$B191)*(RECAP!$B$2:$B$1000=synthése!$C191)*(RECAP!$C$1:$L$1=synthése!L$1)*(RECAP!$C$2:$L$1000))</f>
        <v>0</v>
      </c>
      <c r="M191" s="20">
        <f t="array" ref="M191">SUMPRODUCT((RECAP!$A$2:$A$1000=synthése!$B191)*(RECAP!$B$2:$B$1000=synthése!$C191)*(RECAP!$C$1:$L$1=synthése!M$1)*(RECAP!$C$2:$L$1000))</f>
        <v>0</v>
      </c>
      <c r="N191" s="24">
        <f t="shared" si="4"/>
        <v>0</v>
      </c>
    </row>
    <row r="192" spans="1:14" ht="15" thickBot="1" x14ac:dyDescent="0.3">
      <c r="A192" s="11" t="str">
        <f t="shared" ca="1" si="5"/>
        <v/>
      </c>
      <c r="B192" s="18" t="str">
        <f>IF(RECAP!A192="","",RECAP!A192)</f>
        <v/>
      </c>
      <c r="C192" s="19" t="str">
        <f>IF(RECAP!B192="","",RECAP!B192)</f>
        <v/>
      </c>
      <c r="D192" s="20">
        <f t="array" ref="D192">SUMPRODUCT((RECAP!$A$2:$A$1000=synthése!$B192)*(RECAP!$B$2:$B$1000=synthése!$C192)*(RECAP!$C$1:$L$1=synthése!D$1)*(RECAP!$C$2:$L$1000))</f>
        <v>0</v>
      </c>
      <c r="E192" s="20">
        <f t="array" ref="E192">SUMPRODUCT((RECAP!$A$2:$A$1000=synthése!$B192)*(RECAP!$B$2:$B$1000=synthése!$C192)*(RECAP!$C$1:$L$1=synthése!E$1)*(RECAP!$C$2:$L$1000))</f>
        <v>0</v>
      </c>
      <c r="F192" s="20">
        <f t="array" ref="F192">SUMPRODUCT((RECAP!$A$2:$A$1000=synthése!$B192)*(RECAP!$B$2:$B$1000=synthése!$C192)*(RECAP!$C$1:$L$1=synthése!F$1)*(RECAP!$C$2:$L$1000))</f>
        <v>0</v>
      </c>
      <c r="G192" s="20">
        <f t="array" ref="G192">SUMPRODUCT((RECAP!$A$2:$A$1000=synthése!$B192)*(RECAP!$B$2:$B$1000=synthése!$C192)*(RECAP!$C$1:$L$1=synthése!G$1)*(RECAP!$C$2:$L$1000))</f>
        <v>0</v>
      </c>
      <c r="H192" s="20">
        <f t="array" ref="H192">SUMPRODUCT((RECAP!$A$2:$A$1000=synthése!$B192)*(RECAP!$B$2:$B$1000=synthése!$C192)*(RECAP!$C$1:$L$1=synthése!H$1)*(RECAP!$C$2:$L$1000))</f>
        <v>0</v>
      </c>
      <c r="I192" s="20">
        <f t="array" ref="I192">SUMPRODUCT((RECAP!$A$2:$A$1000=synthése!$B192)*(RECAP!$B$2:$B$1000=synthése!$C192)*(RECAP!$C$1:$L$1=synthése!I$1)*(RECAP!$C$2:$L$1000))</f>
        <v>0</v>
      </c>
      <c r="J192" s="20">
        <f t="array" ref="J192">SUMPRODUCT((RECAP!$A$2:$A$1000=synthése!$B192)*(RECAP!$B$2:$B$1000=synthése!$C192)*(RECAP!$C$1:$L$1=synthése!J$1)*(RECAP!$C$2:$L$1000))</f>
        <v>0</v>
      </c>
      <c r="K192" s="20">
        <f t="array" ref="K192">SUMPRODUCT((RECAP!$A$2:$A$1000=synthése!$B192)*(RECAP!$B$2:$B$1000=synthése!$C192)*(RECAP!$C$1:$L$1=synthése!K$1)*(RECAP!$C$2:$L$1000))</f>
        <v>0</v>
      </c>
      <c r="L192" s="20">
        <f t="array" ref="L192">SUMPRODUCT((RECAP!$A$2:$A$1000=synthése!$B192)*(RECAP!$B$2:$B$1000=synthése!$C192)*(RECAP!$C$1:$L$1=synthése!L$1)*(RECAP!$C$2:$L$1000))</f>
        <v>0</v>
      </c>
      <c r="M192" s="20">
        <f t="array" ref="M192">SUMPRODUCT((RECAP!$A$2:$A$1000=synthése!$B192)*(RECAP!$B$2:$B$1000=synthése!$C192)*(RECAP!$C$1:$L$1=synthése!M$1)*(RECAP!$C$2:$L$1000))</f>
        <v>0</v>
      </c>
      <c r="N192" s="24">
        <f t="shared" si="4"/>
        <v>0</v>
      </c>
    </row>
    <row r="193" spans="1:14" ht="15" thickBot="1" x14ac:dyDescent="0.3">
      <c r="A193" s="25" t="str">
        <f t="shared" ca="1" si="5"/>
        <v/>
      </c>
      <c r="B193" s="26" t="str">
        <f>IF(RECAP!A193="","",RECAP!A193)</f>
        <v/>
      </c>
      <c r="C193" s="27" t="str">
        <f>IF(RECAP!B193="","",RECAP!B193)</f>
        <v/>
      </c>
      <c r="D193" s="28">
        <f t="array" ref="D193">SUMPRODUCT((RECAP!$A$2:$A$1000=synthése!$B193)*(RECAP!$B$2:$B$1000=synthése!$C193)*(RECAP!$C$1:$L$1=synthése!D$1)*(RECAP!$C$2:$L$1000))</f>
        <v>0</v>
      </c>
      <c r="E193" s="28">
        <f t="array" ref="E193">SUMPRODUCT((RECAP!$A$2:$A$1000=synthése!$B193)*(RECAP!$B$2:$B$1000=synthése!$C193)*(RECAP!$C$1:$L$1=synthése!E$1)*(RECAP!$C$2:$L$1000))</f>
        <v>0</v>
      </c>
      <c r="F193" s="28">
        <f t="array" ref="F193">SUMPRODUCT((RECAP!$A$2:$A$1000=synthése!$B193)*(RECAP!$B$2:$B$1000=synthése!$C193)*(RECAP!$C$1:$L$1=synthése!F$1)*(RECAP!$C$2:$L$1000))</f>
        <v>0</v>
      </c>
      <c r="G193" s="28">
        <f t="array" ref="G193">SUMPRODUCT((RECAP!$A$2:$A$1000=synthése!$B193)*(RECAP!$B$2:$B$1000=synthése!$C193)*(RECAP!$C$1:$L$1=synthése!G$1)*(RECAP!$C$2:$L$1000))</f>
        <v>0</v>
      </c>
      <c r="H193" s="28">
        <f t="array" ref="H193">SUMPRODUCT((RECAP!$A$2:$A$1000=synthése!$B193)*(RECAP!$B$2:$B$1000=synthése!$C193)*(RECAP!$C$1:$L$1=synthése!H$1)*(RECAP!$C$2:$L$1000))</f>
        <v>0</v>
      </c>
      <c r="I193" s="28">
        <f t="array" ref="I193">SUMPRODUCT((RECAP!$A$2:$A$1000=synthése!$B193)*(RECAP!$B$2:$B$1000=synthése!$C193)*(RECAP!$C$1:$L$1=synthése!I$1)*(RECAP!$C$2:$L$1000))</f>
        <v>0</v>
      </c>
      <c r="J193" s="28">
        <f t="array" ref="J193">SUMPRODUCT((RECAP!$A$2:$A$1000=synthése!$B193)*(RECAP!$B$2:$B$1000=synthése!$C193)*(RECAP!$C$1:$L$1=synthése!J$1)*(RECAP!$C$2:$L$1000))</f>
        <v>0</v>
      </c>
      <c r="K193" s="28">
        <f t="array" ref="K193">SUMPRODUCT((RECAP!$A$2:$A$1000=synthése!$B193)*(RECAP!$B$2:$B$1000=synthése!$C193)*(RECAP!$C$1:$L$1=synthése!K$1)*(RECAP!$C$2:$L$1000))</f>
        <v>0</v>
      </c>
      <c r="L193" s="28">
        <f t="array" ref="L193">SUMPRODUCT((RECAP!$A$2:$A$1000=synthése!$B193)*(RECAP!$B$2:$B$1000=synthése!$C193)*(RECAP!$C$1:$L$1=synthése!L$1)*(RECAP!$C$2:$L$1000))</f>
        <v>0</v>
      </c>
      <c r="M193" s="28">
        <f t="array" ref="M193">SUMPRODUCT((RECAP!$A$2:$A$1000=synthése!$B193)*(RECAP!$B$2:$B$1000=synthése!$C193)*(RECAP!$C$1:$L$1=synthése!M$1)*(RECAP!$C$2:$L$1000))</f>
        <v>0</v>
      </c>
      <c r="N193" s="24">
        <f t="shared" si="4"/>
        <v>0</v>
      </c>
    </row>
    <row r="194" spans="1:14" ht="15" thickBot="1" x14ac:dyDescent="0.3">
      <c r="A194" s="9" t="str">
        <f t="shared" ca="1" si="5"/>
        <v/>
      </c>
      <c r="B194" s="21" t="str">
        <f>IF(RECAP!A194="","",RECAP!A194)</f>
        <v/>
      </c>
      <c r="C194" s="22" t="str">
        <f>IF(RECAP!B194="","",RECAP!B194)</f>
        <v/>
      </c>
      <c r="D194" s="23">
        <f t="array" ref="D194">SUMPRODUCT((RECAP!$A$2:$A$1000=synthése!$B194)*(RECAP!$B$2:$B$1000=synthése!$C194)*(RECAP!$C$1:$L$1=synthése!D$1)*(RECAP!$C$2:$L$1000))</f>
        <v>0</v>
      </c>
      <c r="E194" s="23">
        <f t="array" ref="E194">SUMPRODUCT((RECAP!$A$2:$A$1000=synthése!$B194)*(RECAP!$B$2:$B$1000=synthése!$C194)*(RECAP!$C$1:$L$1=synthése!E$1)*(RECAP!$C$2:$L$1000))</f>
        <v>0</v>
      </c>
      <c r="F194" s="23">
        <f t="array" ref="F194">SUMPRODUCT((RECAP!$A$2:$A$1000=synthése!$B194)*(RECAP!$B$2:$B$1000=synthése!$C194)*(RECAP!$C$1:$L$1=synthése!F$1)*(RECAP!$C$2:$L$1000))</f>
        <v>0</v>
      </c>
      <c r="G194" s="23">
        <f t="array" ref="G194">SUMPRODUCT((RECAP!$A$2:$A$1000=synthése!$B194)*(RECAP!$B$2:$B$1000=synthése!$C194)*(RECAP!$C$1:$L$1=synthése!G$1)*(RECAP!$C$2:$L$1000))</f>
        <v>0</v>
      </c>
      <c r="H194" s="23">
        <f t="array" ref="H194">SUMPRODUCT((RECAP!$A$2:$A$1000=synthése!$B194)*(RECAP!$B$2:$B$1000=synthése!$C194)*(RECAP!$C$1:$L$1=synthése!H$1)*(RECAP!$C$2:$L$1000))</f>
        <v>0</v>
      </c>
      <c r="I194" s="23">
        <f t="array" ref="I194">SUMPRODUCT((RECAP!$A$2:$A$1000=synthése!$B194)*(RECAP!$B$2:$B$1000=synthése!$C194)*(RECAP!$C$1:$L$1=synthése!I$1)*(RECAP!$C$2:$L$1000))</f>
        <v>0</v>
      </c>
      <c r="J194" s="23">
        <f t="array" ref="J194">SUMPRODUCT((RECAP!$A$2:$A$1000=synthése!$B194)*(RECAP!$B$2:$B$1000=synthése!$C194)*(RECAP!$C$1:$L$1=synthése!J$1)*(RECAP!$C$2:$L$1000))</f>
        <v>0</v>
      </c>
      <c r="K194" s="23">
        <f t="array" ref="K194">SUMPRODUCT((RECAP!$A$2:$A$1000=synthése!$B194)*(RECAP!$B$2:$B$1000=synthése!$C194)*(RECAP!$C$1:$L$1=synthése!K$1)*(RECAP!$C$2:$L$1000))</f>
        <v>0</v>
      </c>
      <c r="L194" s="23">
        <f t="array" ref="L194">SUMPRODUCT((RECAP!$A$2:$A$1000=synthése!$B194)*(RECAP!$B$2:$B$1000=synthése!$C194)*(RECAP!$C$1:$L$1=synthése!L$1)*(RECAP!$C$2:$L$1000))</f>
        <v>0</v>
      </c>
      <c r="M194" s="23">
        <f t="array" ref="M194">SUMPRODUCT((RECAP!$A$2:$A$1000=synthése!$B194)*(RECAP!$B$2:$B$1000=synthése!$C194)*(RECAP!$C$1:$L$1=synthése!M$1)*(RECAP!$C$2:$L$1000))</f>
        <v>0</v>
      </c>
      <c r="N194" s="24">
        <f t="shared" ref="N194:N257" si="6">SUM(D194:M194)</f>
        <v>0</v>
      </c>
    </row>
    <row r="195" spans="1:14" ht="15" thickBot="1" x14ac:dyDescent="0.3">
      <c r="A195" s="11" t="str">
        <f t="shared" ref="A195:A258" ca="1" si="7">IF(B195="","",YEAR(TODAY()))</f>
        <v/>
      </c>
      <c r="B195" s="18" t="str">
        <f>IF(RECAP!A195="","",RECAP!A195)</f>
        <v/>
      </c>
      <c r="C195" s="19" t="str">
        <f>IF(RECAP!B195="","",RECAP!B195)</f>
        <v/>
      </c>
      <c r="D195" s="20">
        <f t="array" ref="D195">SUMPRODUCT((RECAP!$A$2:$A$1000=synthése!$B195)*(RECAP!$B$2:$B$1000=synthése!$C195)*(RECAP!$C$1:$L$1=synthése!D$1)*(RECAP!$C$2:$L$1000))</f>
        <v>0</v>
      </c>
      <c r="E195" s="20">
        <f t="array" ref="E195">SUMPRODUCT((RECAP!$A$2:$A$1000=synthése!$B195)*(RECAP!$B$2:$B$1000=synthése!$C195)*(RECAP!$C$1:$L$1=synthése!E$1)*(RECAP!$C$2:$L$1000))</f>
        <v>0</v>
      </c>
      <c r="F195" s="20">
        <f t="array" ref="F195">SUMPRODUCT((RECAP!$A$2:$A$1000=synthése!$B195)*(RECAP!$B$2:$B$1000=synthése!$C195)*(RECAP!$C$1:$L$1=synthése!F$1)*(RECAP!$C$2:$L$1000))</f>
        <v>0</v>
      </c>
      <c r="G195" s="20">
        <f t="array" ref="G195">SUMPRODUCT((RECAP!$A$2:$A$1000=synthése!$B195)*(RECAP!$B$2:$B$1000=synthése!$C195)*(RECAP!$C$1:$L$1=synthése!G$1)*(RECAP!$C$2:$L$1000))</f>
        <v>0</v>
      </c>
      <c r="H195" s="20">
        <f t="array" ref="H195">SUMPRODUCT((RECAP!$A$2:$A$1000=synthése!$B195)*(RECAP!$B$2:$B$1000=synthése!$C195)*(RECAP!$C$1:$L$1=synthése!H$1)*(RECAP!$C$2:$L$1000))</f>
        <v>0</v>
      </c>
      <c r="I195" s="20">
        <f t="array" ref="I195">SUMPRODUCT((RECAP!$A$2:$A$1000=synthése!$B195)*(RECAP!$B$2:$B$1000=synthése!$C195)*(RECAP!$C$1:$L$1=synthése!I$1)*(RECAP!$C$2:$L$1000))</f>
        <v>0</v>
      </c>
      <c r="J195" s="20">
        <f t="array" ref="J195">SUMPRODUCT((RECAP!$A$2:$A$1000=synthése!$B195)*(RECAP!$B$2:$B$1000=synthése!$C195)*(RECAP!$C$1:$L$1=synthése!J$1)*(RECAP!$C$2:$L$1000))</f>
        <v>0</v>
      </c>
      <c r="K195" s="20">
        <f t="array" ref="K195">SUMPRODUCT((RECAP!$A$2:$A$1000=synthése!$B195)*(RECAP!$B$2:$B$1000=synthése!$C195)*(RECAP!$C$1:$L$1=synthése!K$1)*(RECAP!$C$2:$L$1000))</f>
        <v>0</v>
      </c>
      <c r="L195" s="20">
        <f t="array" ref="L195">SUMPRODUCT((RECAP!$A$2:$A$1000=synthése!$B195)*(RECAP!$B$2:$B$1000=synthése!$C195)*(RECAP!$C$1:$L$1=synthése!L$1)*(RECAP!$C$2:$L$1000))</f>
        <v>0</v>
      </c>
      <c r="M195" s="20">
        <f t="array" ref="M195">SUMPRODUCT((RECAP!$A$2:$A$1000=synthése!$B195)*(RECAP!$B$2:$B$1000=synthése!$C195)*(RECAP!$C$1:$L$1=synthése!M$1)*(RECAP!$C$2:$L$1000))</f>
        <v>0</v>
      </c>
      <c r="N195" s="24">
        <f t="shared" si="6"/>
        <v>0</v>
      </c>
    </row>
    <row r="196" spans="1:14" ht="15" thickBot="1" x14ac:dyDescent="0.3">
      <c r="A196" s="11" t="str">
        <f t="shared" ca="1" si="7"/>
        <v/>
      </c>
      <c r="B196" s="18" t="str">
        <f>IF(RECAP!A196="","",RECAP!A196)</f>
        <v/>
      </c>
      <c r="C196" s="19" t="str">
        <f>IF(RECAP!B196="","",RECAP!B196)</f>
        <v/>
      </c>
      <c r="D196" s="20">
        <f t="array" ref="D196">SUMPRODUCT((RECAP!$A$2:$A$1000=synthése!$B196)*(RECAP!$B$2:$B$1000=synthése!$C196)*(RECAP!$C$1:$L$1=synthése!D$1)*(RECAP!$C$2:$L$1000))</f>
        <v>0</v>
      </c>
      <c r="E196" s="20">
        <f t="array" ref="E196">SUMPRODUCT((RECAP!$A$2:$A$1000=synthése!$B196)*(RECAP!$B$2:$B$1000=synthése!$C196)*(RECAP!$C$1:$L$1=synthése!E$1)*(RECAP!$C$2:$L$1000))</f>
        <v>0</v>
      </c>
      <c r="F196" s="20">
        <f t="array" ref="F196">SUMPRODUCT((RECAP!$A$2:$A$1000=synthése!$B196)*(RECAP!$B$2:$B$1000=synthése!$C196)*(RECAP!$C$1:$L$1=synthése!F$1)*(RECAP!$C$2:$L$1000))</f>
        <v>0</v>
      </c>
      <c r="G196" s="20">
        <f t="array" ref="G196">SUMPRODUCT((RECAP!$A$2:$A$1000=synthése!$B196)*(RECAP!$B$2:$B$1000=synthése!$C196)*(RECAP!$C$1:$L$1=synthése!G$1)*(RECAP!$C$2:$L$1000))</f>
        <v>0</v>
      </c>
      <c r="H196" s="20">
        <f t="array" ref="H196">SUMPRODUCT((RECAP!$A$2:$A$1000=synthése!$B196)*(RECAP!$B$2:$B$1000=synthése!$C196)*(RECAP!$C$1:$L$1=synthése!H$1)*(RECAP!$C$2:$L$1000))</f>
        <v>0</v>
      </c>
      <c r="I196" s="20">
        <f t="array" ref="I196">SUMPRODUCT((RECAP!$A$2:$A$1000=synthése!$B196)*(RECAP!$B$2:$B$1000=synthése!$C196)*(RECAP!$C$1:$L$1=synthése!I$1)*(RECAP!$C$2:$L$1000))</f>
        <v>0</v>
      </c>
      <c r="J196" s="20">
        <f t="array" ref="J196">SUMPRODUCT((RECAP!$A$2:$A$1000=synthése!$B196)*(RECAP!$B$2:$B$1000=synthése!$C196)*(RECAP!$C$1:$L$1=synthése!J$1)*(RECAP!$C$2:$L$1000))</f>
        <v>0</v>
      </c>
      <c r="K196" s="20">
        <f t="array" ref="K196">SUMPRODUCT((RECAP!$A$2:$A$1000=synthése!$B196)*(RECAP!$B$2:$B$1000=synthése!$C196)*(RECAP!$C$1:$L$1=synthése!K$1)*(RECAP!$C$2:$L$1000))</f>
        <v>0</v>
      </c>
      <c r="L196" s="20">
        <f t="array" ref="L196">SUMPRODUCT((RECAP!$A$2:$A$1000=synthése!$B196)*(RECAP!$B$2:$B$1000=synthése!$C196)*(RECAP!$C$1:$L$1=synthése!L$1)*(RECAP!$C$2:$L$1000))</f>
        <v>0</v>
      </c>
      <c r="M196" s="20">
        <f t="array" ref="M196">SUMPRODUCT((RECAP!$A$2:$A$1000=synthése!$B196)*(RECAP!$B$2:$B$1000=synthése!$C196)*(RECAP!$C$1:$L$1=synthése!M$1)*(RECAP!$C$2:$L$1000))</f>
        <v>0</v>
      </c>
      <c r="N196" s="24">
        <f t="shared" si="6"/>
        <v>0</v>
      </c>
    </row>
    <row r="197" spans="1:14" ht="15" thickBot="1" x14ac:dyDescent="0.3">
      <c r="A197" s="11" t="str">
        <f t="shared" ca="1" si="7"/>
        <v/>
      </c>
      <c r="B197" s="18" t="str">
        <f>IF(RECAP!A197="","",RECAP!A197)</f>
        <v/>
      </c>
      <c r="C197" s="19" t="str">
        <f>IF(RECAP!B197="","",RECAP!B197)</f>
        <v/>
      </c>
      <c r="D197" s="20">
        <f t="array" ref="D197">SUMPRODUCT((RECAP!$A$2:$A$1000=synthése!$B197)*(RECAP!$B$2:$B$1000=synthése!$C197)*(RECAP!$C$1:$L$1=synthése!D$1)*(RECAP!$C$2:$L$1000))</f>
        <v>0</v>
      </c>
      <c r="E197" s="20">
        <f t="array" ref="E197">SUMPRODUCT((RECAP!$A$2:$A$1000=synthése!$B197)*(RECAP!$B$2:$B$1000=synthése!$C197)*(RECAP!$C$1:$L$1=synthése!E$1)*(RECAP!$C$2:$L$1000))</f>
        <v>0</v>
      </c>
      <c r="F197" s="20">
        <f t="array" ref="F197">SUMPRODUCT((RECAP!$A$2:$A$1000=synthése!$B197)*(RECAP!$B$2:$B$1000=synthése!$C197)*(RECAP!$C$1:$L$1=synthése!F$1)*(RECAP!$C$2:$L$1000))</f>
        <v>0</v>
      </c>
      <c r="G197" s="20">
        <f t="array" ref="G197">SUMPRODUCT((RECAP!$A$2:$A$1000=synthése!$B197)*(RECAP!$B$2:$B$1000=synthése!$C197)*(RECAP!$C$1:$L$1=synthése!G$1)*(RECAP!$C$2:$L$1000))</f>
        <v>0</v>
      </c>
      <c r="H197" s="20">
        <f t="array" ref="H197">SUMPRODUCT((RECAP!$A$2:$A$1000=synthése!$B197)*(RECAP!$B$2:$B$1000=synthése!$C197)*(RECAP!$C$1:$L$1=synthése!H$1)*(RECAP!$C$2:$L$1000))</f>
        <v>0</v>
      </c>
      <c r="I197" s="20">
        <f t="array" ref="I197">SUMPRODUCT((RECAP!$A$2:$A$1000=synthése!$B197)*(RECAP!$B$2:$B$1000=synthése!$C197)*(RECAP!$C$1:$L$1=synthése!I$1)*(RECAP!$C$2:$L$1000))</f>
        <v>0</v>
      </c>
      <c r="J197" s="20">
        <f t="array" ref="J197">SUMPRODUCT((RECAP!$A$2:$A$1000=synthése!$B197)*(RECAP!$B$2:$B$1000=synthése!$C197)*(RECAP!$C$1:$L$1=synthése!J$1)*(RECAP!$C$2:$L$1000))</f>
        <v>0</v>
      </c>
      <c r="K197" s="20">
        <f t="array" ref="K197">SUMPRODUCT((RECAP!$A$2:$A$1000=synthése!$B197)*(RECAP!$B$2:$B$1000=synthése!$C197)*(RECAP!$C$1:$L$1=synthése!K$1)*(RECAP!$C$2:$L$1000))</f>
        <v>0</v>
      </c>
      <c r="L197" s="20">
        <f t="array" ref="L197">SUMPRODUCT((RECAP!$A$2:$A$1000=synthése!$B197)*(RECAP!$B$2:$B$1000=synthése!$C197)*(RECAP!$C$1:$L$1=synthése!L$1)*(RECAP!$C$2:$L$1000))</f>
        <v>0</v>
      </c>
      <c r="M197" s="20">
        <f t="array" ref="M197">SUMPRODUCT((RECAP!$A$2:$A$1000=synthése!$B197)*(RECAP!$B$2:$B$1000=synthése!$C197)*(RECAP!$C$1:$L$1=synthése!M$1)*(RECAP!$C$2:$L$1000))</f>
        <v>0</v>
      </c>
      <c r="N197" s="24">
        <f t="shared" si="6"/>
        <v>0</v>
      </c>
    </row>
    <row r="198" spans="1:14" ht="15" thickBot="1" x14ac:dyDescent="0.3">
      <c r="A198" s="11" t="str">
        <f t="shared" ca="1" si="7"/>
        <v/>
      </c>
      <c r="B198" s="18" t="str">
        <f>IF(RECAP!A198="","",RECAP!A198)</f>
        <v/>
      </c>
      <c r="C198" s="19" t="str">
        <f>IF(RECAP!B198="","",RECAP!B198)</f>
        <v/>
      </c>
      <c r="D198" s="20">
        <f t="array" ref="D198">SUMPRODUCT((RECAP!$A$2:$A$1000=synthése!$B198)*(RECAP!$B$2:$B$1000=synthése!$C198)*(RECAP!$C$1:$L$1=synthése!D$1)*(RECAP!$C$2:$L$1000))</f>
        <v>0</v>
      </c>
      <c r="E198" s="20">
        <f t="array" ref="E198">SUMPRODUCT((RECAP!$A$2:$A$1000=synthése!$B198)*(RECAP!$B$2:$B$1000=synthése!$C198)*(RECAP!$C$1:$L$1=synthése!E$1)*(RECAP!$C$2:$L$1000))</f>
        <v>0</v>
      </c>
      <c r="F198" s="20">
        <f t="array" ref="F198">SUMPRODUCT((RECAP!$A$2:$A$1000=synthése!$B198)*(RECAP!$B$2:$B$1000=synthése!$C198)*(RECAP!$C$1:$L$1=synthése!F$1)*(RECAP!$C$2:$L$1000))</f>
        <v>0</v>
      </c>
      <c r="G198" s="20">
        <f t="array" ref="G198">SUMPRODUCT((RECAP!$A$2:$A$1000=synthése!$B198)*(RECAP!$B$2:$B$1000=synthése!$C198)*(RECAP!$C$1:$L$1=synthése!G$1)*(RECAP!$C$2:$L$1000))</f>
        <v>0</v>
      </c>
      <c r="H198" s="20">
        <f t="array" ref="H198">SUMPRODUCT((RECAP!$A$2:$A$1000=synthése!$B198)*(RECAP!$B$2:$B$1000=synthése!$C198)*(RECAP!$C$1:$L$1=synthése!H$1)*(RECAP!$C$2:$L$1000))</f>
        <v>0</v>
      </c>
      <c r="I198" s="20">
        <f t="array" ref="I198">SUMPRODUCT((RECAP!$A$2:$A$1000=synthése!$B198)*(RECAP!$B$2:$B$1000=synthése!$C198)*(RECAP!$C$1:$L$1=synthése!I$1)*(RECAP!$C$2:$L$1000))</f>
        <v>0</v>
      </c>
      <c r="J198" s="20">
        <f t="array" ref="J198">SUMPRODUCT((RECAP!$A$2:$A$1000=synthése!$B198)*(RECAP!$B$2:$B$1000=synthése!$C198)*(RECAP!$C$1:$L$1=synthése!J$1)*(RECAP!$C$2:$L$1000))</f>
        <v>0</v>
      </c>
      <c r="K198" s="20">
        <f t="array" ref="K198">SUMPRODUCT((RECAP!$A$2:$A$1000=synthése!$B198)*(RECAP!$B$2:$B$1000=synthése!$C198)*(RECAP!$C$1:$L$1=synthése!K$1)*(RECAP!$C$2:$L$1000))</f>
        <v>0</v>
      </c>
      <c r="L198" s="20">
        <f t="array" ref="L198">SUMPRODUCT((RECAP!$A$2:$A$1000=synthése!$B198)*(RECAP!$B$2:$B$1000=synthése!$C198)*(RECAP!$C$1:$L$1=synthése!L$1)*(RECAP!$C$2:$L$1000))</f>
        <v>0</v>
      </c>
      <c r="M198" s="20">
        <f t="array" ref="M198">SUMPRODUCT((RECAP!$A$2:$A$1000=synthése!$B198)*(RECAP!$B$2:$B$1000=synthése!$C198)*(RECAP!$C$1:$L$1=synthése!M$1)*(RECAP!$C$2:$L$1000))</f>
        <v>0</v>
      </c>
      <c r="N198" s="24">
        <f t="shared" si="6"/>
        <v>0</v>
      </c>
    </row>
    <row r="199" spans="1:14" ht="15" thickBot="1" x14ac:dyDescent="0.3">
      <c r="A199" s="25" t="str">
        <f t="shared" ca="1" si="7"/>
        <v/>
      </c>
      <c r="B199" s="26" t="str">
        <f>IF(RECAP!A199="","",RECAP!A199)</f>
        <v/>
      </c>
      <c r="C199" s="27" t="str">
        <f>IF(RECAP!B199="","",RECAP!B199)</f>
        <v/>
      </c>
      <c r="D199" s="28">
        <f t="array" ref="D199">SUMPRODUCT((RECAP!$A$2:$A$1000=synthése!$B199)*(RECAP!$B$2:$B$1000=synthése!$C199)*(RECAP!$C$1:$L$1=synthése!D$1)*(RECAP!$C$2:$L$1000))</f>
        <v>0</v>
      </c>
      <c r="E199" s="28">
        <f t="array" ref="E199">SUMPRODUCT((RECAP!$A$2:$A$1000=synthése!$B199)*(RECAP!$B$2:$B$1000=synthése!$C199)*(RECAP!$C$1:$L$1=synthése!E$1)*(RECAP!$C$2:$L$1000))</f>
        <v>0</v>
      </c>
      <c r="F199" s="28">
        <f t="array" ref="F199">SUMPRODUCT((RECAP!$A$2:$A$1000=synthése!$B199)*(RECAP!$B$2:$B$1000=synthése!$C199)*(RECAP!$C$1:$L$1=synthése!F$1)*(RECAP!$C$2:$L$1000))</f>
        <v>0</v>
      </c>
      <c r="G199" s="28">
        <f t="array" ref="G199">SUMPRODUCT((RECAP!$A$2:$A$1000=synthése!$B199)*(RECAP!$B$2:$B$1000=synthése!$C199)*(RECAP!$C$1:$L$1=synthése!G$1)*(RECAP!$C$2:$L$1000))</f>
        <v>0</v>
      </c>
      <c r="H199" s="28">
        <f t="array" ref="H199">SUMPRODUCT((RECAP!$A$2:$A$1000=synthése!$B199)*(RECAP!$B$2:$B$1000=synthése!$C199)*(RECAP!$C$1:$L$1=synthése!H$1)*(RECAP!$C$2:$L$1000))</f>
        <v>0</v>
      </c>
      <c r="I199" s="28">
        <f t="array" ref="I199">SUMPRODUCT((RECAP!$A$2:$A$1000=synthése!$B199)*(RECAP!$B$2:$B$1000=synthése!$C199)*(RECAP!$C$1:$L$1=synthése!I$1)*(RECAP!$C$2:$L$1000))</f>
        <v>0</v>
      </c>
      <c r="J199" s="28">
        <f t="array" ref="J199">SUMPRODUCT((RECAP!$A$2:$A$1000=synthése!$B199)*(RECAP!$B$2:$B$1000=synthése!$C199)*(RECAP!$C$1:$L$1=synthése!J$1)*(RECAP!$C$2:$L$1000))</f>
        <v>0</v>
      </c>
      <c r="K199" s="28">
        <f t="array" ref="K199">SUMPRODUCT((RECAP!$A$2:$A$1000=synthése!$B199)*(RECAP!$B$2:$B$1000=synthése!$C199)*(RECAP!$C$1:$L$1=synthése!K$1)*(RECAP!$C$2:$L$1000))</f>
        <v>0</v>
      </c>
      <c r="L199" s="28">
        <f t="array" ref="L199">SUMPRODUCT((RECAP!$A$2:$A$1000=synthése!$B199)*(RECAP!$B$2:$B$1000=synthése!$C199)*(RECAP!$C$1:$L$1=synthése!L$1)*(RECAP!$C$2:$L$1000))</f>
        <v>0</v>
      </c>
      <c r="M199" s="28">
        <f t="array" ref="M199">SUMPRODUCT((RECAP!$A$2:$A$1000=synthése!$B199)*(RECAP!$B$2:$B$1000=synthése!$C199)*(RECAP!$C$1:$L$1=synthése!M$1)*(RECAP!$C$2:$L$1000))</f>
        <v>0</v>
      </c>
      <c r="N199" s="24">
        <f t="shared" si="6"/>
        <v>0</v>
      </c>
    </row>
    <row r="200" spans="1:14" ht="15" thickBot="1" x14ac:dyDescent="0.3">
      <c r="A200" s="9" t="str">
        <f t="shared" ca="1" si="7"/>
        <v/>
      </c>
      <c r="B200" s="21" t="str">
        <f>IF(RECAP!A200="","",RECAP!A200)</f>
        <v/>
      </c>
      <c r="C200" s="22" t="str">
        <f>IF(RECAP!B200="","",RECAP!B200)</f>
        <v/>
      </c>
      <c r="D200" s="23">
        <f t="array" ref="D200">SUMPRODUCT((RECAP!$A$2:$A$1000=synthése!$B200)*(RECAP!$B$2:$B$1000=synthése!$C200)*(RECAP!$C$1:$L$1=synthése!D$1)*(RECAP!$C$2:$L$1000))</f>
        <v>0</v>
      </c>
      <c r="E200" s="23">
        <f t="array" ref="E200">SUMPRODUCT((RECAP!$A$2:$A$1000=synthése!$B200)*(RECAP!$B$2:$B$1000=synthése!$C200)*(RECAP!$C$1:$L$1=synthése!E$1)*(RECAP!$C$2:$L$1000))</f>
        <v>0</v>
      </c>
      <c r="F200" s="23">
        <f t="array" ref="F200">SUMPRODUCT((RECAP!$A$2:$A$1000=synthése!$B200)*(RECAP!$B$2:$B$1000=synthése!$C200)*(RECAP!$C$1:$L$1=synthése!F$1)*(RECAP!$C$2:$L$1000))</f>
        <v>0</v>
      </c>
      <c r="G200" s="23">
        <f t="array" ref="G200">SUMPRODUCT((RECAP!$A$2:$A$1000=synthése!$B200)*(RECAP!$B$2:$B$1000=synthése!$C200)*(RECAP!$C$1:$L$1=synthése!G$1)*(RECAP!$C$2:$L$1000))</f>
        <v>0</v>
      </c>
      <c r="H200" s="23">
        <f t="array" ref="H200">SUMPRODUCT((RECAP!$A$2:$A$1000=synthése!$B200)*(RECAP!$B$2:$B$1000=synthése!$C200)*(RECAP!$C$1:$L$1=synthése!H$1)*(RECAP!$C$2:$L$1000))</f>
        <v>0</v>
      </c>
      <c r="I200" s="23">
        <f t="array" ref="I200">SUMPRODUCT((RECAP!$A$2:$A$1000=synthése!$B200)*(RECAP!$B$2:$B$1000=synthése!$C200)*(RECAP!$C$1:$L$1=synthése!I$1)*(RECAP!$C$2:$L$1000))</f>
        <v>0</v>
      </c>
      <c r="J200" s="23">
        <f t="array" ref="J200">SUMPRODUCT((RECAP!$A$2:$A$1000=synthése!$B200)*(RECAP!$B$2:$B$1000=synthése!$C200)*(RECAP!$C$1:$L$1=synthése!J$1)*(RECAP!$C$2:$L$1000))</f>
        <v>0</v>
      </c>
      <c r="K200" s="23">
        <f t="array" ref="K200">SUMPRODUCT((RECAP!$A$2:$A$1000=synthése!$B200)*(RECAP!$B$2:$B$1000=synthése!$C200)*(RECAP!$C$1:$L$1=synthése!K$1)*(RECAP!$C$2:$L$1000))</f>
        <v>0</v>
      </c>
      <c r="L200" s="23">
        <f t="array" ref="L200">SUMPRODUCT((RECAP!$A$2:$A$1000=synthése!$B200)*(RECAP!$B$2:$B$1000=synthése!$C200)*(RECAP!$C$1:$L$1=synthése!L$1)*(RECAP!$C$2:$L$1000))</f>
        <v>0</v>
      </c>
      <c r="M200" s="23">
        <f t="array" ref="M200">SUMPRODUCT((RECAP!$A$2:$A$1000=synthése!$B200)*(RECAP!$B$2:$B$1000=synthése!$C200)*(RECAP!$C$1:$L$1=synthése!M$1)*(RECAP!$C$2:$L$1000))</f>
        <v>0</v>
      </c>
      <c r="N200" s="24">
        <f t="shared" si="6"/>
        <v>0</v>
      </c>
    </row>
    <row r="201" spans="1:14" ht="15" thickBot="1" x14ac:dyDescent="0.3">
      <c r="A201" s="11" t="str">
        <f t="shared" ca="1" si="7"/>
        <v/>
      </c>
      <c r="B201" s="18" t="str">
        <f>IF(RECAP!A201="","",RECAP!A201)</f>
        <v/>
      </c>
      <c r="C201" s="19" t="str">
        <f>IF(RECAP!B201="","",RECAP!B201)</f>
        <v/>
      </c>
      <c r="D201" s="20">
        <f t="array" ref="D201">SUMPRODUCT((RECAP!$A$2:$A$1000=synthése!$B201)*(RECAP!$B$2:$B$1000=synthése!$C201)*(RECAP!$C$1:$L$1=synthése!D$1)*(RECAP!$C$2:$L$1000))</f>
        <v>0</v>
      </c>
      <c r="E201" s="20">
        <f t="array" ref="E201">SUMPRODUCT((RECAP!$A$2:$A$1000=synthése!$B201)*(RECAP!$B$2:$B$1000=synthése!$C201)*(RECAP!$C$1:$L$1=synthése!E$1)*(RECAP!$C$2:$L$1000))</f>
        <v>0</v>
      </c>
      <c r="F201" s="20">
        <f t="array" ref="F201">SUMPRODUCT((RECAP!$A$2:$A$1000=synthése!$B201)*(RECAP!$B$2:$B$1000=synthése!$C201)*(RECAP!$C$1:$L$1=synthése!F$1)*(RECAP!$C$2:$L$1000))</f>
        <v>0</v>
      </c>
      <c r="G201" s="20">
        <f t="array" ref="G201">SUMPRODUCT((RECAP!$A$2:$A$1000=synthése!$B201)*(RECAP!$B$2:$B$1000=synthése!$C201)*(RECAP!$C$1:$L$1=synthése!G$1)*(RECAP!$C$2:$L$1000))</f>
        <v>0</v>
      </c>
      <c r="H201" s="20">
        <f t="array" ref="H201">SUMPRODUCT((RECAP!$A$2:$A$1000=synthése!$B201)*(RECAP!$B$2:$B$1000=synthése!$C201)*(RECAP!$C$1:$L$1=synthése!H$1)*(RECAP!$C$2:$L$1000))</f>
        <v>0</v>
      </c>
      <c r="I201" s="20">
        <f t="array" ref="I201">SUMPRODUCT((RECAP!$A$2:$A$1000=synthése!$B201)*(RECAP!$B$2:$B$1000=synthése!$C201)*(RECAP!$C$1:$L$1=synthése!I$1)*(RECAP!$C$2:$L$1000))</f>
        <v>0</v>
      </c>
      <c r="J201" s="20">
        <f t="array" ref="J201">SUMPRODUCT((RECAP!$A$2:$A$1000=synthése!$B201)*(RECAP!$B$2:$B$1000=synthése!$C201)*(RECAP!$C$1:$L$1=synthése!J$1)*(RECAP!$C$2:$L$1000))</f>
        <v>0</v>
      </c>
      <c r="K201" s="20">
        <f t="array" ref="K201">SUMPRODUCT((RECAP!$A$2:$A$1000=synthése!$B201)*(RECAP!$B$2:$B$1000=synthése!$C201)*(RECAP!$C$1:$L$1=synthése!K$1)*(RECAP!$C$2:$L$1000))</f>
        <v>0</v>
      </c>
      <c r="L201" s="20">
        <f t="array" ref="L201">SUMPRODUCT((RECAP!$A$2:$A$1000=synthése!$B201)*(RECAP!$B$2:$B$1000=synthése!$C201)*(RECAP!$C$1:$L$1=synthése!L$1)*(RECAP!$C$2:$L$1000))</f>
        <v>0</v>
      </c>
      <c r="M201" s="20">
        <f t="array" ref="M201">SUMPRODUCT((RECAP!$A$2:$A$1000=synthése!$B201)*(RECAP!$B$2:$B$1000=synthése!$C201)*(RECAP!$C$1:$L$1=synthése!M$1)*(RECAP!$C$2:$L$1000))</f>
        <v>0</v>
      </c>
      <c r="N201" s="24">
        <f t="shared" si="6"/>
        <v>0</v>
      </c>
    </row>
    <row r="202" spans="1:14" ht="15" thickBot="1" x14ac:dyDescent="0.3">
      <c r="A202" s="11" t="str">
        <f t="shared" ca="1" si="7"/>
        <v/>
      </c>
      <c r="B202" s="18" t="str">
        <f>IF(RECAP!A202="","",RECAP!A202)</f>
        <v/>
      </c>
      <c r="C202" s="19" t="str">
        <f>IF(RECAP!B202="","",RECAP!B202)</f>
        <v/>
      </c>
      <c r="D202" s="20">
        <f t="array" ref="D202">SUMPRODUCT((RECAP!$A$2:$A$1000=synthése!$B202)*(RECAP!$B$2:$B$1000=synthése!$C202)*(RECAP!$C$1:$L$1=synthése!D$1)*(RECAP!$C$2:$L$1000))</f>
        <v>0</v>
      </c>
      <c r="E202" s="20">
        <f t="array" ref="E202">SUMPRODUCT((RECAP!$A$2:$A$1000=synthése!$B202)*(RECAP!$B$2:$B$1000=synthése!$C202)*(RECAP!$C$1:$L$1=synthése!E$1)*(RECAP!$C$2:$L$1000))</f>
        <v>0</v>
      </c>
      <c r="F202" s="20">
        <f t="array" ref="F202">SUMPRODUCT((RECAP!$A$2:$A$1000=synthése!$B202)*(RECAP!$B$2:$B$1000=synthése!$C202)*(RECAP!$C$1:$L$1=synthése!F$1)*(RECAP!$C$2:$L$1000))</f>
        <v>0</v>
      </c>
      <c r="G202" s="20">
        <f t="array" ref="G202">SUMPRODUCT((RECAP!$A$2:$A$1000=synthése!$B202)*(RECAP!$B$2:$B$1000=synthése!$C202)*(RECAP!$C$1:$L$1=synthése!G$1)*(RECAP!$C$2:$L$1000))</f>
        <v>0</v>
      </c>
      <c r="H202" s="20">
        <f t="array" ref="H202">SUMPRODUCT((RECAP!$A$2:$A$1000=synthése!$B202)*(RECAP!$B$2:$B$1000=synthése!$C202)*(RECAP!$C$1:$L$1=synthése!H$1)*(RECAP!$C$2:$L$1000))</f>
        <v>0</v>
      </c>
      <c r="I202" s="20">
        <f t="array" ref="I202">SUMPRODUCT((RECAP!$A$2:$A$1000=synthése!$B202)*(RECAP!$B$2:$B$1000=synthése!$C202)*(RECAP!$C$1:$L$1=synthése!I$1)*(RECAP!$C$2:$L$1000))</f>
        <v>0</v>
      </c>
      <c r="J202" s="20">
        <f t="array" ref="J202">SUMPRODUCT((RECAP!$A$2:$A$1000=synthése!$B202)*(RECAP!$B$2:$B$1000=synthése!$C202)*(RECAP!$C$1:$L$1=synthése!J$1)*(RECAP!$C$2:$L$1000))</f>
        <v>0</v>
      </c>
      <c r="K202" s="20">
        <f t="array" ref="K202">SUMPRODUCT((RECAP!$A$2:$A$1000=synthése!$B202)*(RECAP!$B$2:$B$1000=synthése!$C202)*(RECAP!$C$1:$L$1=synthése!K$1)*(RECAP!$C$2:$L$1000))</f>
        <v>0</v>
      </c>
      <c r="L202" s="20">
        <f t="array" ref="L202">SUMPRODUCT((RECAP!$A$2:$A$1000=synthése!$B202)*(RECAP!$B$2:$B$1000=synthése!$C202)*(RECAP!$C$1:$L$1=synthése!L$1)*(RECAP!$C$2:$L$1000))</f>
        <v>0</v>
      </c>
      <c r="M202" s="20">
        <f t="array" ref="M202">SUMPRODUCT((RECAP!$A$2:$A$1000=synthése!$B202)*(RECAP!$B$2:$B$1000=synthése!$C202)*(RECAP!$C$1:$L$1=synthése!M$1)*(RECAP!$C$2:$L$1000))</f>
        <v>0</v>
      </c>
      <c r="N202" s="24">
        <f t="shared" si="6"/>
        <v>0</v>
      </c>
    </row>
    <row r="203" spans="1:14" ht="15" thickBot="1" x14ac:dyDescent="0.3">
      <c r="A203" s="11" t="str">
        <f t="shared" ca="1" si="7"/>
        <v/>
      </c>
      <c r="B203" s="18" t="str">
        <f>IF(RECAP!A203="","",RECAP!A203)</f>
        <v/>
      </c>
      <c r="C203" s="19" t="str">
        <f>IF(RECAP!B203="","",RECAP!B203)</f>
        <v/>
      </c>
      <c r="D203" s="20">
        <f t="array" ref="D203">SUMPRODUCT((RECAP!$A$2:$A$1000=synthése!$B203)*(RECAP!$B$2:$B$1000=synthése!$C203)*(RECAP!$C$1:$L$1=synthése!D$1)*(RECAP!$C$2:$L$1000))</f>
        <v>0</v>
      </c>
      <c r="E203" s="20">
        <f t="array" ref="E203">SUMPRODUCT((RECAP!$A$2:$A$1000=synthése!$B203)*(RECAP!$B$2:$B$1000=synthése!$C203)*(RECAP!$C$1:$L$1=synthése!E$1)*(RECAP!$C$2:$L$1000))</f>
        <v>0</v>
      </c>
      <c r="F203" s="20">
        <f t="array" ref="F203">SUMPRODUCT((RECAP!$A$2:$A$1000=synthése!$B203)*(RECAP!$B$2:$B$1000=synthése!$C203)*(RECAP!$C$1:$L$1=synthése!F$1)*(RECAP!$C$2:$L$1000))</f>
        <v>0</v>
      </c>
      <c r="G203" s="20">
        <f t="array" ref="G203">SUMPRODUCT((RECAP!$A$2:$A$1000=synthése!$B203)*(RECAP!$B$2:$B$1000=synthése!$C203)*(RECAP!$C$1:$L$1=synthése!G$1)*(RECAP!$C$2:$L$1000))</f>
        <v>0</v>
      </c>
      <c r="H203" s="20">
        <f t="array" ref="H203">SUMPRODUCT((RECAP!$A$2:$A$1000=synthése!$B203)*(RECAP!$B$2:$B$1000=synthése!$C203)*(RECAP!$C$1:$L$1=synthése!H$1)*(RECAP!$C$2:$L$1000))</f>
        <v>0</v>
      </c>
      <c r="I203" s="20">
        <f t="array" ref="I203">SUMPRODUCT((RECAP!$A$2:$A$1000=synthése!$B203)*(RECAP!$B$2:$B$1000=synthése!$C203)*(RECAP!$C$1:$L$1=synthése!I$1)*(RECAP!$C$2:$L$1000))</f>
        <v>0</v>
      </c>
      <c r="J203" s="20">
        <f t="array" ref="J203">SUMPRODUCT((RECAP!$A$2:$A$1000=synthése!$B203)*(RECAP!$B$2:$B$1000=synthése!$C203)*(RECAP!$C$1:$L$1=synthése!J$1)*(RECAP!$C$2:$L$1000))</f>
        <v>0</v>
      </c>
      <c r="K203" s="20">
        <f t="array" ref="K203">SUMPRODUCT((RECAP!$A$2:$A$1000=synthése!$B203)*(RECAP!$B$2:$B$1000=synthése!$C203)*(RECAP!$C$1:$L$1=synthése!K$1)*(RECAP!$C$2:$L$1000))</f>
        <v>0</v>
      </c>
      <c r="L203" s="20">
        <f t="array" ref="L203">SUMPRODUCT((RECAP!$A$2:$A$1000=synthése!$B203)*(RECAP!$B$2:$B$1000=synthése!$C203)*(RECAP!$C$1:$L$1=synthése!L$1)*(RECAP!$C$2:$L$1000))</f>
        <v>0</v>
      </c>
      <c r="M203" s="20">
        <f t="array" ref="M203">SUMPRODUCT((RECAP!$A$2:$A$1000=synthése!$B203)*(RECAP!$B$2:$B$1000=synthése!$C203)*(RECAP!$C$1:$L$1=synthése!M$1)*(RECAP!$C$2:$L$1000))</f>
        <v>0</v>
      </c>
      <c r="N203" s="24">
        <f t="shared" si="6"/>
        <v>0</v>
      </c>
    </row>
    <row r="204" spans="1:14" ht="15" thickBot="1" x14ac:dyDescent="0.3">
      <c r="A204" s="11" t="str">
        <f t="shared" ca="1" si="7"/>
        <v/>
      </c>
      <c r="B204" s="18" t="str">
        <f>IF(RECAP!A204="","",RECAP!A204)</f>
        <v/>
      </c>
      <c r="C204" s="19" t="str">
        <f>IF(RECAP!B204="","",RECAP!B204)</f>
        <v/>
      </c>
      <c r="D204" s="20">
        <f t="array" ref="D204">SUMPRODUCT((RECAP!$A$2:$A$1000=synthése!$B204)*(RECAP!$B$2:$B$1000=synthése!$C204)*(RECAP!$C$1:$L$1=synthése!D$1)*(RECAP!$C$2:$L$1000))</f>
        <v>0</v>
      </c>
      <c r="E204" s="20">
        <f t="array" ref="E204">SUMPRODUCT((RECAP!$A$2:$A$1000=synthése!$B204)*(RECAP!$B$2:$B$1000=synthése!$C204)*(RECAP!$C$1:$L$1=synthése!E$1)*(RECAP!$C$2:$L$1000))</f>
        <v>0</v>
      </c>
      <c r="F204" s="20">
        <f t="array" ref="F204">SUMPRODUCT((RECAP!$A$2:$A$1000=synthése!$B204)*(RECAP!$B$2:$B$1000=synthése!$C204)*(RECAP!$C$1:$L$1=synthése!F$1)*(RECAP!$C$2:$L$1000))</f>
        <v>0</v>
      </c>
      <c r="G204" s="20">
        <f t="array" ref="G204">SUMPRODUCT((RECAP!$A$2:$A$1000=synthése!$B204)*(RECAP!$B$2:$B$1000=synthése!$C204)*(RECAP!$C$1:$L$1=synthése!G$1)*(RECAP!$C$2:$L$1000))</f>
        <v>0</v>
      </c>
      <c r="H204" s="20">
        <f t="array" ref="H204">SUMPRODUCT((RECAP!$A$2:$A$1000=synthése!$B204)*(RECAP!$B$2:$B$1000=synthése!$C204)*(RECAP!$C$1:$L$1=synthése!H$1)*(RECAP!$C$2:$L$1000))</f>
        <v>0</v>
      </c>
      <c r="I204" s="20">
        <f t="array" ref="I204">SUMPRODUCT((RECAP!$A$2:$A$1000=synthése!$B204)*(RECAP!$B$2:$B$1000=synthése!$C204)*(RECAP!$C$1:$L$1=synthése!I$1)*(RECAP!$C$2:$L$1000))</f>
        <v>0</v>
      </c>
      <c r="J204" s="20">
        <f t="array" ref="J204">SUMPRODUCT((RECAP!$A$2:$A$1000=synthése!$B204)*(RECAP!$B$2:$B$1000=synthése!$C204)*(RECAP!$C$1:$L$1=synthése!J$1)*(RECAP!$C$2:$L$1000))</f>
        <v>0</v>
      </c>
      <c r="K204" s="20">
        <f t="array" ref="K204">SUMPRODUCT((RECAP!$A$2:$A$1000=synthése!$B204)*(RECAP!$B$2:$B$1000=synthése!$C204)*(RECAP!$C$1:$L$1=synthése!K$1)*(RECAP!$C$2:$L$1000))</f>
        <v>0</v>
      </c>
      <c r="L204" s="20">
        <f t="array" ref="L204">SUMPRODUCT((RECAP!$A$2:$A$1000=synthése!$B204)*(RECAP!$B$2:$B$1000=synthése!$C204)*(RECAP!$C$1:$L$1=synthése!L$1)*(RECAP!$C$2:$L$1000))</f>
        <v>0</v>
      </c>
      <c r="M204" s="20">
        <f t="array" ref="M204">SUMPRODUCT((RECAP!$A$2:$A$1000=synthése!$B204)*(RECAP!$B$2:$B$1000=synthése!$C204)*(RECAP!$C$1:$L$1=synthése!M$1)*(RECAP!$C$2:$L$1000))</f>
        <v>0</v>
      </c>
      <c r="N204" s="24">
        <f t="shared" si="6"/>
        <v>0</v>
      </c>
    </row>
    <row r="205" spans="1:14" ht="15" thickBot="1" x14ac:dyDescent="0.3">
      <c r="A205" s="25" t="str">
        <f t="shared" ca="1" si="7"/>
        <v/>
      </c>
      <c r="B205" s="26" t="str">
        <f>IF(RECAP!A205="","",RECAP!A205)</f>
        <v/>
      </c>
      <c r="C205" s="27" t="str">
        <f>IF(RECAP!B205="","",RECAP!B205)</f>
        <v/>
      </c>
      <c r="D205" s="28">
        <f t="array" ref="D205">SUMPRODUCT((RECAP!$A$2:$A$1000=synthése!$B205)*(RECAP!$B$2:$B$1000=synthése!$C205)*(RECAP!$C$1:$L$1=synthése!D$1)*(RECAP!$C$2:$L$1000))</f>
        <v>0</v>
      </c>
      <c r="E205" s="28">
        <f t="array" ref="E205">SUMPRODUCT((RECAP!$A$2:$A$1000=synthése!$B205)*(RECAP!$B$2:$B$1000=synthése!$C205)*(RECAP!$C$1:$L$1=synthése!E$1)*(RECAP!$C$2:$L$1000))</f>
        <v>0</v>
      </c>
      <c r="F205" s="28">
        <f t="array" ref="F205">SUMPRODUCT((RECAP!$A$2:$A$1000=synthése!$B205)*(RECAP!$B$2:$B$1000=synthése!$C205)*(RECAP!$C$1:$L$1=synthése!F$1)*(RECAP!$C$2:$L$1000))</f>
        <v>0</v>
      </c>
      <c r="G205" s="28">
        <f t="array" ref="G205">SUMPRODUCT((RECAP!$A$2:$A$1000=synthése!$B205)*(RECAP!$B$2:$B$1000=synthése!$C205)*(RECAP!$C$1:$L$1=synthése!G$1)*(RECAP!$C$2:$L$1000))</f>
        <v>0</v>
      </c>
      <c r="H205" s="28">
        <f t="array" ref="H205">SUMPRODUCT((RECAP!$A$2:$A$1000=synthése!$B205)*(RECAP!$B$2:$B$1000=synthése!$C205)*(RECAP!$C$1:$L$1=synthése!H$1)*(RECAP!$C$2:$L$1000))</f>
        <v>0</v>
      </c>
      <c r="I205" s="28">
        <f t="array" ref="I205">SUMPRODUCT((RECAP!$A$2:$A$1000=synthése!$B205)*(RECAP!$B$2:$B$1000=synthése!$C205)*(RECAP!$C$1:$L$1=synthése!I$1)*(RECAP!$C$2:$L$1000))</f>
        <v>0</v>
      </c>
      <c r="J205" s="28">
        <f t="array" ref="J205">SUMPRODUCT((RECAP!$A$2:$A$1000=synthése!$B205)*(RECAP!$B$2:$B$1000=synthése!$C205)*(RECAP!$C$1:$L$1=synthése!J$1)*(RECAP!$C$2:$L$1000))</f>
        <v>0</v>
      </c>
      <c r="K205" s="28">
        <f t="array" ref="K205">SUMPRODUCT((RECAP!$A$2:$A$1000=synthése!$B205)*(RECAP!$B$2:$B$1000=synthése!$C205)*(RECAP!$C$1:$L$1=synthése!K$1)*(RECAP!$C$2:$L$1000))</f>
        <v>0</v>
      </c>
      <c r="L205" s="28">
        <f t="array" ref="L205">SUMPRODUCT((RECAP!$A$2:$A$1000=synthése!$B205)*(RECAP!$B$2:$B$1000=synthése!$C205)*(RECAP!$C$1:$L$1=synthése!L$1)*(RECAP!$C$2:$L$1000))</f>
        <v>0</v>
      </c>
      <c r="M205" s="28">
        <f t="array" ref="M205">SUMPRODUCT((RECAP!$A$2:$A$1000=synthése!$B205)*(RECAP!$B$2:$B$1000=synthése!$C205)*(RECAP!$C$1:$L$1=synthése!M$1)*(RECAP!$C$2:$L$1000))</f>
        <v>0</v>
      </c>
      <c r="N205" s="24">
        <f t="shared" si="6"/>
        <v>0</v>
      </c>
    </row>
    <row r="206" spans="1:14" ht="15" thickBot="1" x14ac:dyDescent="0.3">
      <c r="A206" s="9" t="str">
        <f t="shared" ca="1" si="7"/>
        <v/>
      </c>
      <c r="B206" s="21" t="str">
        <f>IF(RECAP!A206="","",RECAP!A206)</f>
        <v/>
      </c>
      <c r="C206" s="22" t="str">
        <f>IF(RECAP!B206="","",RECAP!B206)</f>
        <v/>
      </c>
      <c r="D206" s="23">
        <f t="array" ref="D206">SUMPRODUCT((RECAP!$A$2:$A$1000=synthése!$B206)*(RECAP!$B$2:$B$1000=synthése!$C206)*(RECAP!$C$1:$L$1=synthése!D$1)*(RECAP!$C$2:$L$1000))</f>
        <v>0</v>
      </c>
      <c r="E206" s="23">
        <f t="array" ref="E206">SUMPRODUCT((RECAP!$A$2:$A$1000=synthése!$B206)*(RECAP!$B$2:$B$1000=synthése!$C206)*(RECAP!$C$1:$L$1=synthése!E$1)*(RECAP!$C$2:$L$1000))</f>
        <v>0</v>
      </c>
      <c r="F206" s="23">
        <f t="array" ref="F206">SUMPRODUCT((RECAP!$A$2:$A$1000=synthése!$B206)*(RECAP!$B$2:$B$1000=synthése!$C206)*(RECAP!$C$1:$L$1=synthése!F$1)*(RECAP!$C$2:$L$1000))</f>
        <v>0</v>
      </c>
      <c r="G206" s="23">
        <f t="array" ref="G206">SUMPRODUCT((RECAP!$A$2:$A$1000=synthése!$B206)*(RECAP!$B$2:$B$1000=synthése!$C206)*(RECAP!$C$1:$L$1=synthése!G$1)*(RECAP!$C$2:$L$1000))</f>
        <v>0</v>
      </c>
      <c r="H206" s="23">
        <f t="array" ref="H206">SUMPRODUCT((RECAP!$A$2:$A$1000=synthése!$B206)*(RECAP!$B$2:$B$1000=synthése!$C206)*(RECAP!$C$1:$L$1=synthése!H$1)*(RECAP!$C$2:$L$1000))</f>
        <v>0</v>
      </c>
      <c r="I206" s="23">
        <f t="array" ref="I206">SUMPRODUCT((RECAP!$A$2:$A$1000=synthése!$B206)*(RECAP!$B$2:$B$1000=synthése!$C206)*(RECAP!$C$1:$L$1=synthése!I$1)*(RECAP!$C$2:$L$1000))</f>
        <v>0</v>
      </c>
      <c r="J206" s="23">
        <f t="array" ref="J206">SUMPRODUCT((RECAP!$A$2:$A$1000=synthése!$B206)*(RECAP!$B$2:$B$1000=synthése!$C206)*(RECAP!$C$1:$L$1=synthése!J$1)*(RECAP!$C$2:$L$1000))</f>
        <v>0</v>
      </c>
      <c r="K206" s="23">
        <f t="array" ref="K206">SUMPRODUCT((RECAP!$A$2:$A$1000=synthése!$B206)*(RECAP!$B$2:$B$1000=synthése!$C206)*(RECAP!$C$1:$L$1=synthése!K$1)*(RECAP!$C$2:$L$1000))</f>
        <v>0</v>
      </c>
      <c r="L206" s="23">
        <f t="array" ref="L206">SUMPRODUCT((RECAP!$A$2:$A$1000=synthése!$B206)*(RECAP!$B$2:$B$1000=synthése!$C206)*(RECAP!$C$1:$L$1=synthése!L$1)*(RECAP!$C$2:$L$1000))</f>
        <v>0</v>
      </c>
      <c r="M206" s="23">
        <f t="array" ref="M206">SUMPRODUCT((RECAP!$A$2:$A$1000=synthése!$B206)*(RECAP!$B$2:$B$1000=synthése!$C206)*(RECAP!$C$1:$L$1=synthése!M$1)*(RECAP!$C$2:$L$1000))</f>
        <v>0</v>
      </c>
      <c r="N206" s="24">
        <f t="shared" si="6"/>
        <v>0</v>
      </c>
    </row>
    <row r="207" spans="1:14" ht="15" thickBot="1" x14ac:dyDescent="0.3">
      <c r="A207" s="11" t="str">
        <f t="shared" ca="1" si="7"/>
        <v/>
      </c>
      <c r="B207" s="18" t="str">
        <f>IF(RECAP!A207="","",RECAP!A207)</f>
        <v/>
      </c>
      <c r="C207" s="19" t="str">
        <f>IF(RECAP!B207="","",RECAP!B207)</f>
        <v/>
      </c>
      <c r="D207" s="20">
        <f t="array" ref="D207">SUMPRODUCT((RECAP!$A$2:$A$1000=synthése!$B207)*(RECAP!$B$2:$B$1000=synthése!$C207)*(RECAP!$C$1:$L$1=synthése!D$1)*(RECAP!$C$2:$L$1000))</f>
        <v>0</v>
      </c>
      <c r="E207" s="20">
        <f t="array" ref="E207">SUMPRODUCT((RECAP!$A$2:$A$1000=synthése!$B207)*(RECAP!$B$2:$B$1000=synthése!$C207)*(RECAP!$C$1:$L$1=synthése!E$1)*(RECAP!$C$2:$L$1000))</f>
        <v>0</v>
      </c>
      <c r="F207" s="20">
        <f t="array" ref="F207">SUMPRODUCT((RECAP!$A$2:$A$1000=synthése!$B207)*(RECAP!$B$2:$B$1000=synthése!$C207)*(RECAP!$C$1:$L$1=synthése!F$1)*(RECAP!$C$2:$L$1000))</f>
        <v>0</v>
      </c>
      <c r="G207" s="20">
        <f t="array" ref="G207">SUMPRODUCT((RECAP!$A$2:$A$1000=synthése!$B207)*(RECAP!$B$2:$B$1000=synthése!$C207)*(RECAP!$C$1:$L$1=synthése!G$1)*(RECAP!$C$2:$L$1000))</f>
        <v>0</v>
      </c>
      <c r="H207" s="20">
        <f t="array" ref="H207">SUMPRODUCT((RECAP!$A$2:$A$1000=synthése!$B207)*(RECAP!$B$2:$B$1000=synthése!$C207)*(RECAP!$C$1:$L$1=synthése!H$1)*(RECAP!$C$2:$L$1000))</f>
        <v>0</v>
      </c>
      <c r="I207" s="20">
        <f t="array" ref="I207">SUMPRODUCT((RECAP!$A$2:$A$1000=synthése!$B207)*(RECAP!$B$2:$B$1000=synthése!$C207)*(RECAP!$C$1:$L$1=synthése!I$1)*(RECAP!$C$2:$L$1000))</f>
        <v>0</v>
      </c>
      <c r="J207" s="20">
        <f t="array" ref="J207">SUMPRODUCT((RECAP!$A$2:$A$1000=synthése!$B207)*(RECAP!$B$2:$B$1000=synthése!$C207)*(RECAP!$C$1:$L$1=synthése!J$1)*(RECAP!$C$2:$L$1000))</f>
        <v>0</v>
      </c>
      <c r="K207" s="20">
        <f t="array" ref="K207">SUMPRODUCT((RECAP!$A$2:$A$1000=synthése!$B207)*(RECAP!$B$2:$B$1000=synthése!$C207)*(RECAP!$C$1:$L$1=synthése!K$1)*(RECAP!$C$2:$L$1000))</f>
        <v>0</v>
      </c>
      <c r="L207" s="20">
        <f t="array" ref="L207">SUMPRODUCT((RECAP!$A$2:$A$1000=synthése!$B207)*(RECAP!$B$2:$B$1000=synthése!$C207)*(RECAP!$C$1:$L$1=synthése!L$1)*(RECAP!$C$2:$L$1000))</f>
        <v>0</v>
      </c>
      <c r="M207" s="20">
        <f t="array" ref="M207">SUMPRODUCT((RECAP!$A$2:$A$1000=synthése!$B207)*(RECAP!$B$2:$B$1000=synthése!$C207)*(RECAP!$C$1:$L$1=synthése!M$1)*(RECAP!$C$2:$L$1000))</f>
        <v>0</v>
      </c>
      <c r="N207" s="24">
        <f t="shared" si="6"/>
        <v>0</v>
      </c>
    </row>
    <row r="208" spans="1:14" ht="15" thickBot="1" x14ac:dyDescent="0.3">
      <c r="A208" s="11" t="str">
        <f t="shared" ca="1" si="7"/>
        <v/>
      </c>
      <c r="B208" s="18" t="str">
        <f>IF(RECAP!A208="","",RECAP!A208)</f>
        <v/>
      </c>
      <c r="C208" s="19" t="str">
        <f>IF(RECAP!B208="","",RECAP!B208)</f>
        <v/>
      </c>
      <c r="D208" s="20">
        <f t="array" ref="D208">SUMPRODUCT((RECAP!$A$2:$A$1000=synthése!$B208)*(RECAP!$B$2:$B$1000=synthése!$C208)*(RECAP!$C$1:$L$1=synthése!D$1)*(RECAP!$C$2:$L$1000))</f>
        <v>0</v>
      </c>
      <c r="E208" s="20">
        <f t="array" ref="E208">SUMPRODUCT((RECAP!$A$2:$A$1000=synthése!$B208)*(RECAP!$B$2:$B$1000=synthése!$C208)*(RECAP!$C$1:$L$1=synthése!E$1)*(RECAP!$C$2:$L$1000))</f>
        <v>0</v>
      </c>
      <c r="F208" s="20">
        <f t="array" ref="F208">SUMPRODUCT((RECAP!$A$2:$A$1000=synthése!$B208)*(RECAP!$B$2:$B$1000=synthése!$C208)*(RECAP!$C$1:$L$1=synthése!F$1)*(RECAP!$C$2:$L$1000))</f>
        <v>0</v>
      </c>
      <c r="G208" s="20">
        <f t="array" ref="G208">SUMPRODUCT((RECAP!$A$2:$A$1000=synthése!$B208)*(RECAP!$B$2:$B$1000=synthése!$C208)*(RECAP!$C$1:$L$1=synthése!G$1)*(RECAP!$C$2:$L$1000))</f>
        <v>0</v>
      </c>
      <c r="H208" s="20">
        <f t="array" ref="H208">SUMPRODUCT((RECAP!$A$2:$A$1000=synthése!$B208)*(RECAP!$B$2:$B$1000=synthése!$C208)*(RECAP!$C$1:$L$1=synthése!H$1)*(RECAP!$C$2:$L$1000))</f>
        <v>0</v>
      </c>
      <c r="I208" s="20">
        <f t="array" ref="I208">SUMPRODUCT((RECAP!$A$2:$A$1000=synthése!$B208)*(RECAP!$B$2:$B$1000=synthése!$C208)*(RECAP!$C$1:$L$1=synthése!I$1)*(RECAP!$C$2:$L$1000))</f>
        <v>0</v>
      </c>
      <c r="J208" s="20">
        <f t="array" ref="J208">SUMPRODUCT((RECAP!$A$2:$A$1000=synthése!$B208)*(RECAP!$B$2:$B$1000=synthése!$C208)*(RECAP!$C$1:$L$1=synthése!J$1)*(RECAP!$C$2:$L$1000))</f>
        <v>0</v>
      </c>
      <c r="K208" s="20">
        <f t="array" ref="K208">SUMPRODUCT((RECAP!$A$2:$A$1000=synthése!$B208)*(RECAP!$B$2:$B$1000=synthése!$C208)*(RECAP!$C$1:$L$1=synthése!K$1)*(RECAP!$C$2:$L$1000))</f>
        <v>0</v>
      </c>
      <c r="L208" s="20">
        <f t="array" ref="L208">SUMPRODUCT((RECAP!$A$2:$A$1000=synthése!$B208)*(RECAP!$B$2:$B$1000=synthése!$C208)*(RECAP!$C$1:$L$1=synthése!L$1)*(RECAP!$C$2:$L$1000))</f>
        <v>0</v>
      </c>
      <c r="M208" s="20">
        <f t="array" ref="M208">SUMPRODUCT((RECAP!$A$2:$A$1000=synthése!$B208)*(RECAP!$B$2:$B$1000=synthése!$C208)*(RECAP!$C$1:$L$1=synthése!M$1)*(RECAP!$C$2:$L$1000))</f>
        <v>0</v>
      </c>
      <c r="N208" s="24">
        <f t="shared" si="6"/>
        <v>0</v>
      </c>
    </row>
    <row r="209" spans="1:14" ht="15" thickBot="1" x14ac:dyDescent="0.3">
      <c r="A209" s="11" t="str">
        <f t="shared" ca="1" si="7"/>
        <v/>
      </c>
      <c r="B209" s="18" t="str">
        <f>IF(RECAP!A209="","",RECAP!A209)</f>
        <v/>
      </c>
      <c r="C209" s="19" t="str">
        <f>IF(RECAP!B209="","",RECAP!B209)</f>
        <v/>
      </c>
      <c r="D209" s="20">
        <f t="array" ref="D209">SUMPRODUCT((RECAP!$A$2:$A$1000=synthése!$B209)*(RECAP!$B$2:$B$1000=synthése!$C209)*(RECAP!$C$1:$L$1=synthése!D$1)*(RECAP!$C$2:$L$1000))</f>
        <v>0</v>
      </c>
      <c r="E209" s="20">
        <f t="array" ref="E209">SUMPRODUCT((RECAP!$A$2:$A$1000=synthése!$B209)*(RECAP!$B$2:$B$1000=synthése!$C209)*(RECAP!$C$1:$L$1=synthése!E$1)*(RECAP!$C$2:$L$1000))</f>
        <v>0</v>
      </c>
      <c r="F209" s="20">
        <f t="array" ref="F209">SUMPRODUCT((RECAP!$A$2:$A$1000=synthése!$B209)*(RECAP!$B$2:$B$1000=synthése!$C209)*(RECAP!$C$1:$L$1=synthése!F$1)*(RECAP!$C$2:$L$1000))</f>
        <v>0</v>
      </c>
      <c r="G209" s="20">
        <f t="array" ref="G209">SUMPRODUCT((RECAP!$A$2:$A$1000=synthése!$B209)*(RECAP!$B$2:$B$1000=synthése!$C209)*(RECAP!$C$1:$L$1=synthése!G$1)*(RECAP!$C$2:$L$1000))</f>
        <v>0</v>
      </c>
      <c r="H209" s="20">
        <f t="array" ref="H209">SUMPRODUCT((RECAP!$A$2:$A$1000=synthése!$B209)*(RECAP!$B$2:$B$1000=synthése!$C209)*(RECAP!$C$1:$L$1=synthése!H$1)*(RECAP!$C$2:$L$1000))</f>
        <v>0</v>
      </c>
      <c r="I209" s="20">
        <f t="array" ref="I209">SUMPRODUCT((RECAP!$A$2:$A$1000=synthése!$B209)*(RECAP!$B$2:$B$1000=synthése!$C209)*(RECAP!$C$1:$L$1=synthése!I$1)*(RECAP!$C$2:$L$1000))</f>
        <v>0</v>
      </c>
      <c r="J209" s="20">
        <f t="array" ref="J209">SUMPRODUCT((RECAP!$A$2:$A$1000=synthése!$B209)*(RECAP!$B$2:$B$1000=synthése!$C209)*(RECAP!$C$1:$L$1=synthése!J$1)*(RECAP!$C$2:$L$1000))</f>
        <v>0</v>
      </c>
      <c r="K209" s="20">
        <f t="array" ref="K209">SUMPRODUCT((RECAP!$A$2:$A$1000=synthése!$B209)*(RECAP!$B$2:$B$1000=synthése!$C209)*(RECAP!$C$1:$L$1=synthése!K$1)*(RECAP!$C$2:$L$1000))</f>
        <v>0</v>
      </c>
      <c r="L209" s="20">
        <f t="array" ref="L209">SUMPRODUCT((RECAP!$A$2:$A$1000=synthése!$B209)*(RECAP!$B$2:$B$1000=synthése!$C209)*(RECAP!$C$1:$L$1=synthése!L$1)*(RECAP!$C$2:$L$1000))</f>
        <v>0</v>
      </c>
      <c r="M209" s="20">
        <f t="array" ref="M209">SUMPRODUCT((RECAP!$A$2:$A$1000=synthése!$B209)*(RECAP!$B$2:$B$1000=synthése!$C209)*(RECAP!$C$1:$L$1=synthése!M$1)*(RECAP!$C$2:$L$1000))</f>
        <v>0</v>
      </c>
      <c r="N209" s="24">
        <f t="shared" si="6"/>
        <v>0</v>
      </c>
    </row>
    <row r="210" spans="1:14" ht="15" thickBot="1" x14ac:dyDescent="0.3">
      <c r="A210" s="11" t="str">
        <f t="shared" ca="1" si="7"/>
        <v/>
      </c>
      <c r="B210" s="18" t="str">
        <f>IF(RECAP!A210="","",RECAP!A210)</f>
        <v/>
      </c>
      <c r="C210" s="19" t="str">
        <f>IF(RECAP!B210="","",RECAP!B210)</f>
        <v/>
      </c>
      <c r="D210" s="20">
        <f t="array" ref="D210">SUMPRODUCT((RECAP!$A$2:$A$1000=synthése!$B210)*(RECAP!$B$2:$B$1000=synthése!$C210)*(RECAP!$C$1:$L$1=synthése!D$1)*(RECAP!$C$2:$L$1000))</f>
        <v>0</v>
      </c>
      <c r="E210" s="20">
        <f t="array" ref="E210">SUMPRODUCT((RECAP!$A$2:$A$1000=synthése!$B210)*(RECAP!$B$2:$B$1000=synthése!$C210)*(RECAP!$C$1:$L$1=synthése!E$1)*(RECAP!$C$2:$L$1000))</f>
        <v>0</v>
      </c>
      <c r="F210" s="20">
        <f t="array" ref="F210">SUMPRODUCT((RECAP!$A$2:$A$1000=synthése!$B210)*(RECAP!$B$2:$B$1000=synthése!$C210)*(RECAP!$C$1:$L$1=synthése!F$1)*(RECAP!$C$2:$L$1000))</f>
        <v>0</v>
      </c>
      <c r="G210" s="20">
        <f t="array" ref="G210">SUMPRODUCT((RECAP!$A$2:$A$1000=synthése!$B210)*(RECAP!$B$2:$B$1000=synthése!$C210)*(RECAP!$C$1:$L$1=synthése!G$1)*(RECAP!$C$2:$L$1000))</f>
        <v>0</v>
      </c>
      <c r="H210" s="20">
        <f t="array" ref="H210">SUMPRODUCT((RECAP!$A$2:$A$1000=synthése!$B210)*(RECAP!$B$2:$B$1000=synthése!$C210)*(RECAP!$C$1:$L$1=synthése!H$1)*(RECAP!$C$2:$L$1000))</f>
        <v>0</v>
      </c>
      <c r="I210" s="20">
        <f t="array" ref="I210">SUMPRODUCT((RECAP!$A$2:$A$1000=synthése!$B210)*(RECAP!$B$2:$B$1000=synthése!$C210)*(RECAP!$C$1:$L$1=synthése!I$1)*(RECAP!$C$2:$L$1000))</f>
        <v>0</v>
      </c>
      <c r="J210" s="20">
        <f t="array" ref="J210">SUMPRODUCT((RECAP!$A$2:$A$1000=synthése!$B210)*(RECAP!$B$2:$B$1000=synthése!$C210)*(RECAP!$C$1:$L$1=synthése!J$1)*(RECAP!$C$2:$L$1000))</f>
        <v>0</v>
      </c>
      <c r="K210" s="20">
        <f t="array" ref="K210">SUMPRODUCT((RECAP!$A$2:$A$1000=synthése!$B210)*(RECAP!$B$2:$B$1000=synthése!$C210)*(RECAP!$C$1:$L$1=synthése!K$1)*(RECAP!$C$2:$L$1000))</f>
        <v>0</v>
      </c>
      <c r="L210" s="20">
        <f t="array" ref="L210">SUMPRODUCT((RECAP!$A$2:$A$1000=synthése!$B210)*(RECAP!$B$2:$B$1000=synthése!$C210)*(RECAP!$C$1:$L$1=synthése!L$1)*(RECAP!$C$2:$L$1000))</f>
        <v>0</v>
      </c>
      <c r="M210" s="20">
        <f t="array" ref="M210">SUMPRODUCT((RECAP!$A$2:$A$1000=synthése!$B210)*(RECAP!$B$2:$B$1000=synthése!$C210)*(RECAP!$C$1:$L$1=synthése!M$1)*(RECAP!$C$2:$L$1000))</f>
        <v>0</v>
      </c>
      <c r="N210" s="24">
        <f t="shared" si="6"/>
        <v>0</v>
      </c>
    </row>
    <row r="211" spans="1:14" ht="15" thickBot="1" x14ac:dyDescent="0.3">
      <c r="A211" s="25" t="str">
        <f t="shared" ca="1" si="7"/>
        <v/>
      </c>
      <c r="B211" s="26" t="str">
        <f>IF(RECAP!A211="","",RECAP!A211)</f>
        <v/>
      </c>
      <c r="C211" s="27" t="str">
        <f>IF(RECAP!B211="","",RECAP!B211)</f>
        <v/>
      </c>
      <c r="D211" s="28">
        <f t="array" ref="D211">SUMPRODUCT((RECAP!$A$2:$A$1000=synthése!$B211)*(RECAP!$B$2:$B$1000=synthése!$C211)*(RECAP!$C$1:$L$1=synthése!D$1)*(RECAP!$C$2:$L$1000))</f>
        <v>0</v>
      </c>
      <c r="E211" s="28">
        <f t="array" ref="E211">SUMPRODUCT((RECAP!$A$2:$A$1000=synthése!$B211)*(RECAP!$B$2:$B$1000=synthése!$C211)*(RECAP!$C$1:$L$1=synthése!E$1)*(RECAP!$C$2:$L$1000))</f>
        <v>0</v>
      </c>
      <c r="F211" s="28">
        <f t="array" ref="F211">SUMPRODUCT((RECAP!$A$2:$A$1000=synthése!$B211)*(RECAP!$B$2:$B$1000=synthése!$C211)*(RECAP!$C$1:$L$1=synthése!F$1)*(RECAP!$C$2:$L$1000))</f>
        <v>0</v>
      </c>
      <c r="G211" s="28">
        <f t="array" ref="G211">SUMPRODUCT((RECAP!$A$2:$A$1000=synthése!$B211)*(RECAP!$B$2:$B$1000=synthése!$C211)*(RECAP!$C$1:$L$1=synthése!G$1)*(RECAP!$C$2:$L$1000))</f>
        <v>0</v>
      </c>
      <c r="H211" s="28">
        <f t="array" ref="H211">SUMPRODUCT((RECAP!$A$2:$A$1000=synthése!$B211)*(RECAP!$B$2:$B$1000=synthése!$C211)*(RECAP!$C$1:$L$1=synthése!H$1)*(RECAP!$C$2:$L$1000))</f>
        <v>0</v>
      </c>
      <c r="I211" s="28">
        <f t="array" ref="I211">SUMPRODUCT((RECAP!$A$2:$A$1000=synthése!$B211)*(RECAP!$B$2:$B$1000=synthése!$C211)*(RECAP!$C$1:$L$1=synthése!I$1)*(RECAP!$C$2:$L$1000))</f>
        <v>0</v>
      </c>
      <c r="J211" s="28">
        <f t="array" ref="J211">SUMPRODUCT((RECAP!$A$2:$A$1000=synthése!$B211)*(RECAP!$B$2:$B$1000=synthése!$C211)*(RECAP!$C$1:$L$1=synthése!J$1)*(RECAP!$C$2:$L$1000))</f>
        <v>0</v>
      </c>
      <c r="K211" s="28">
        <f t="array" ref="K211">SUMPRODUCT((RECAP!$A$2:$A$1000=synthése!$B211)*(RECAP!$B$2:$B$1000=synthése!$C211)*(RECAP!$C$1:$L$1=synthése!K$1)*(RECAP!$C$2:$L$1000))</f>
        <v>0</v>
      </c>
      <c r="L211" s="28">
        <f t="array" ref="L211">SUMPRODUCT((RECAP!$A$2:$A$1000=synthése!$B211)*(RECAP!$B$2:$B$1000=synthése!$C211)*(RECAP!$C$1:$L$1=synthése!L$1)*(RECAP!$C$2:$L$1000))</f>
        <v>0</v>
      </c>
      <c r="M211" s="28">
        <f t="array" ref="M211">SUMPRODUCT((RECAP!$A$2:$A$1000=synthése!$B211)*(RECAP!$B$2:$B$1000=synthése!$C211)*(RECAP!$C$1:$L$1=synthése!M$1)*(RECAP!$C$2:$L$1000))</f>
        <v>0</v>
      </c>
      <c r="N211" s="24">
        <f t="shared" si="6"/>
        <v>0</v>
      </c>
    </row>
    <row r="212" spans="1:14" ht="15" thickBot="1" x14ac:dyDescent="0.3">
      <c r="A212" s="9" t="str">
        <f t="shared" ca="1" si="7"/>
        <v/>
      </c>
      <c r="B212" s="21" t="str">
        <f>IF(RECAP!A212="","",RECAP!A212)</f>
        <v/>
      </c>
      <c r="C212" s="22" t="str">
        <f>IF(RECAP!B212="","",RECAP!B212)</f>
        <v/>
      </c>
      <c r="D212" s="23">
        <f t="array" ref="D212">SUMPRODUCT((RECAP!$A$2:$A$1000=synthése!$B212)*(RECAP!$B$2:$B$1000=synthése!$C212)*(RECAP!$C$1:$L$1=synthése!D$1)*(RECAP!$C$2:$L$1000))</f>
        <v>0</v>
      </c>
      <c r="E212" s="23">
        <f t="array" ref="E212">SUMPRODUCT((RECAP!$A$2:$A$1000=synthése!$B212)*(RECAP!$B$2:$B$1000=synthése!$C212)*(RECAP!$C$1:$L$1=synthése!E$1)*(RECAP!$C$2:$L$1000))</f>
        <v>0</v>
      </c>
      <c r="F212" s="23">
        <f t="array" ref="F212">SUMPRODUCT((RECAP!$A$2:$A$1000=synthése!$B212)*(RECAP!$B$2:$B$1000=synthése!$C212)*(RECAP!$C$1:$L$1=synthése!F$1)*(RECAP!$C$2:$L$1000))</f>
        <v>0</v>
      </c>
      <c r="G212" s="23">
        <f t="array" ref="G212">SUMPRODUCT((RECAP!$A$2:$A$1000=synthése!$B212)*(RECAP!$B$2:$B$1000=synthése!$C212)*(RECAP!$C$1:$L$1=synthése!G$1)*(RECAP!$C$2:$L$1000))</f>
        <v>0</v>
      </c>
      <c r="H212" s="23">
        <f t="array" ref="H212">SUMPRODUCT((RECAP!$A$2:$A$1000=synthése!$B212)*(RECAP!$B$2:$B$1000=synthése!$C212)*(RECAP!$C$1:$L$1=synthése!H$1)*(RECAP!$C$2:$L$1000))</f>
        <v>0</v>
      </c>
      <c r="I212" s="23">
        <f t="array" ref="I212">SUMPRODUCT((RECAP!$A$2:$A$1000=synthése!$B212)*(RECAP!$B$2:$B$1000=synthése!$C212)*(RECAP!$C$1:$L$1=synthése!I$1)*(RECAP!$C$2:$L$1000))</f>
        <v>0</v>
      </c>
      <c r="J212" s="23">
        <f t="array" ref="J212">SUMPRODUCT((RECAP!$A$2:$A$1000=synthése!$B212)*(RECAP!$B$2:$B$1000=synthése!$C212)*(RECAP!$C$1:$L$1=synthése!J$1)*(RECAP!$C$2:$L$1000))</f>
        <v>0</v>
      </c>
      <c r="K212" s="23">
        <f t="array" ref="K212">SUMPRODUCT((RECAP!$A$2:$A$1000=synthése!$B212)*(RECAP!$B$2:$B$1000=synthése!$C212)*(RECAP!$C$1:$L$1=synthése!K$1)*(RECAP!$C$2:$L$1000))</f>
        <v>0</v>
      </c>
      <c r="L212" s="23">
        <f t="array" ref="L212">SUMPRODUCT((RECAP!$A$2:$A$1000=synthése!$B212)*(RECAP!$B$2:$B$1000=synthése!$C212)*(RECAP!$C$1:$L$1=synthése!L$1)*(RECAP!$C$2:$L$1000))</f>
        <v>0</v>
      </c>
      <c r="M212" s="23">
        <f t="array" ref="M212">SUMPRODUCT((RECAP!$A$2:$A$1000=synthése!$B212)*(RECAP!$B$2:$B$1000=synthése!$C212)*(RECAP!$C$1:$L$1=synthése!M$1)*(RECAP!$C$2:$L$1000))</f>
        <v>0</v>
      </c>
      <c r="N212" s="24">
        <f t="shared" si="6"/>
        <v>0</v>
      </c>
    </row>
    <row r="213" spans="1:14" ht="15" thickBot="1" x14ac:dyDescent="0.3">
      <c r="A213" s="11" t="str">
        <f t="shared" ca="1" si="7"/>
        <v/>
      </c>
      <c r="B213" s="18" t="str">
        <f>IF(RECAP!A213="","",RECAP!A213)</f>
        <v/>
      </c>
      <c r="C213" s="19" t="str">
        <f>IF(RECAP!B213="","",RECAP!B213)</f>
        <v/>
      </c>
      <c r="D213" s="20">
        <f t="array" ref="D213">SUMPRODUCT((RECAP!$A$2:$A$1000=synthése!$B213)*(RECAP!$B$2:$B$1000=synthése!$C213)*(RECAP!$C$1:$L$1=synthése!D$1)*(RECAP!$C$2:$L$1000))</f>
        <v>0</v>
      </c>
      <c r="E213" s="20">
        <f t="array" ref="E213">SUMPRODUCT((RECAP!$A$2:$A$1000=synthése!$B213)*(RECAP!$B$2:$B$1000=synthése!$C213)*(RECAP!$C$1:$L$1=synthése!E$1)*(RECAP!$C$2:$L$1000))</f>
        <v>0</v>
      </c>
      <c r="F213" s="20">
        <f t="array" ref="F213">SUMPRODUCT((RECAP!$A$2:$A$1000=synthése!$B213)*(RECAP!$B$2:$B$1000=synthése!$C213)*(RECAP!$C$1:$L$1=synthése!F$1)*(RECAP!$C$2:$L$1000))</f>
        <v>0</v>
      </c>
      <c r="G213" s="20">
        <f t="array" ref="G213">SUMPRODUCT((RECAP!$A$2:$A$1000=synthése!$B213)*(RECAP!$B$2:$B$1000=synthése!$C213)*(RECAP!$C$1:$L$1=synthése!G$1)*(RECAP!$C$2:$L$1000))</f>
        <v>0</v>
      </c>
      <c r="H213" s="20">
        <f t="array" ref="H213">SUMPRODUCT((RECAP!$A$2:$A$1000=synthése!$B213)*(RECAP!$B$2:$B$1000=synthése!$C213)*(RECAP!$C$1:$L$1=synthése!H$1)*(RECAP!$C$2:$L$1000))</f>
        <v>0</v>
      </c>
      <c r="I213" s="20">
        <f t="array" ref="I213">SUMPRODUCT((RECAP!$A$2:$A$1000=synthése!$B213)*(RECAP!$B$2:$B$1000=synthése!$C213)*(RECAP!$C$1:$L$1=synthése!I$1)*(RECAP!$C$2:$L$1000))</f>
        <v>0</v>
      </c>
      <c r="J213" s="20">
        <f t="array" ref="J213">SUMPRODUCT((RECAP!$A$2:$A$1000=synthése!$B213)*(RECAP!$B$2:$B$1000=synthése!$C213)*(RECAP!$C$1:$L$1=synthése!J$1)*(RECAP!$C$2:$L$1000))</f>
        <v>0</v>
      </c>
      <c r="K213" s="20">
        <f t="array" ref="K213">SUMPRODUCT((RECAP!$A$2:$A$1000=synthése!$B213)*(RECAP!$B$2:$B$1000=synthése!$C213)*(RECAP!$C$1:$L$1=synthése!K$1)*(RECAP!$C$2:$L$1000))</f>
        <v>0</v>
      </c>
      <c r="L213" s="20">
        <f t="array" ref="L213">SUMPRODUCT((RECAP!$A$2:$A$1000=synthése!$B213)*(RECAP!$B$2:$B$1000=synthése!$C213)*(RECAP!$C$1:$L$1=synthése!L$1)*(RECAP!$C$2:$L$1000))</f>
        <v>0</v>
      </c>
      <c r="M213" s="20">
        <f t="array" ref="M213">SUMPRODUCT((RECAP!$A$2:$A$1000=synthése!$B213)*(RECAP!$B$2:$B$1000=synthése!$C213)*(RECAP!$C$1:$L$1=synthése!M$1)*(RECAP!$C$2:$L$1000))</f>
        <v>0</v>
      </c>
      <c r="N213" s="24">
        <f t="shared" si="6"/>
        <v>0</v>
      </c>
    </row>
    <row r="214" spans="1:14" ht="15" thickBot="1" x14ac:dyDescent="0.3">
      <c r="A214" s="11" t="str">
        <f t="shared" ca="1" si="7"/>
        <v/>
      </c>
      <c r="B214" s="18" t="str">
        <f>IF(RECAP!A214="","",RECAP!A214)</f>
        <v/>
      </c>
      <c r="C214" s="19" t="str">
        <f>IF(RECAP!B214="","",RECAP!B214)</f>
        <v/>
      </c>
      <c r="D214" s="20">
        <f t="array" ref="D214">SUMPRODUCT((RECAP!$A$2:$A$1000=synthése!$B214)*(RECAP!$B$2:$B$1000=synthése!$C214)*(RECAP!$C$1:$L$1=synthése!D$1)*(RECAP!$C$2:$L$1000))</f>
        <v>0</v>
      </c>
      <c r="E214" s="20">
        <f t="array" ref="E214">SUMPRODUCT((RECAP!$A$2:$A$1000=synthése!$B214)*(RECAP!$B$2:$B$1000=synthése!$C214)*(RECAP!$C$1:$L$1=synthése!E$1)*(RECAP!$C$2:$L$1000))</f>
        <v>0</v>
      </c>
      <c r="F214" s="20">
        <f t="array" ref="F214">SUMPRODUCT((RECAP!$A$2:$A$1000=synthése!$B214)*(RECAP!$B$2:$B$1000=synthése!$C214)*(RECAP!$C$1:$L$1=synthése!F$1)*(RECAP!$C$2:$L$1000))</f>
        <v>0</v>
      </c>
      <c r="G214" s="20">
        <f t="array" ref="G214">SUMPRODUCT((RECAP!$A$2:$A$1000=synthése!$B214)*(RECAP!$B$2:$B$1000=synthése!$C214)*(RECAP!$C$1:$L$1=synthése!G$1)*(RECAP!$C$2:$L$1000))</f>
        <v>0</v>
      </c>
      <c r="H214" s="20">
        <f t="array" ref="H214">SUMPRODUCT((RECAP!$A$2:$A$1000=synthése!$B214)*(RECAP!$B$2:$B$1000=synthése!$C214)*(RECAP!$C$1:$L$1=synthése!H$1)*(RECAP!$C$2:$L$1000))</f>
        <v>0</v>
      </c>
      <c r="I214" s="20">
        <f t="array" ref="I214">SUMPRODUCT((RECAP!$A$2:$A$1000=synthése!$B214)*(RECAP!$B$2:$B$1000=synthése!$C214)*(RECAP!$C$1:$L$1=synthése!I$1)*(RECAP!$C$2:$L$1000))</f>
        <v>0</v>
      </c>
      <c r="J214" s="20">
        <f t="array" ref="J214">SUMPRODUCT((RECAP!$A$2:$A$1000=synthése!$B214)*(RECAP!$B$2:$B$1000=synthése!$C214)*(RECAP!$C$1:$L$1=synthése!J$1)*(RECAP!$C$2:$L$1000))</f>
        <v>0</v>
      </c>
      <c r="K214" s="20">
        <f t="array" ref="K214">SUMPRODUCT((RECAP!$A$2:$A$1000=synthése!$B214)*(RECAP!$B$2:$B$1000=synthése!$C214)*(RECAP!$C$1:$L$1=synthése!K$1)*(RECAP!$C$2:$L$1000))</f>
        <v>0</v>
      </c>
      <c r="L214" s="20">
        <f t="array" ref="L214">SUMPRODUCT((RECAP!$A$2:$A$1000=synthése!$B214)*(RECAP!$B$2:$B$1000=synthése!$C214)*(RECAP!$C$1:$L$1=synthése!L$1)*(RECAP!$C$2:$L$1000))</f>
        <v>0</v>
      </c>
      <c r="M214" s="20">
        <f t="array" ref="M214">SUMPRODUCT((RECAP!$A$2:$A$1000=synthése!$B214)*(RECAP!$B$2:$B$1000=synthése!$C214)*(RECAP!$C$1:$L$1=synthése!M$1)*(RECAP!$C$2:$L$1000))</f>
        <v>0</v>
      </c>
      <c r="N214" s="24">
        <f t="shared" si="6"/>
        <v>0</v>
      </c>
    </row>
    <row r="215" spans="1:14" ht="15" thickBot="1" x14ac:dyDescent="0.3">
      <c r="A215" s="11" t="str">
        <f t="shared" ca="1" si="7"/>
        <v/>
      </c>
      <c r="B215" s="18" t="str">
        <f>IF(RECAP!A215="","",RECAP!A215)</f>
        <v/>
      </c>
      <c r="C215" s="19" t="str">
        <f>IF(RECAP!B215="","",RECAP!B215)</f>
        <v/>
      </c>
      <c r="D215" s="20">
        <f t="array" ref="D215">SUMPRODUCT((RECAP!$A$2:$A$1000=synthése!$B215)*(RECAP!$B$2:$B$1000=synthése!$C215)*(RECAP!$C$1:$L$1=synthése!D$1)*(RECAP!$C$2:$L$1000))</f>
        <v>0</v>
      </c>
      <c r="E215" s="20">
        <f t="array" ref="E215">SUMPRODUCT((RECAP!$A$2:$A$1000=synthése!$B215)*(RECAP!$B$2:$B$1000=synthése!$C215)*(RECAP!$C$1:$L$1=synthése!E$1)*(RECAP!$C$2:$L$1000))</f>
        <v>0</v>
      </c>
      <c r="F215" s="20">
        <f t="array" ref="F215">SUMPRODUCT((RECAP!$A$2:$A$1000=synthése!$B215)*(RECAP!$B$2:$B$1000=synthése!$C215)*(RECAP!$C$1:$L$1=synthése!F$1)*(RECAP!$C$2:$L$1000))</f>
        <v>0</v>
      </c>
      <c r="G215" s="20">
        <f t="array" ref="G215">SUMPRODUCT((RECAP!$A$2:$A$1000=synthése!$B215)*(RECAP!$B$2:$B$1000=synthése!$C215)*(RECAP!$C$1:$L$1=synthése!G$1)*(RECAP!$C$2:$L$1000))</f>
        <v>0</v>
      </c>
      <c r="H215" s="20">
        <f t="array" ref="H215">SUMPRODUCT((RECAP!$A$2:$A$1000=synthése!$B215)*(RECAP!$B$2:$B$1000=synthése!$C215)*(RECAP!$C$1:$L$1=synthése!H$1)*(RECAP!$C$2:$L$1000))</f>
        <v>0</v>
      </c>
      <c r="I215" s="20">
        <f t="array" ref="I215">SUMPRODUCT((RECAP!$A$2:$A$1000=synthése!$B215)*(RECAP!$B$2:$B$1000=synthése!$C215)*(RECAP!$C$1:$L$1=synthése!I$1)*(RECAP!$C$2:$L$1000))</f>
        <v>0</v>
      </c>
      <c r="J215" s="20">
        <f t="array" ref="J215">SUMPRODUCT((RECAP!$A$2:$A$1000=synthése!$B215)*(RECAP!$B$2:$B$1000=synthése!$C215)*(RECAP!$C$1:$L$1=synthése!J$1)*(RECAP!$C$2:$L$1000))</f>
        <v>0</v>
      </c>
      <c r="K215" s="20">
        <f t="array" ref="K215">SUMPRODUCT((RECAP!$A$2:$A$1000=synthése!$B215)*(RECAP!$B$2:$B$1000=synthése!$C215)*(RECAP!$C$1:$L$1=synthése!K$1)*(RECAP!$C$2:$L$1000))</f>
        <v>0</v>
      </c>
      <c r="L215" s="20">
        <f t="array" ref="L215">SUMPRODUCT((RECAP!$A$2:$A$1000=synthése!$B215)*(RECAP!$B$2:$B$1000=synthése!$C215)*(RECAP!$C$1:$L$1=synthése!L$1)*(RECAP!$C$2:$L$1000))</f>
        <v>0</v>
      </c>
      <c r="M215" s="20">
        <f t="array" ref="M215">SUMPRODUCT((RECAP!$A$2:$A$1000=synthése!$B215)*(RECAP!$B$2:$B$1000=synthése!$C215)*(RECAP!$C$1:$L$1=synthése!M$1)*(RECAP!$C$2:$L$1000))</f>
        <v>0</v>
      </c>
      <c r="N215" s="24">
        <f t="shared" si="6"/>
        <v>0</v>
      </c>
    </row>
    <row r="216" spans="1:14" ht="15" thickBot="1" x14ac:dyDescent="0.3">
      <c r="A216" s="11" t="str">
        <f t="shared" ca="1" si="7"/>
        <v/>
      </c>
      <c r="B216" s="18" t="str">
        <f>IF(RECAP!A216="","",RECAP!A216)</f>
        <v/>
      </c>
      <c r="C216" s="19" t="str">
        <f>IF(RECAP!B216="","",RECAP!B216)</f>
        <v/>
      </c>
      <c r="D216" s="20">
        <f t="array" ref="D216">SUMPRODUCT((RECAP!$A$2:$A$1000=synthése!$B216)*(RECAP!$B$2:$B$1000=synthése!$C216)*(RECAP!$C$1:$L$1=synthése!D$1)*(RECAP!$C$2:$L$1000))</f>
        <v>0</v>
      </c>
      <c r="E216" s="20">
        <f t="array" ref="E216">SUMPRODUCT((RECAP!$A$2:$A$1000=synthése!$B216)*(RECAP!$B$2:$B$1000=synthése!$C216)*(RECAP!$C$1:$L$1=synthése!E$1)*(RECAP!$C$2:$L$1000))</f>
        <v>0</v>
      </c>
      <c r="F216" s="20">
        <f t="array" ref="F216">SUMPRODUCT((RECAP!$A$2:$A$1000=synthése!$B216)*(RECAP!$B$2:$B$1000=synthése!$C216)*(RECAP!$C$1:$L$1=synthése!F$1)*(RECAP!$C$2:$L$1000))</f>
        <v>0</v>
      </c>
      <c r="G216" s="20">
        <f t="array" ref="G216">SUMPRODUCT((RECAP!$A$2:$A$1000=synthése!$B216)*(RECAP!$B$2:$B$1000=synthése!$C216)*(RECAP!$C$1:$L$1=synthése!G$1)*(RECAP!$C$2:$L$1000))</f>
        <v>0</v>
      </c>
      <c r="H216" s="20">
        <f t="array" ref="H216">SUMPRODUCT((RECAP!$A$2:$A$1000=synthése!$B216)*(RECAP!$B$2:$B$1000=synthése!$C216)*(RECAP!$C$1:$L$1=synthése!H$1)*(RECAP!$C$2:$L$1000))</f>
        <v>0</v>
      </c>
      <c r="I216" s="20">
        <f t="array" ref="I216">SUMPRODUCT((RECAP!$A$2:$A$1000=synthése!$B216)*(RECAP!$B$2:$B$1000=synthése!$C216)*(RECAP!$C$1:$L$1=synthése!I$1)*(RECAP!$C$2:$L$1000))</f>
        <v>0</v>
      </c>
      <c r="J216" s="20">
        <f t="array" ref="J216">SUMPRODUCT((RECAP!$A$2:$A$1000=synthése!$B216)*(RECAP!$B$2:$B$1000=synthése!$C216)*(RECAP!$C$1:$L$1=synthése!J$1)*(RECAP!$C$2:$L$1000))</f>
        <v>0</v>
      </c>
      <c r="K216" s="20">
        <f t="array" ref="K216">SUMPRODUCT((RECAP!$A$2:$A$1000=synthése!$B216)*(RECAP!$B$2:$B$1000=synthése!$C216)*(RECAP!$C$1:$L$1=synthése!K$1)*(RECAP!$C$2:$L$1000))</f>
        <v>0</v>
      </c>
      <c r="L216" s="20">
        <f t="array" ref="L216">SUMPRODUCT((RECAP!$A$2:$A$1000=synthése!$B216)*(RECAP!$B$2:$B$1000=synthése!$C216)*(RECAP!$C$1:$L$1=synthése!L$1)*(RECAP!$C$2:$L$1000))</f>
        <v>0</v>
      </c>
      <c r="M216" s="20">
        <f t="array" ref="M216">SUMPRODUCT((RECAP!$A$2:$A$1000=synthése!$B216)*(RECAP!$B$2:$B$1000=synthése!$C216)*(RECAP!$C$1:$L$1=synthése!M$1)*(RECAP!$C$2:$L$1000))</f>
        <v>0</v>
      </c>
      <c r="N216" s="24">
        <f t="shared" si="6"/>
        <v>0</v>
      </c>
    </row>
    <row r="217" spans="1:14" ht="15" thickBot="1" x14ac:dyDescent="0.3">
      <c r="A217" s="25" t="str">
        <f t="shared" ca="1" si="7"/>
        <v/>
      </c>
      <c r="B217" s="26" t="str">
        <f>IF(RECAP!A217="","",RECAP!A217)</f>
        <v/>
      </c>
      <c r="C217" s="27" t="str">
        <f>IF(RECAP!B217="","",RECAP!B217)</f>
        <v/>
      </c>
      <c r="D217" s="28">
        <f t="array" ref="D217">SUMPRODUCT((RECAP!$A$2:$A$1000=synthése!$B217)*(RECAP!$B$2:$B$1000=synthése!$C217)*(RECAP!$C$1:$L$1=synthése!D$1)*(RECAP!$C$2:$L$1000))</f>
        <v>0</v>
      </c>
      <c r="E217" s="28">
        <f t="array" ref="E217">SUMPRODUCT((RECAP!$A$2:$A$1000=synthése!$B217)*(RECAP!$B$2:$B$1000=synthése!$C217)*(RECAP!$C$1:$L$1=synthése!E$1)*(RECAP!$C$2:$L$1000))</f>
        <v>0</v>
      </c>
      <c r="F217" s="28">
        <f t="array" ref="F217">SUMPRODUCT((RECAP!$A$2:$A$1000=synthése!$B217)*(RECAP!$B$2:$B$1000=synthése!$C217)*(RECAP!$C$1:$L$1=synthése!F$1)*(RECAP!$C$2:$L$1000))</f>
        <v>0</v>
      </c>
      <c r="G217" s="28">
        <f t="array" ref="G217">SUMPRODUCT((RECAP!$A$2:$A$1000=synthése!$B217)*(RECAP!$B$2:$B$1000=synthése!$C217)*(RECAP!$C$1:$L$1=synthése!G$1)*(RECAP!$C$2:$L$1000))</f>
        <v>0</v>
      </c>
      <c r="H217" s="28">
        <f t="array" ref="H217">SUMPRODUCT((RECAP!$A$2:$A$1000=synthése!$B217)*(RECAP!$B$2:$B$1000=synthése!$C217)*(RECAP!$C$1:$L$1=synthése!H$1)*(RECAP!$C$2:$L$1000))</f>
        <v>0</v>
      </c>
      <c r="I217" s="28">
        <f t="array" ref="I217">SUMPRODUCT((RECAP!$A$2:$A$1000=synthése!$B217)*(RECAP!$B$2:$B$1000=synthése!$C217)*(RECAP!$C$1:$L$1=synthése!I$1)*(RECAP!$C$2:$L$1000))</f>
        <v>0</v>
      </c>
      <c r="J217" s="28">
        <f t="array" ref="J217">SUMPRODUCT((RECAP!$A$2:$A$1000=synthése!$B217)*(RECAP!$B$2:$B$1000=synthése!$C217)*(RECAP!$C$1:$L$1=synthése!J$1)*(RECAP!$C$2:$L$1000))</f>
        <v>0</v>
      </c>
      <c r="K217" s="28">
        <f t="array" ref="K217">SUMPRODUCT((RECAP!$A$2:$A$1000=synthése!$B217)*(RECAP!$B$2:$B$1000=synthése!$C217)*(RECAP!$C$1:$L$1=synthése!K$1)*(RECAP!$C$2:$L$1000))</f>
        <v>0</v>
      </c>
      <c r="L217" s="28">
        <f t="array" ref="L217">SUMPRODUCT((RECAP!$A$2:$A$1000=synthése!$B217)*(RECAP!$B$2:$B$1000=synthése!$C217)*(RECAP!$C$1:$L$1=synthése!L$1)*(RECAP!$C$2:$L$1000))</f>
        <v>0</v>
      </c>
      <c r="M217" s="28">
        <f t="array" ref="M217">SUMPRODUCT((RECAP!$A$2:$A$1000=synthése!$B217)*(RECAP!$B$2:$B$1000=synthése!$C217)*(RECAP!$C$1:$L$1=synthése!M$1)*(RECAP!$C$2:$L$1000))</f>
        <v>0</v>
      </c>
      <c r="N217" s="24">
        <f t="shared" si="6"/>
        <v>0</v>
      </c>
    </row>
    <row r="218" spans="1:14" ht="15" thickBot="1" x14ac:dyDescent="0.3">
      <c r="A218" s="9" t="str">
        <f t="shared" ca="1" si="7"/>
        <v/>
      </c>
      <c r="B218" s="21" t="str">
        <f>IF(RECAP!A218="","",RECAP!A218)</f>
        <v/>
      </c>
      <c r="C218" s="22" t="str">
        <f>IF(RECAP!B218="","",RECAP!B218)</f>
        <v/>
      </c>
      <c r="D218" s="23">
        <f t="array" ref="D218">SUMPRODUCT((RECAP!$A$2:$A$1000=synthése!$B218)*(RECAP!$B$2:$B$1000=synthése!$C218)*(RECAP!$C$1:$L$1=synthése!D$1)*(RECAP!$C$2:$L$1000))</f>
        <v>0</v>
      </c>
      <c r="E218" s="23">
        <f t="array" ref="E218">SUMPRODUCT((RECAP!$A$2:$A$1000=synthése!$B218)*(RECAP!$B$2:$B$1000=synthése!$C218)*(RECAP!$C$1:$L$1=synthése!E$1)*(RECAP!$C$2:$L$1000))</f>
        <v>0</v>
      </c>
      <c r="F218" s="23">
        <f t="array" ref="F218">SUMPRODUCT((RECAP!$A$2:$A$1000=synthése!$B218)*(RECAP!$B$2:$B$1000=synthése!$C218)*(RECAP!$C$1:$L$1=synthése!F$1)*(RECAP!$C$2:$L$1000))</f>
        <v>0</v>
      </c>
      <c r="G218" s="23">
        <f t="array" ref="G218">SUMPRODUCT((RECAP!$A$2:$A$1000=synthése!$B218)*(RECAP!$B$2:$B$1000=synthése!$C218)*(RECAP!$C$1:$L$1=synthése!G$1)*(RECAP!$C$2:$L$1000))</f>
        <v>0</v>
      </c>
      <c r="H218" s="23">
        <f t="array" ref="H218">SUMPRODUCT((RECAP!$A$2:$A$1000=synthése!$B218)*(RECAP!$B$2:$B$1000=synthése!$C218)*(RECAP!$C$1:$L$1=synthése!H$1)*(RECAP!$C$2:$L$1000))</f>
        <v>0</v>
      </c>
      <c r="I218" s="23">
        <f t="array" ref="I218">SUMPRODUCT((RECAP!$A$2:$A$1000=synthése!$B218)*(RECAP!$B$2:$B$1000=synthése!$C218)*(RECAP!$C$1:$L$1=synthése!I$1)*(RECAP!$C$2:$L$1000))</f>
        <v>0</v>
      </c>
      <c r="J218" s="23">
        <f t="array" ref="J218">SUMPRODUCT((RECAP!$A$2:$A$1000=synthése!$B218)*(RECAP!$B$2:$B$1000=synthése!$C218)*(RECAP!$C$1:$L$1=synthése!J$1)*(RECAP!$C$2:$L$1000))</f>
        <v>0</v>
      </c>
      <c r="K218" s="23">
        <f t="array" ref="K218">SUMPRODUCT((RECAP!$A$2:$A$1000=synthése!$B218)*(RECAP!$B$2:$B$1000=synthése!$C218)*(RECAP!$C$1:$L$1=synthése!K$1)*(RECAP!$C$2:$L$1000))</f>
        <v>0</v>
      </c>
      <c r="L218" s="23">
        <f t="array" ref="L218">SUMPRODUCT((RECAP!$A$2:$A$1000=synthése!$B218)*(RECAP!$B$2:$B$1000=synthése!$C218)*(RECAP!$C$1:$L$1=synthése!L$1)*(RECAP!$C$2:$L$1000))</f>
        <v>0</v>
      </c>
      <c r="M218" s="23">
        <f t="array" ref="M218">SUMPRODUCT((RECAP!$A$2:$A$1000=synthése!$B218)*(RECAP!$B$2:$B$1000=synthése!$C218)*(RECAP!$C$1:$L$1=synthése!M$1)*(RECAP!$C$2:$L$1000))</f>
        <v>0</v>
      </c>
      <c r="N218" s="24">
        <f t="shared" si="6"/>
        <v>0</v>
      </c>
    </row>
    <row r="219" spans="1:14" ht="15" thickBot="1" x14ac:dyDescent="0.3">
      <c r="A219" s="11" t="str">
        <f t="shared" ca="1" si="7"/>
        <v/>
      </c>
      <c r="B219" s="18" t="str">
        <f>IF(RECAP!A219="","",RECAP!A219)</f>
        <v/>
      </c>
      <c r="C219" s="19" t="str">
        <f>IF(RECAP!B219="","",RECAP!B219)</f>
        <v/>
      </c>
      <c r="D219" s="20">
        <f t="array" ref="D219">SUMPRODUCT((RECAP!$A$2:$A$1000=synthése!$B219)*(RECAP!$B$2:$B$1000=synthése!$C219)*(RECAP!$C$1:$L$1=synthése!D$1)*(RECAP!$C$2:$L$1000))</f>
        <v>0</v>
      </c>
      <c r="E219" s="20">
        <f t="array" ref="E219">SUMPRODUCT((RECAP!$A$2:$A$1000=synthése!$B219)*(RECAP!$B$2:$B$1000=synthése!$C219)*(RECAP!$C$1:$L$1=synthése!E$1)*(RECAP!$C$2:$L$1000))</f>
        <v>0</v>
      </c>
      <c r="F219" s="20">
        <f t="array" ref="F219">SUMPRODUCT((RECAP!$A$2:$A$1000=synthése!$B219)*(RECAP!$B$2:$B$1000=synthése!$C219)*(RECAP!$C$1:$L$1=synthése!F$1)*(RECAP!$C$2:$L$1000))</f>
        <v>0</v>
      </c>
      <c r="G219" s="20">
        <f t="array" ref="G219">SUMPRODUCT((RECAP!$A$2:$A$1000=synthése!$B219)*(RECAP!$B$2:$B$1000=synthése!$C219)*(RECAP!$C$1:$L$1=synthése!G$1)*(RECAP!$C$2:$L$1000))</f>
        <v>0</v>
      </c>
      <c r="H219" s="20">
        <f t="array" ref="H219">SUMPRODUCT((RECAP!$A$2:$A$1000=synthése!$B219)*(RECAP!$B$2:$B$1000=synthése!$C219)*(RECAP!$C$1:$L$1=synthése!H$1)*(RECAP!$C$2:$L$1000))</f>
        <v>0</v>
      </c>
      <c r="I219" s="20">
        <f t="array" ref="I219">SUMPRODUCT((RECAP!$A$2:$A$1000=synthése!$B219)*(RECAP!$B$2:$B$1000=synthése!$C219)*(RECAP!$C$1:$L$1=synthése!I$1)*(RECAP!$C$2:$L$1000))</f>
        <v>0</v>
      </c>
      <c r="J219" s="20">
        <f t="array" ref="J219">SUMPRODUCT((RECAP!$A$2:$A$1000=synthése!$B219)*(RECAP!$B$2:$B$1000=synthése!$C219)*(RECAP!$C$1:$L$1=synthése!J$1)*(RECAP!$C$2:$L$1000))</f>
        <v>0</v>
      </c>
      <c r="K219" s="20">
        <f t="array" ref="K219">SUMPRODUCT((RECAP!$A$2:$A$1000=synthése!$B219)*(RECAP!$B$2:$B$1000=synthése!$C219)*(RECAP!$C$1:$L$1=synthése!K$1)*(RECAP!$C$2:$L$1000))</f>
        <v>0</v>
      </c>
      <c r="L219" s="20">
        <f t="array" ref="L219">SUMPRODUCT((RECAP!$A$2:$A$1000=synthése!$B219)*(RECAP!$B$2:$B$1000=synthése!$C219)*(RECAP!$C$1:$L$1=synthése!L$1)*(RECAP!$C$2:$L$1000))</f>
        <v>0</v>
      </c>
      <c r="M219" s="20">
        <f t="array" ref="M219">SUMPRODUCT((RECAP!$A$2:$A$1000=synthése!$B219)*(RECAP!$B$2:$B$1000=synthése!$C219)*(RECAP!$C$1:$L$1=synthése!M$1)*(RECAP!$C$2:$L$1000))</f>
        <v>0</v>
      </c>
      <c r="N219" s="24">
        <f t="shared" si="6"/>
        <v>0</v>
      </c>
    </row>
    <row r="220" spans="1:14" ht="15" thickBot="1" x14ac:dyDescent="0.3">
      <c r="A220" s="11" t="str">
        <f t="shared" ca="1" si="7"/>
        <v/>
      </c>
      <c r="B220" s="18" t="str">
        <f>IF(RECAP!A220="","",RECAP!A220)</f>
        <v/>
      </c>
      <c r="C220" s="19" t="str">
        <f>IF(RECAP!B220="","",RECAP!B220)</f>
        <v/>
      </c>
      <c r="D220" s="20">
        <f t="array" ref="D220">SUMPRODUCT((RECAP!$A$2:$A$1000=synthése!$B220)*(RECAP!$B$2:$B$1000=synthése!$C220)*(RECAP!$C$1:$L$1=synthése!D$1)*(RECAP!$C$2:$L$1000))</f>
        <v>0</v>
      </c>
      <c r="E220" s="20">
        <f t="array" ref="E220">SUMPRODUCT((RECAP!$A$2:$A$1000=synthése!$B220)*(RECAP!$B$2:$B$1000=synthése!$C220)*(RECAP!$C$1:$L$1=synthése!E$1)*(RECAP!$C$2:$L$1000))</f>
        <v>0</v>
      </c>
      <c r="F220" s="20">
        <f t="array" ref="F220">SUMPRODUCT((RECAP!$A$2:$A$1000=synthése!$B220)*(RECAP!$B$2:$B$1000=synthése!$C220)*(RECAP!$C$1:$L$1=synthése!F$1)*(RECAP!$C$2:$L$1000))</f>
        <v>0</v>
      </c>
      <c r="G220" s="20">
        <f t="array" ref="G220">SUMPRODUCT((RECAP!$A$2:$A$1000=synthése!$B220)*(RECAP!$B$2:$B$1000=synthése!$C220)*(RECAP!$C$1:$L$1=synthése!G$1)*(RECAP!$C$2:$L$1000))</f>
        <v>0</v>
      </c>
      <c r="H220" s="20">
        <f t="array" ref="H220">SUMPRODUCT((RECAP!$A$2:$A$1000=synthése!$B220)*(RECAP!$B$2:$B$1000=synthése!$C220)*(RECAP!$C$1:$L$1=synthése!H$1)*(RECAP!$C$2:$L$1000))</f>
        <v>0</v>
      </c>
      <c r="I220" s="20">
        <f t="array" ref="I220">SUMPRODUCT((RECAP!$A$2:$A$1000=synthése!$B220)*(RECAP!$B$2:$B$1000=synthése!$C220)*(RECAP!$C$1:$L$1=synthése!I$1)*(RECAP!$C$2:$L$1000))</f>
        <v>0</v>
      </c>
      <c r="J220" s="20">
        <f t="array" ref="J220">SUMPRODUCT((RECAP!$A$2:$A$1000=synthése!$B220)*(RECAP!$B$2:$B$1000=synthése!$C220)*(RECAP!$C$1:$L$1=synthése!J$1)*(RECAP!$C$2:$L$1000))</f>
        <v>0</v>
      </c>
      <c r="K220" s="20">
        <f t="array" ref="K220">SUMPRODUCT((RECAP!$A$2:$A$1000=synthése!$B220)*(RECAP!$B$2:$B$1000=synthése!$C220)*(RECAP!$C$1:$L$1=synthése!K$1)*(RECAP!$C$2:$L$1000))</f>
        <v>0</v>
      </c>
      <c r="L220" s="20">
        <f t="array" ref="L220">SUMPRODUCT((RECAP!$A$2:$A$1000=synthése!$B220)*(RECAP!$B$2:$B$1000=synthése!$C220)*(RECAP!$C$1:$L$1=synthése!L$1)*(RECAP!$C$2:$L$1000))</f>
        <v>0</v>
      </c>
      <c r="M220" s="20">
        <f t="array" ref="M220">SUMPRODUCT((RECAP!$A$2:$A$1000=synthése!$B220)*(RECAP!$B$2:$B$1000=synthése!$C220)*(RECAP!$C$1:$L$1=synthése!M$1)*(RECAP!$C$2:$L$1000))</f>
        <v>0</v>
      </c>
      <c r="N220" s="24">
        <f t="shared" si="6"/>
        <v>0</v>
      </c>
    </row>
    <row r="221" spans="1:14" ht="15" thickBot="1" x14ac:dyDescent="0.3">
      <c r="A221" s="11" t="str">
        <f t="shared" ca="1" si="7"/>
        <v/>
      </c>
      <c r="B221" s="18" t="str">
        <f>IF(RECAP!A221="","",RECAP!A221)</f>
        <v/>
      </c>
      <c r="C221" s="19" t="str">
        <f>IF(RECAP!B221="","",RECAP!B221)</f>
        <v/>
      </c>
      <c r="D221" s="20">
        <f t="array" ref="D221">SUMPRODUCT((RECAP!$A$2:$A$1000=synthése!$B221)*(RECAP!$B$2:$B$1000=synthése!$C221)*(RECAP!$C$1:$L$1=synthése!D$1)*(RECAP!$C$2:$L$1000))</f>
        <v>0</v>
      </c>
      <c r="E221" s="20">
        <f t="array" ref="E221">SUMPRODUCT((RECAP!$A$2:$A$1000=synthése!$B221)*(RECAP!$B$2:$B$1000=synthése!$C221)*(RECAP!$C$1:$L$1=synthése!E$1)*(RECAP!$C$2:$L$1000))</f>
        <v>0</v>
      </c>
      <c r="F221" s="20">
        <f t="array" ref="F221">SUMPRODUCT((RECAP!$A$2:$A$1000=synthése!$B221)*(RECAP!$B$2:$B$1000=synthése!$C221)*(RECAP!$C$1:$L$1=synthése!F$1)*(RECAP!$C$2:$L$1000))</f>
        <v>0</v>
      </c>
      <c r="G221" s="20">
        <f t="array" ref="G221">SUMPRODUCT((RECAP!$A$2:$A$1000=synthése!$B221)*(RECAP!$B$2:$B$1000=synthése!$C221)*(RECAP!$C$1:$L$1=synthése!G$1)*(RECAP!$C$2:$L$1000))</f>
        <v>0</v>
      </c>
      <c r="H221" s="20">
        <f t="array" ref="H221">SUMPRODUCT((RECAP!$A$2:$A$1000=synthése!$B221)*(RECAP!$B$2:$B$1000=synthése!$C221)*(RECAP!$C$1:$L$1=synthése!H$1)*(RECAP!$C$2:$L$1000))</f>
        <v>0</v>
      </c>
      <c r="I221" s="20">
        <f t="array" ref="I221">SUMPRODUCT((RECAP!$A$2:$A$1000=synthése!$B221)*(RECAP!$B$2:$B$1000=synthése!$C221)*(RECAP!$C$1:$L$1=synthése!I$1)*(RECAP!$C$2:$L$1000))</f>
        <v>0</v>
      </c>
      <c r="J221" s="20">
        <f t="array" ref="J221">SUMPRODUCT((RECAP!$A$2:$A$1000=synthése!$B221)*(RECAP!$B$2:$B$1000=synthése!$C221)*(RECAP!$C$1:$L$1=synthése!J$1)*(RECAP!$C$2:$L$1000))</f>
        <v>0</v>
      </c>
      <c r="K221" s="20">
        <f t="array" ref="K221">SUMPRODUCT((RECAP!$A$2:$A$1000=synthése!$B221)*(RECAP!$B$2:$B$1000=synthése!$C221)*(RECAP!$C$1:$L$1=synthése!K$1)*(RECAP!$C$2:$L$1000))</f>
        <v>0</v>
      </c>
      <c r="L221" s="20">
        <f t="array" ref="L221">SUMPRODUCT((RECAP!$A$2:$A$1000=synthése!$B221)*(RECAP!$B$2:$B$1000=synthése!$C221)*(RECAP!$C$1:$L$1=synthése!L$1)*(RECAP!$C$2:$L$1000))</f>
        <v>0</v>
      </c>
      <c r="M221" s="20">
        <f t="array" ref="M221">SUMPRODUCT((RECAP!$A$2:$A$1000=synthése!$B221)*(RECAP!$B$2:$B$1000=synthése!$C221)*(RECAP!$C$1:$L$1=synthése!M$1)*(RECAP!$C$2:$L$1000))</f>
        <v>0</v>
      </c>
      <c r="N221" s="24">
        <f t="shared" si="6"/>
        <v>0</v>
      </c>
    </row>
    <row r="222" spans="1:14" ht="15" thickBot="1" x14ac:dyDescent="0.3">
      <c r="A222" s="11" t="str">
        <f t="shared" ca="1" si="7"/>
        <v/>
      </c>
      <c r="B222" s="18" t="str">
        <f>IF(RECAP!A222="","",RECAP!A222)</f>
        <v/>
      </c>
      <c r="C222" s="19" t="str">
        <f>IF(RECAP!B222="","",RECAP!B222)</f>
        <v/>
      </c>
      <c r="D222" s="20">
        <f t="array" ref="D222">SUMPRODUCT((RECAP!$A$2:$A$1000=synthése!$B222)*(RECAP!$B$2:$B$1000=synthése!$C222)*(RECAP!$C$1:$L$1=synthése!D$1)*(RECAP!$C$2:$L$1000))</f>
        <v>0</v>
      </c>
      <c r="E222" s="20">
        <f t="array" ref="E222">SUMPRODUCT((RECAP!$A$2:$A$1000=synthése!$B222)*(RECAP!$B$2:$B$1000=synthése!$C222)*(RECAP!$C$1:$L$1=synthése!E$1)*(RECAP!$C$2:$L$1000))</f>
        <v>0</v>
      </c>
      <c r="F222" s="20">
        <f t="array" ref="F222">SUMPRODUCT((RECAP!$A$2:$A$1000=synthése!$B222)*(RECAP!$B$2:$B$1000=synthése!$C222)*(RECAP!$C$1:$L$1=synthése!F$1)*(RECAP!$C$2:$L$1000))</f>
        <v>0</v>
      </c>
      <c r="G222" s="20">
        <f t="array" ref="G222">SUMPRODUCT((RECAP!$A$2:$A$1000=synthése!$B222)*(RECAP!$B$2:$B$1000=synthése!$C222)*(RECAP!$C$1:$L$1=synthése!G$1)*(RECAP!$C$2:$L$1000))</f>
        <v>0</v>
      </c>
      <c r="H222" s="20">
        <f t="array" ref="H222">SUMPRODUCT((RECAP!$A$2:$A$1000=synthése!$B222)*(RECAP!$B$2:$B$1000=synthése!$C222)*(RECAP!$C$1:$L$1=synthése!H$1)*(RECAP!$C$2:$L$1000))</f>
        <v>0</v>
      </c>
      <c r="I222" s="20">
        <f t="array" ref="I222">SUMPRODUCT((RECAP!$A$2:$A$1000=synthése!$B222)*(RECAP!$B$2:$B$1000=synthése!$C222)*(RECAP!$C$1:$L$1=synthése!I$1)*(RECAP!$C$2:$L$1000))</f>
        <v>0</v>
      </c>
      <c r="J222" s="20">
        <f t="array" ref="J222">SUMPRODUCT((RECAP!$A$2:$A$1000=synthése!$B222)*(RECAP!$B$2:$B$1000=synthése!$C222)*(RECAP!$C$1:$L$1=synthése!J$1)*(RECAP!$C$2:$L$1000))</f>
        <v>0</v>
      </c>
      <c r="K222" s="20">
        <f t="array" ref="K222">SUMPRODUCT((RECAP!$A$2:$A$1000=synthése!$B222)*(RECAP!$B$2:$B$1000=synthése!$C222)*(RECAP!$C$1:$L$1=synthése!K$1)*(RECAP!$C$2:$L$1000))</f>
        <v>0</v>
      </c>
      <c r="L222" s="20">
        <f t="array" ref="L222">SUMPRODUCT((RECAP!$A$2:$A$1000=synthése!$B222)*(RECAP!$B$2:$B$1000=synthése!$C222)*(RECAP!$C$1:$L$1=synthése!L$1)*(RECAP!$C$2:$L$1000))</f>
        <v>0</v>
      </c>
      <c r="M222" s="20">
        <f t="array" ref="M222">SUMPRODUCT((RECAP!$A$2:$A$1000=synthése!$B222)*(RECAP!$B$2:$B$1000=synthése!$C222)*(RECAP!$C$1:$L$1=synthése!M$1)*(RECAP!$C$2:$L$1000))</f>
        <v>0</v>
      </c>
      <c r="N222" s="24">
        <f t="shared" si="6"/>
        <v>0</v>
      </c>
    </row>
    <row r="223" spans="1:14" ht="15" thickBot="1" x14ac:dyDescent="0.3">
      <c r="A223" s="25" t="str">
        <f t="shared" ca="1" si="7"/>
        <v/>
      </c>
      <c r="B223" s="26" t="str">
        <f>IF(RECAP!A223="","",RECAP!A223)</f>
        <v/>
      </c>
      <c r="C223" s="27" t="str">
        <f>IF(RECAP!B223="","",RECAP!B223)</f>
        <v/>
      </c>
      <c r="D223" s="28">
        <f t="array" ref="D223">SUMPRODUCT((RECAP!$A$2:$A$1000=synthése!$B223)*(RECAP!$B$2:$B$1000=synthése!$C223)*(RECAP!$C$1:$L$1=synthése!D$1)*(RECAP!$C$2:$L$1000))</f>
        <v>0</v>
      </c>
      <c r="E223" s="28">
        <f t="array" ref="E223">SUMPRODUCT((RECAP!$A$2:$A$1000=synthése!$B223)*(RECAP!$B$2:$B$1000=synthése!$C223)*(RECAP!$C$1:$L$1=synthése!E$1)*(RECAP!$C$2:$L$1000))</f>
        <v>0</v>
      </c>
      <c r="F223" s="28">
        <f t="array" ref="F223">SUMPRODUCT((RECAP!$A$2:$A$1000=synthése!$B223)*(RECAP!$B$2:$B$1000=synthése!$C223)*(RECAP!$C$1:$L$1=synthése!F$1)*(RECAP!$C$2:$L$1000))</f>
        <v>0</v>
      </c>
      <c r="G223" s="28">
        <f t="array" ref="G223">SUMPRODUCT((RECAP!$A$2:$A$1000=synthése!$B223)*(RECAP!$B$2:$B$1000=synthése!$C223)*(RECAP!$C$1:$L$1=synthése!G$1)*(RECAP!$C$2:$L$1000))</f>
        <v>0</v>
      </c>
      <c r="H223" s="28">
        <f t="array" ref="H223">SUMPRODUCT((RECAP!$A$2:$A$1000=synthése!$B223)*(RECAP!$B$2:$B$1000=synthése!$C223)*(RECAP!$C$1:$L$1=synthése!H$1)*(RECAP!$C$2:$L$1000))</f>
        <v>0</v>
      </c>
      <c r="I223" s="28">
        <f t="array" ref="I223">SUMPRODUCT((RECAP!$A$2:$A$1000=synthése!$B223)*(RECAP!$B$2:$B$1000=synthése!$C223)*(RECAP!$C$1:$L$1=synthése!I$1)*(RECAP!$C$2:$L$1000))</f>
        <v>0</v>
      </c>
      <c r="J223" s="28">
        <f t="array" ref="J223">SUMPRODUCT((RECAP!$A$2:$A$1000=synthése!$B223)*(RECAP!$B$2:$B$1000=synthése!$C223)*(RECAP!$C$1:$L$1=synthése!J$1)*(RECAP!$C$2:$L$1000))</f>
        <v>0</v>
      </c>
      <c r="K223" s="28">
        <f t="array" ref="K223">SUMPRODUCT((RECAP!$A$2:$A$1000=synthése!$B223)*(RECAP!$B$2:$B$1000=synthése!$C223)*(RECAP!$C$1:$L$1=synthése!K$1)*(RECAP!$C$2:$L$1000))</f>
        <v>0</v>
      </c>
      <c r="L223" s="28">
        <f t="array" ref="L223">SUMPRODUCT((RECAP!$A$2:$A$1000=synthése!$B223)*(RECAP!$B$2:$B$1000=synthése!$C223)*(RECAP!$C$1:$L$1=synthése!L$1)*(RECAP!$C$2:$L$1000))</f>
        <v>0</v>
      </c>
      <c r="M223" s="28">
        <f t="array" ref="M223">SUMPRODUCT((RECAP!$A$2:$A$1000=synthése!$B223)*(RECAP!$B$2:$B$1000=synthése!$C223)*(RECAP!$C$1:$L$1=synthése!M$1)*(RECAP!$C$2:$L$1000))</f>
        <v>0</v>
      </c>
      <c r="N223" s="24">
        <f t="shared" si="6"/>
        <v>0</v>
      </c>
    </row>
    <row r="224" spans="1:14" ht="15" thickBot="1" x14ac:dyDescent="0.3">
      <c r="A224" s="9" t="str">
        <f t="shared" ca="1" si="7"/>
        <v/>
      </c>
      <c r="B224" s="21" t="str">
        <f>IF(RECAP!A224="","",RECAP!A224)</f>
        <v/>
      </c>
      <c r="C224" s="22" t="str">
        <f>IF(RECAP!B224="","",RECAP!B224)</f>
        <v/>
      </c>
      <c r="D224" s="23">
        <f t="array" ref="D224">SUMPRODUCT((RECAP!$A$2:$A$1000=synthése!$B224)*(RECAP!$B$2:$B$1000=synthése!$C224)*(RECAP!$C$1:$L$1=synthése!D$1)*(RECAP!$C$2:$L$1000))</f>
        <v>0</v>
      </c>
      <c r="E224" s="23">
        <f t="array" ref="E224">SUMPRODUCT((RECAP!$A$2:$A$1000=synthése!$B224)*(RECAP!$B$2:$B$1000=synthése!$C224)*(RECAP!$C$1:$L$1=synthése!E$1)*(RECAP!$C$2:$L$1000))</f>
        <v>0</v>
      </c>
      <c r="F224" s="23">
        <f t="array" ref="F224">SUMPRODUCT((RECAP!$A$2:$A$1000=synthése!$B224)*(RECAP!$B$2:$B$1000=synthése!$C224)*(RECAP!$C$1:$L$1=synthése!F$1)*(RECAP!$C$2:$L$1000))</f>
        <v>0</v>
      </c>
      <c r="G224" s="23">
        <f t="array" ref="G224">SUMPRODUCT((RECAP!$A$2:$A$1000=synthése!$B224)*(RECAP!$B$2:$B$1000=synthése!$C224)*(RECAP!$C$1:$L$1=synthése!G$1)*(RECAP!$C$2:$L$1000))</f>
        <v>0</v>
      </c>
      <c r="H224" s="23">
        <f t="array" ref="H224">SUMPRODUCT((RECAP!$A$2:$A$1000=synthése!$B224)*(RECAP!$B$2:$B$1000=synthése!$C224)*(RECAP!$C$1:$L$1=synthése!H$1)*(RECAP!$C$2:$L$1000))</f>
        <v>0</v>
      </c>
      <c r="I224" s="23">
        <f t="array" ref="I224">SUMPRODUCT((RECAP!$A$2:$A$1000=synthése!$B224)*(RECAP!$B$2:$B$1000=synthése!$C224)*(RECAP!$C$1:$L$1=synthése!I$1)*(RECAP!$C$2:$L$1000))</f>
        <v>0</v>
      </c>
      <c r="J224" s="23">
        <f t="array" ref="J224">SUMPRODUCT((RECAP!$A$2:$A$1000=synthése!$B224)*(RECAP!$B$2:$B$1000=synthése!$C224)*(RECAP!$C$1:$L$1=synthése!J$1)*(RECAP!$C$2:$L$1000))</f>
        <v>0</v>
      </c>
      <c r="K224" s="23">
        <f t="array" ref="K224">SUMPRODUCT((RECAP!$A$2:$A$1000=synthése!$B224)*(RECAP!$B$2:$B$1000=synthése!$C224)*(RECAP!$C$1:$L$1=synthése!K$1)*(RECAP!$C$2:$L$1000))</f>
        <v>0</v>
      </c>
      <c r="L224" s="23">
        <f t="array" ref="L224">SUMPRODUCT((RECAP!$A$2:$A$1000=synthése!$B224)*(RECAP!$B$2:$B$1000=synthése!$C224)*(RECAP!$C$1:$L$1=synthése!L$1)*(RECAP!$C$2:$L$1000))</f>
        <v>0</v>
      </c>
      <c r="M224" s="23">
        <f t="array" ref="M224">SUMPRODUCT((RECAP!$A$2:$A$1000=synthése!$B224)*(RECAP!$B$2:$B$1000=synthése!$C224)*(RECAP!$C$1:$L$1=synthése!M$1)*(RECAP!$C$2:$L$1000))</f>
        <v>0</v>
      </c>
      <c r="N224" s="24">
        <f t="shared" si="6"/>
        <v>0</v>
      </c>
    </row>
    <row r="225" spans="1:14" ht="15" thickBot="1" x14ac:dyDescent="0.3">
      <c r="A225" s="11" t="str">
        <f t="shared" ca="1" si="7"/>
        <v/>
      </c>
      <c r="B225" s="18" t="str">
        <f>IF(RECAP!A225="","",RECAP!A225)</f>
        <v/>
      </c>
      <c r="C225" s="19" t="str">
        <f>IF(RECAP!B225="","",RECAP!B225)</f>
        <v/>
      </c>
      <c r="D225" s="20">
        <f t="array" ref="D225">SUMPRODUCT((RECAP!$A$2:$A$1000=synthése!$B225)*(RECAP!$B$2:$B$1000=synthése!$C225)*(RECAP!$C$1:$L$1=synthése!D$1)*(RECAP!$C$2:$L$1000))</f>
        <v>0</v>
      </c>
      <c r="E225" s="20">
        <f t="array" ref="E225">SUMPRODUCT((RECAP!$A$2:$A$1000=synthése!$B225)*(RECAP!$B$2:$B$1000=synthése!$C225)*(RECAP!$C$1:$L$1=synthése!E$1)*(RECAP!$C$2:$L$1000))</f>
        <v>0</v>
      </c>
      <c r="F225" s="20">
        <f t="array" ref="F225">SUMPRODUCT((RECAP!$A$2:$A$1000=synthése!$B225)*(RECAP!$B$2:$B$1000=synthése!$C225)*(RECAP!$C$1:$L$1=synthése!F$1)*(RECAP!$C$2:$L$1000))</f>
        <v>0</v>
      </c>
      <c r="G225" s="20">
        <f t="array" ref="G225">SUMPRODUCT((RECAP!$A$2:$A$1000=synthése!$B225)*(RECAP!$B$2:$B$1000=synthése!$C225)*(RECAP!$C$1:$L$1=synthése!G$1)*(RECAP!$C$2:$L$1000))</f>
        <v>0</v>
      </c>
      <c r="H225" s="20">
        <f t="array" ref="H225">SUMPRODUCT((RECAP!$A$2:$A$1000=synthése!$B225)*(RECAP!$B$2:$B$1000=synthése!$C225)*(RECAP!$C$1:$L$1=synthése!H$1)*(RECAP!$C$2:$L$1000))</f>
        <v>0</v>
      </c>
      <c r="I225" s="20">
        <f t="array" ref="I225">SUMPRODUCT((RECAP!$A$2:$A$1000=synthése!$B225)*(RECAP!$B$2:$B$1000=synthése!$C225)*(RECAP!$C$1:$L$1=synthése!I$1)*(RECAP!$C$2:$L$1000))</f>
        <v>0</v>
      </c>
      <c r="J225" s="20">
        <f t="array" ref="J225">SUMPRODUCT((RECAP!$A$2:$A$1000=synthése!$B225)*(RECAP!$B$2:$B$1000=synthése!$C225)*(RECAP!$C$1:$L$1=synthése!J$1)*(RECAP!$C$2:$L$1000))</f>
        <v>0</v>
      </c>
      <c r="K225" s="20">
        <f t="array" ref="K225">SUMPRODUCT((RECAP!$A$2:$A$1000=synthése!$B225)*(RECAP!$B$2:$B$1000=synthése!$C225)*(RECAP!$C$1:$L$1=synthése!K$1)*(RECAP!$C$2:$L$1000))</f>
        <v>0</v>
      </c>
      <c r="L225" s="20">
        <f t="array" ref="L225">SUMPRODUCT((RECAP!$A$2:$A$1000=synthése!$B225)*(RECAP!$B$2:$B$1000=synthése!$C225)*(RECAP!$C$1:$L$1=synthése!L$1)*(RECAP!$C$2:$L$1000))</f>
        <v>0</v>
      </c>
      <c r="M225" s="20">
        <f t="array" ref="M225">SUMPRODUCT((RECAP!$A$2:$A$1000=synthése!$B225)*(RECAP!$B$2:$B$1000=synthése!$C225)*(RECAP!$C$1:$L$1=synthése!M$1)*(RECAP!$C$2:$L$1000))</f>
        <v>0</v>
      </c>
      <c r="N225" s="24">
        <f t="shared" si="6"/>
        <v>0</v>
      </c>
    </row>
    <row r="226" spans="1:14" ht="15" thickBot="1" x14ac:dyDescent="0.3">
      <c r="A226" s="11" t="str">
        <f t="shared" ca="1" si="7"/>
        <v/>
      </c>
      <c r="B226" s="18" t="str">
        <f>IF(RECAP!A226="","",RECAP!A226)</f>
        <v/>
      </c>
      <c r="C226" s="19" t="str">
        <f>IF(RECAP!B226="","",RECAP!B226)</f>
        <v/>
      </c>
      <c r="D226" s="20">
        <f t="array" ref="D226">SUMPRODUCT((RECAP!$A$2:$A$1000=synthése!$B226)*(RECAP!$B$2:$B$1000=synthése!$C226)*(RECAP!$C$1:$L$1=synthése!D$1)*(RECAP!$C$2:$L$1000))</f>
        <v>0</v>
      </c>
      <c r="E226" s="20">
        <f t="array" ref="E226">SUMPRODUCT((RECAP!$A$2:$A$1000=synthése!$B226)*(RECAP!$B$2:$B$1000=synthése!$C226)*(RECAP!$C$1:$L$1=synthése!E$1)*(RECAP!$C$2:$L$1000))</f>
        <v>0</v>
      </c>
      <c r="F226" s="20">
        <f t="array" ref="F226">SUMPRODUCT((RECAP!$A$2:$A$1000=synthése!$B226)*(RECAP!$B$2:$B$1000=synthése!$C226)*(RECAP!$C$1:$L$1=synthése!F$1)*(RECAP!$C$2:$L$1000))</f>
        <v>0</v>
      </c>
      <c r="G226" s="20">
        <f t="array" ref="G226">SUMPRODUCT((RECAP!$A$2:$A$1000=synthése!$B226)*(RECAP!$B$2:$B$1000=synthése!$C226)*(RECAP!$C$1:$L$1=synthése!G$1)*(RECAP!$C$2:$L$1000))</f>
        <v>0</v>
      </c>
      <c r="H226" s="20">
        <f t="array" ref="H226">SUMPRODUCT((RECAP!$A$2:$A$1000=synthése!$B226)*(RECAP!$B$2:$B$1000=synthése!$C226)*(RECAP!$C$1:$L$1=synthése!H$1)*(RECAP!$C$2:$L$1000))</f>
        <v>0</v>
      </c>
      <c r="I226" s="20">
        <f t="array" ref="I226">SUMPRODUCT((RECAP!$A$2:$A$1000=synthése!$B226)*(RECAP!$B$2:$B$1000=synthése!$C226)*(RECAP!$C$1:$L$1=synthése!I$1)*(RECAP!$C$2:$L$1000))</f>
        <v>0</v>
      </c>
      <c r="J226" s="20">
        <f t="array" ref="J226">SUMPRODUCT((RECAP!$A$2:$A$1000=synthése!$B226)*(RECAP!$B$2:$B$1000=synthése!$C226)*(RECAP!$C$1:$L$1=synthése!J$1)*(RECAP!$C$2:$L$1000))</f>
        <v>0</v>
      </c>
      <c r="K226" s="20">
        <f t="array" ref="K226">SUMPRODUCT((RECAP!$A$2:$A$1000=synthése!$B226)*(RECAP!$B$2:$B$1000=synthése!$C226)*(RECAP!$C$1:$L$1=synthése!K$1)*(RECAP!$C$2:$L$1000))</f>
        <v>0</v>
      </c>
      <c r="L226" s="20">
        <f t="array" ref="L226">SUMPRODUCT((RECAP!$A$2:$A$1000=synthése!$B226)*(RECAP!$B$2:$B$1000=synthése!$C226)*(RECAP!$C$1:$L$1=synthése!L$1)*(RECAP!$C$2:$L$1000))</f>
        <v>0</v>
      </c>
      <c r="M226" s="20">
        <f t="array" ref="M226">SUMPRODUCT((RECAP!$A$2:$A$1000=synthése!$B226)*(RECAP!$B$2:$B$1000=synthése!$C226)*(RECAP!$C$1:$L$1=synthése!M$1)*(RECAP!$C$2:$L$1000))</f>
        <v>0</v>
      </c>
      <c r="N226" s="24">
        <f t="shared" si="6"/>
        <v>0</v>
      </c>
    </row>
    <row r="227" spans="1:14" ht="15" thickBot="1" x14ac:dyDescent="0.3">
      <c r="A227" s="11" t="str">
        <f t="shared" ca="1" si="7"/>
        <v/>
      </c>
      <c r="B227" s="18" t="str">
        <f>IF(RECAP!A227="","",RECAP!A227)</f>
        <v/>
      </c>
      <c r="C227" s="19" t="str">
        <f>IF(RECAP!B227="","",RECAP!B227)</f>
        <v/>
      </c>
      <c r="D227" s="20">
        <f t="array" ref="D227">SUMPRODUCT((RECAP!$A$2:$A$1000=synthése!$B227)*(RECAP!$B$2:$B$1000=synthése!$C227)*(RECAP!$C$1:$L$1=synthése!D$1)*(RECAP!$C$2:$L$1000))</f>
        <v>0</v>
      </c>
      <c r="E227" s="20">
        <f t="array" ref="E227">SUMPRODUCT((RECAP!$A$2:$A$1000=synthése!$B227)*(RECAP!$B$2:$B$1000=synthése!$C227)*(RECAP!$C$1:$L$1=synthése!E$1)*(RECAP!$C$2:$L$1000))</f>
        <v>0</v>
      </c>
      <c r="F227" s="20">
        <f t="array" ref="F227">SUMPRODUCT((RECAP!$A$2:$A$1000=synthése!$B227)*(RECAP!$B$2:$B$1000=synthése!$C227)*(RECAP!$C$1:$L$1=synthése!F$1)*(RECAP!$C$2:$L$1000))</f>
        <v>0</v>
      </c>
      <c r="G227" s="20">
        <f t="array" ref="G227">SUMPRODUCT((RECAP!$A$2:$A$1000=synthése!$B227)*(RECAP!$B$2:$B$1000=synthése!$C227)*(RECAP!$C$1:$L$1=synthése!G$1)*(RECAP!$C$2:$L$1000))</f>
        <v>0</v>
      </c>
      <c r="H227" s="20">
        <f t="array" ref="H227">SUMPRODUCT((RECAP!$A$2:$A$1000=synthése!$B227)*(RECAP!$B$2:$B$1000=synthése!$C227)*(RECAP!$C$1:$L$1=synthése!H$1)*(RECAP!$C$2:$L$1000))</f>
        <v>0</v>
      </c>
      <c r="I227" s="20">
        <f t="array" ref="I227">SUMPRODUCT((RECAP!$A$2:$A$1000=synthése!$B227)*(RECAP!$B$2:$B$1000=synthése!$C227)*(RECAP!$C$1:$L$1=synthése!I$1)*(RECAP!$C$2:$L$1000))</f>
        <v>0</v>
      </c>
      <c r="J227" s="20">
        <f t="array" ref="J227">SUMPRODUCT((RECAP!$A$2:$A$1000=synthése!$B227)*(RECAP!$B$2:$B$1000=synthése!$C227)*(RECAP!$C$1:$L$1=synthése!J$1)*(RECAP!$C$2:$L$1000))</f>
        <v>0</v>
      </c>
      <c r="K227" s="20">
        <f t="array" ref="K227">SUMPRODUCT((RECAP!$A$2:$A$1000=synthése!$B227)*(RECAP!$B$2:$B$1000=synthése!$C227)*(RECAP!$C$1:$L$1=synthése!K$1)*(RECAP!$C$2:$L$1000))</f>
        <v>0</v>
      </c>
      <c r="L227" s="20">
        <f t="array" ref="L227">SUMPRODUCT((RECAP!$A$2:$A$1000=synthése!$B227)*(RECAP!$B$2:$B$1000=synthése!$C227)*(RECAP!$C$1:$L$1=synthése!L$1)*(RECAP!$C$2:$L$1000))</f>
        <v>0</v>
      </c>
      <c r="M227" s="20">
        <f t="array" ref="M227">SUMPRODUCT((RECAP!$A$2:$A$1000=synthése!$B227)*(RECAP!$B$2:$B$1000=synthése!$C227)*(RECAP!$C$1:$L$1=synthése!M$1)*(RECAP!$C$2:$L$1000))</f>
        <v>0</v>
      </c>
      <c r="N227" s="24">
        <f t="shared" si="6"/>
        <v>0</v>
      </c>
    </row>
    <row r="228" spans="1:14" ht="15" thickBot="1" x14ac:dyDescent="0.3">
      <c r="A228" s="11" t="str">
        <f t="shared" ca="1" si="7"/>
        <v/>
      </c>
      <c r="B228" s="18" t="str">
        <f>IF(RECAP!A228="","",RECAP!A228)</f>
        <v/>
      </c>
      <c r="C228" s="19" t="str">
        <f>IF(RECAP!B228="","",RECAP!B228)</f>
        <v/>
      </c>
      <c r="D228" s="20">
        <f t="array" ref="D228">SUMPRODUCT((RECAP!$A$2:$A$1000=synthése!$B228)*(RECAP!$B$2:$B$1000=synthése!$C228)*(RECAP!$C$1:$L$1=synthése!D$1)*(RECAP!$C$2:$L$1000))</f>
        <v>0</v>
      </c>
      <c r="E228" s="20">
        <f t="array" ref="E228">SUMPRODUCT((RECAP!$A$2:$A$1000=synthése!$B228)*(RECAP!$B$2:$B$1000=synthése!$C228)*(RECAP!$C$1:$L$1=synthése!E$1)*(RECAP!$C$2:$L$1000))</f>
        <v>0</v>
      </c>
      <c r="F228" s="20">
        <f t="array" ref="F228">SUMPRODUCT((RECAP!$A$2:$A$1000=synthése!$B228)*(RECAP!$B$2:$B$1000=synthése!$C228)*(RECAP!$C$1:$L$1=synthése!F$1)*(RECAP!$C$2:$L$1000))</f>
        <v>0</v>
      </c>
      <c r="G228" s="20">
        <f t="array" ref="G228">SUMPRODUCT((RECAP!$A$2:$A$1000=synthése!$B228)*(RECAP!$B$2:$B$1000=synthése!$C228)*(RECAP!$C$1:$L$1=synthése!G$1)*(RECAP!$C$2:$L$1000))</f>
        <v>0</v>
      </c>
      <c r="H228" s="20">
        <f t="array" ref="H228">SUMPRODUCT((RECAP!$A$2:$A$1000=synthése!$B228)*(RECAP!$B$2:$B$1000=synthése!$C228)*(RECAP!$C$1:$L$1=synthése!H$1)*(RECAP!$C$2:$L$1000))</f>
        <v>0</v>
      </c>
      <c r="I228" s="20">
        <f t="array" ref="I228">SUMPRODUCT((RECAP!$A$2:$A$1000=synthése!$B228)*(RECAP!$B$2:$B$1000=synthése!$C228)*(RECAP!$C$1:$L$1=synthése!I$1)*(RECAP!$C$2:$L$1000))</f>
        <v>0</v>
      </c>
      <c r="J228" s="20">
        <f t="array" ref="J228">SUMPRODUCT((RECAP!$A$2:$A$1000=synthése!$B228)*(RECAP!$B$2:$B$1000=synthése!$C228)*(RECAP!$C$1:$L$1=synthése!J$1)*(RECAP!$C$2:$L$1000))</f>
        <v>0</v>
      </c>
      <c r="K228" s="20">
        <f t="array" ref="K228">SUMPRODUCT((RECAP!$A$2:$A$1000=synthése!$B228)*(RECAP!$B$2:$B$1000=synthése!$C228)*(RECAP!$C$1:$L$1=synthése!K$1)*(RECAP!$C$2:$L$1000))</f>
        <v>0</v>
      </c>
      <c r="L228" s="20">
        <f t="array" ref="L228">SUMPRODUCT((RECAP!$A$2:$A$1000=synthése!$B228)*(RECAP!$B$2:$B$1000=synthése!$C228)*(RECAP!$C$1:$L$1=synthése!L$1)*(RECAP!$C$2:$L$1000))</f>
        <v>0</v>
      </c>
      <c r="M228" s="20">
        <f t="array" ref="M228">SUMPRODUCT((RECAP!$A$2:$A$1000=synthése!$B228)*(RECAP!$B$2:$B$1000=synthése!$C228)*(RECAP!$C$1:$L$1=synthése!M$1)*(RECAP!$C$2:$L$1000))</f>
        <v>0</v>
      </c>
      <c r="N228" s="24">
        <f t="shared" si="6"/>
        <v>0</v>
      </c>
    </row>
    <row r="229" spans="1:14" ht="15" thickBot="1" x14ac:dyDescent="0.3">
      <c r="A229" s="25" t="str">
        <f t="shared" ca="1" si="7"/>
        <v/>
      </c>
      <c r="B229" s="26" t="str">
        <f>IF(RECAP!A229="","",RECAP!A229)</f>
        <v/>
      </c>
      <c r="C229" s="27" t="str">
        <f>IF(RECAP!B229="","",RECAP!B229)</f>
        <v/>
      </c>
      <c r="D229" s="28">
        <f t="array" ref="D229">SUMPRODUCT((RECAP!$A$2:$A$1000=synthése!$B229)*(RECAP!$B$2:$B$1000=synthése!$C229)*(RECAP!$C$1:$L$1=synthése!D$1)*(RECAP!$C$2:$L$1000))</f>
        <v>0</v>
      </c>
      <c r="E229" s="28">
        <f t="array" ref="E229">SUMPRODUCT((RECAP!$A$2:$A$1000=synthése!$B229)*(RECAP!$B$2:$B$1000=synthése!$C229)*(RECAP!$C$1:$L$1=synthése!E$1)*(RECAP!$C$2:$L$1000))</f>
        <v>0</v>
      </c>
      <c r="F229" s="28">
        <f t="array" ref="F229">SUMPRODUCT((RECAP!$A$2:$A$1000=synthése!$B229)*(RECAP!$B$2:$B$1000=synthése!$C229)*(RECAP!$C$1:$L$1=synthése!F$1)*(RECAP!$C$2:$L$1000))</f>
        <v>0</v>
      </c>
      <c r="G229" s="28">
        <f t="array" ref="G229">SUMPRODUCT((RECAP!$A$2:$A$1000=synthése!$B229)*(RECAP!$B$2:$B$1000=synthése!$C229)*(RECAP!$C$1:$L$1=synthése!G$1)*(RECAP!$C$2:$L$1000))</f>
        <v>0</v>
      </c>
      <c r="H229" s="28">
        <f t="array" ref="H229">SUMPRODUCT((RECAP!$A$2:$A$1000=synthése!$B229)*(RECAP!$B$2:$B$1000=synthése!$C229)*(RECAP!$C$1:$L$1=synthése!H$1)*(RECAP!$C$2:$L$1000))</f>
        <v>0</v>
      </c>
      <c r="I229" s="28">
        <f t="array" ref="I229">SUMPRODUCT((RECAP!$A$2:$A$1000=synthése!$B229)*(RECAP!$B$2:$B$1000=synthése!$C229)*(RECAP!$C$1:$L$1=synthése!I$1)*(RECAP!$C$2:$L$1000))</f>
        <v>0</v>
      </c>
      <c r="J229" s="28">
        <f t="array" ref="J229">SUMPRODUCT((RECAP!$A$2:$A$1000=synthése!$B229)*(RECAP!$B$2:$B$1000=synthése!$C229)*(RECAP!$C$1:$L$1=synthése!J$1)*(RECAP!$C$2:$L$1000))</f>
        <v>0</v>
      </c>
      <c r="K229" s="28">
        <f t="array" ref="K229">SUMPRODUCT((RECAP!$A$2:$A$1000=synthése!$B229)*(RECAP!$B$2:$B$1000=synthése!$C229)*(RECAP!$C$1:$L$1=synthése!K$1)*(RECAP!$C$2:$L$1000))</f>
        <v>0</v>
      </c>
      <c r="L229" s="28">
        <f t="array" ref="L229">SUMPRODUCT((RECAP!$A$2:$A$1000=synthése!$B229)*(RECAP!$B$2:$B$1000=synthése!$C229)*(RECAP!$C$1:$L$1=synthése!L$1)*(RECAP!$C$2:$L$1000))</f>
        <v>0</v>
      </c>
      <c r="M229" s="28">
        <f t="array" ref="M229">SUMPRODUCT((RECAP!$A$2:$A$1000=synthése!$B229)*(RECAP!$B$2:$B$1000=synthése!$C229)*(RECAP!$C$1:$L$1=synthése!M$1)*(RECAP!$C$2:$L$1000))</f>
        <v>0</v>
      </c>
      <c r="N229" s="24">
        <f t="shared" si="6"/>
        <v>0</v>
      </c>
    </row>
    <row r="230" spans="1:14" ht="15" thickBot="1" x14ac:dyDescent="0.3">
      <c r="A230" s="9" t="str">
        <f t="shared" ca="1" si="7"/>
        <v/>
      </c>
      <c r="B230" s="21" t="str">
        <f>IF(RECAP!A230="","",RECAP!A230)</f>
        <v/>
      </c>
      <c r="C230" s="22" t="str">
        <f>IF(RECAP!B230="","",RECAP!B230)</f>
        <v/>
      </c>
      <c r="D230" s="23">
        <f t="array" ref="D230">SUMPRODUCT((RECAP!$A$2:$A$1000=synthése!$B230)*(RECAP!$B$2:$B$1000=synthése!$C230)*(RECAP!$C$1:$L$1=synthése!D$1)*(RECAP!$C$2:$L$1000))</f>
        <v>0</v>
      </c>
      <c r="E230" s="23">
        <f t="array" ref="E230">SUMPRODUCT((RECAP!$A$2:$A$1000=synthése!$B230)*(RECAP!$B$2:$B$1000=synthése!$C230)*(RECAP!$C$1:$L$1=synthése!E$1)*(RECAP!$C$2:$L$1000))</f>
        <v>0</v>
      </c>
      <c r="F230" s="23">
        <f t="array" ref="F230">SUMPRODUCT((RECAP!$A$2:$A$1000=synthése!$B230)*(RECAP!$B$2:$B$1000=synthése!$C230)*(RECAP!$C$1:$L$1=synthése!F$1)*(RECAP!$C$2:$L$1000))</f>
        <v>0</v>
      </c>
      <c r="G230" s="23">
        <f t="array" ref="G230">SUMPRODUCT((RECAP!$A$2:$A$1000=synthése!$B230)*(RECAP!$B$2:$B$1000=synthése!$C230)*(RECAP!$C$1:$L$1=synthése!G$1)*(RECAP!$C$2:$L$1000))</f>
        <v>0</v>
      </c>
      <c r="H230" s="23">
        <f t="array" ref="H230">SUMPRODUCT((RECAP!$A$2:$A$1000=synthése!$B230)*(RECAP!$B$2:$B$1000=synthése!$C230)*(RECAP!$C$1:$L$1=synthése!H$1)*(RECAP!$C$2:$L$1000))</f>
        <v>0</v>
      </c>
      <c r="I230" s="23">
        <f t="array" ref="I230">SUMPRODUCT((RECAP!$A$2:$A$1000=synthése!$B230)*(RECAP!$B$2:$B$1000=synthése!$C230)*(RECAP!$C$1:$L$1=synthése!I$1)*(RECAP!$C$2:$L$1000))</f>
        <v>0</v>
      </c>
      <c r="J230" s="23">
        <f t="array" ref="J230">SUMPRODUCT((RECAP!$A$2:$A$1000=synthése!$B230)*(RECAP!$B$2:$B$1000=synthése!$C230)*(RECAP!$C$1:$L$1=synthése!J$1)*(RECAP!$C$2:$L$1000))</f>
        <v>0</v>
      </c>
      <c r="K230" s="23">
        <f t="array" ref="K230">SUMPRODUCT((RECAP!$A$2:$A$1000=synthése!$B230)*(RECAP!$B$2:$B$1000=synthése!$C230)*(RECAP!$C$1:$L$1=synthése!K$1)*(RECAP!$C$2:$L$1000))</f>
        <v>0</v>
      </c>
      <c r="L230" s="23">
        <f t="array" ref="L230">SUMPRODUCT((RECAP!$A$2:$A$1000=synthése!$B230)*(RECAP!$B$2:$B$1000=synthése!$C230)*(RECAP!$C$1:$L$1=synthése!L$1)*(RECAP!$C$2:$L$1000))</f>
        <v>0</v>
      </c>
      <c r="M230" s="23">
        <f t="array" ref="M230">SUMPRODUCT((RECAP!$A$2:$A$1000=synthése!$B230)*(RECAP!$B$2:$B$1000=synthése!$C230)*(RECAP!$C$1:$L$1=synthése!M$1)*(RECAP!$C$2:$L$1000))</f>
        <v>0</v>
      </c>
      <c r="N230" s="24">
        <f t="shared" si="6"/>
        <v>0</v>
      </c>
    </row>
    <row r="231" spans="1:14" ht="15" thickBot="1" x14ac:dyDescent="0.3">
      <c r="A231" s="11" t="str">
        <f t="shared" ca="1" si="7"/>
        <v/>
      </c>
      <c r="B231" s="18" t="str">
        <f>IF(RECAP!A231="","",RECAP!A231)</f>
        <v/>
      </c>
      <c r="C231" s="19" t="str">
        <f>IF(RECAP!B231="","",RECAP!B231)</f>
        <v/>
      </c>
      <c r="D231" s="20">
        <f t="array" ref="D231">SUMPRODUCT((RECAP!$A$2:$A$1000=synthése!$B231)*(RECAP!$B$2:$B$1000=synthése!$C231)*(RECAP!$C$1:$L$1=synthése!D$1)*(RECAP!$C$2:$L$1000))</f>
        <v>0</v>
      </c>
      <c r="E231" s="20">
        <f t="array" ref="E231">SUMPRODUCT((RECAP!$A$2:$A$1000=synthése!$B231)*(RECAP!$B$2:$B$1000=synthése!$C231)*(RECAP!$C$1:$L$1=synthése!E$1)*(RECAP!$C$2:$L$1000))</f>
        <v>0</v>
      </c>
      <c r="F231" s="20">
        <f t="array" ref="F231">SUMPRODUCT((RECAP!$A$2:$A$1000=synthése!$B231)*(RECAP!$B$2:$B$1000=synthése!$C231)*(RECAP!$C$1:$L$1=synthése!F$1)*(RECAP!$C$2:$L$1000))</f>
        <v>0</v>
      </c>
      <c r="G231" s="20">
        <f t="array" ref="G231">SUMPRODUCT((RECAP!$A$2:$A$1000=synthése!$B231)*(RECAP!$B$2:$B$1000=synthése!$C231)*(RECAP!$C$1:$L$1=synthése!G$1)*(RECAP!$C$2:$L$1000))</f>
        <v>0</v>
      </c>
      <c r="H231" s="20">
        <f t="array" ref="H231">SUMPRODUCT((RECAP!$A$2:$A$1000=synthése!$B231)*(RECAP!$B$2:$B$1000=synthése!$C231)*(RECAP!$C$1:$L$1=synthése!H$1)*(RECAP!$C$2:$L$1000))</f>
        <v>0</v>
      </c>
      <c r="I231" s="20">
        <f t="array" ref="I231">SUMPRODUCT((RECAP!$A$2:$A$1000=synthése!$B231)*(RECAP!$B$2:$B$1000=synthése!$C231)*(RECAP!$C$1:$L$1=synthése!I$1)*(RECAP!$C$2:$L$1000))</f>
        <v>0</v>
      </c>
      <c r="J231" s="20">
        <f t="array" ref="J231">SUMPRODUCT((RECAP!$A$2:$A$1000=synthése!$B231)*(RECAP!$B$2:$B$1000=synthése!$C231)*(RECAP!$C$1:$L$1=synthése!J$1)*(RECAP!$C$2:$L$1000))</f>
        <v>0</v>
      </c>
      <c r="K231" s="20">
        <f t="array" ref="K231">SUMPRODUCT((RECAP!$A$2:$A$1000=synthése!$B231)*(RECAP!$B$2:$B$1000=synthése!$C231)*(RECAP!$C$1:$L$1=synthése!K$1)*(RECAP!$C$2:$L$1000))</f>
        <v>0</v>
      </c>
      <c r="L231" s="20">
        <f t="array" ref="L231">SUMPRODUCT((RECAP!$A$2:$A$1000=synthése!$B231)*(RECAP!$B$2:$B$1000=synthése!$C231)*(RECAP!$C$1:$L$1=synthése!L$1)*(RECAP!$C$2:$L$1000))</f>
        <v>0</v>
      </c>
      <c r="M231" s="20">
        <f t="array" ref="M231">SUMPRODUCT((RECAP!$A$2:$A$1000=synthése!$B231)*(RECAP!$B$2:$B$1000=synthése!$C231)*(RECAP!$C$1:$L$1=synthése!M$1)*(RECAP!$C$2:$L$1000))</f>
        <v>0</v>
      </c>
      <c r="N231" s="24">
        <f t="shared" si="6"/>
        <v>0</v>
      </c>
    </row>
    <row r="232" spans="1:14" ht="15" thickBot="1" x14ac:dyDescent="0.3">
      <c r="A232" s="11" t="str">
        <f t="shared" ca="1" si="7"/>
        <v/>
      </c>
      <c r="B232" s="18" t="str">
        <f>IF(RECAP!A232="","",RECAP!A232)</f>
        <v/>
      </c>
      <c r="C232" s="19" t="str">
        <f>IF(RECAP!B232="","",RECAP!B232)</f>
        <v/>
      </c>
      <c r="D232" s="20">
        <f t="array" ref="D232">SUMPRODUCT((RECAP!$A$2:$A$1000=synthése!$B232)*(RECAP!$B$2:$B$1000=synthése!$C232)*(RECAP!$C$1:$L$1=synthése!D$1)*(RECAP!$C$2:$L$1000))</f>
        <v>0</v>
      </c>
      <c r="E232" s="20">
        <f t="array" ref="E232">SUMPRODUCT((RECAP!$A$2:$A$1000=synthése!$B232)*(RECAP!$B$2:$B$1000=synthése!$C232)*(RECAP!$C$1:$L$1=synthése!E$1)*(RECAP!$C$2:$L$1000))</f>
        <v>0</v>
      </c>
      <c r="F232" s="20">
        <f t="array" ref="F232">SUMPRODUCT((RECAP!$A$2:$A$1000=synthése!$B232)*(RECAP!$B$2:$B$1000=synthése!$C232)*(RECAP!$C$1:$L$1=synthése!F$1)*(RECAP!$C$2:$L$1000))</f>
        <v>0</v>
      </c>
      <c r="G232" s="20">
        <f t="array" ref="G232">SUMPRODUCT((RECAP!$A$2:$A$1000=synthése!$B232)*(RECAP!$B$2:$B$1000=synthése!$C232)*(RECAP!$C$1:$L$1=synthése!G$1)*(RECAP!$C$2:$L$1000))</f>
        <v>0</v>
      </c>
      <c r="H232" s="20">
        <f t="array" ref="H232">SUMPRODUCT((RECAP!$A$2:$A$1000=synthése!$B232)*(RECAP!$B$2:$B$1000=synthése!$C232)*(RECAP!$C$1:$L$1=synthése!H$1)*(RECAP!$C$2:$L$1000))</f>
        <v>0</v>
      </c>
      <c r="I232" s="20">
        <f t="array" ref="I232">SUMPRODUCT((RECAP!$A$2:$A$1000=synthése!$B232)*(RECAP!$B$2:$B$1000=synthése!$C232)*(RECAP!$C$1:$L$1=synthése!I$1)*(RECAP!$C$2:$L$1000))</f>
        <v>0</v>
      </c>
      <c r="J232" s="20">
        <f t="array" ref="J232">SUMPRODUCT((RECAP!$A$2:$A$1000=synthése!$B232)*(RECAP!$B$2:$B$1000=synthése!$C232)*(RECAP!$C$1:$L$1=synthése!J$1)*(RECAP!$C$2:$L$1000))</f>
        <v>0</v>
      </c>
      <c r="K232" s="20">
        <f t="array" ref="K232">SUMPRODUCT((RECAP!$A$2:$A$1000=synthése!$B232)*(RECAP!$B$2:$B$1000=synthése!$C232)*(RECAP!$C$1:$L$1=synthése!K$1)*(RECAP!$C$2:$L$1000))</f>
        <v>0</v>
      </c>
      <c r="L232" s="20">
        <f t="array" ref="L232">SUMPRODUCT((RECAP!$A$2:$A$1000=synthése!$B232)*(RECAP!$B$2:$B$1000=synthése!$C232)*(RECAP!$C$1:$L$1=synthése!L$1)*(RECAP!$C$2:$L$1000))</f>
        <v>0</v>
      </c>
      <c r="M232" s="20">
        <f t="array" ref="M232">SUMPRODUCT((RECAP!$A$2:$A$1000=synthése!$B232)*(RECAP!$B$2:$B$1000=synthése!$C232)*(RECAP!$C$1:$L$1=synthése!M$1)*(RECAP!$C$2:$L$1000))</f>
        <v>0</v>
      </c>
      <c r="N232" s="24">
        <f t="shared" si="6"/>
        <v>0</v>
      </c>
    </row>
    <row r="233" spans="1:14" ht="15" thickBot="1" x14ac:dyDescent="0.3">
      <c r="A233" s="11" t="str">
        <f t="shared" ca="1" si="7"/>
        <v/>
      </c>
      <c r="B233" s="18" t="str">
        <f>IF(RECAP!A233="","",RECAP!A233)</f>
        <v/>
      </c>
      <c r="C233" s="19" t="str">
        <f>IF(RECAP!B233="","",RECAP!B233)</f>
        <v/>
      </c>
      <c r="D233" s="20">
        <f t="array" ref="D233">SUMPRODUCT((RECAP!$A$2:$A$1000=synthése!$B233)*(RECAP!$B$2:$B$1000=synthése!$C233)*(RECAP!$C$1:$L$1=synthése!D$1)*(RECAP!$C$2:$L$1000))</f>
        <v>0</v>
      </c>
      <c r="E233" s="20">
        <f t="array" ref="E233">SUMPRODUCT((RECAP!$A$2:$A$1000=synthése!$B233)*(RECAP!$B$2:$B$1000=synthése!$C233)*(RECAP!$C$1:$L$1=synthése!E$1)*(RECAP!$C$2:$L$1000))</f>
        <v>0</v>
      </c>
      <c r="F233" s="20">
        <f t="array" ref="F233">SUMPRODUCT((RECAP!$A$2:$A$1000=synthése!$B233)*(RECAP!$B$2:$B$1000=synthése!$C233)*(RECAP!$C$1:$L$1=synthése!F$1)*(RECAP!$C$2:$L$1000))</f>
        <v>0</v>
      </c>
      <c r="G233" s="20">
        <f t="array" ref="G233">SUMPRODUCT((RECAP!$A$2:$A$1000=synthése!$B233)*(RECAP!$B$2:$B$1000=synthése!$C233)*(RECAP!$C$1:$L$1=synthése!G$1)*(RECAP!$C$2:$L$1000))</f>
        <v>0</v>
      </c>
      <c r="H233" s="20">
        <f t="array" ref="H233">SUMPRODUCT((RECAP!$A$2:$A$1000=synthése!$B233)*(RECAP!$B$2:$B$1000=synthése!$C233)*(RECAP!$C$1:$L$1=synthése!H$1)*(RECAP!$C$2:$L$1000))</f>
        <v>0</v>
      </c>
      <c r="I233" s="20">
        <f t="array" ref="I233">SUMPRODUCT((RECAP!$A$2:$A$1000=synthése!$B233)*(RECAP!$B$2:$B$1000=synthése!$C233)*(RECAP!$C$1:$L$1=synthése!I$1)*(RECAP!$C$2:$L$1000))</f>
        <v>0</v>
      </c>
      <c r="J233" s="20">
        <f t="array" ref="J233">SUMPRODUCT((RECAP!$A$2:$A$1000=synthése!$B233)*(RECAP!$B$2:$B$1000=synthése!$C233)*(RECAP!$C$1:$L$1=synthése!J$1)*(RECAP!$C$2:$L$1000))</f>
        <v>0</v>
      </c>
      <c r="K233" s="20">
        <f t="array" ref="K233">SUMPRODUCT((RECAP!$A$2:$A$1000=synthése!$B233)*(RECAP!$B$2:$B$1000=synthése!$C233)*(RECAP!$C$1:$L$1=synthése!K$1)*(RECAP!$C$2:$L$1000))</f>
        <v>0</v>
      </c>
      <c r="L233" s="20">
        <f t="array" ref="L233">SUMPRODUCT((RECAP!$A$2:$A$1000=synthése!$B233)*(RECAP!$B$2:$B$1000=synthése!$C233)*(RECAP!$C$1:$L$1=synthése!L$1)*(RECAP!$C$2:$L$1000))</f>
        <v>0</v>
      </c>
      <c r="M233" s="20">
        <f t="array" ref="M233">SUMPRODUCT((RECAP!$A$2:$A$1000=synthése!$B233)*(RECAP!$B$2:$B$1000=synthése!$C233)*(RECAP!$C$1:$L$1=synthése!M$1)*(RECAP!$C$2:$L$1000))</f>
        <v>0</v>
      </c>
      <c r="N233" s="24">
        <f t="shared" si="6"/>
        <v>0</v>
      </c>
    </row>
    <row r="234" spans="1:14" ht="15" thickBot="1" x14ac:dyDescent="0.3">
      <c r="A234" s="11" t="str">
        <f t="shared" ca="1" si="7"/>
        <v/>
      </c>
      <c r="B234" s="18" t="str">
        <f>IF(RECAP!A234="","",RECAP!A234)</f>
        <v/>
      </c>
      <c r="C234" s="19" t="str">
        <f>IF(RECAP!B234="","",RECAP!B234)</f>
        <v/>
      </c>
      <c r="D234" s="20">
        <f t="array" ref="D234">SUMPRODUCT((RECAP!$A$2:$A$1000=synthése!$B234)*(RECAP!$B$2:$B$1000=synthése!$C234)*(RECAP!$C$1:$L$1=synthése!D$1)*(RECAP!$C$2:$L$1000))</f>
        <v>0</v>
      </c>
      <c r="E234" s="20">
        <f t="array" ref="E234">SUMPRODUCT((RECAP!$A$2:$A$1000=synthése!$B234)*(RECAP!$B$2:$B$1000=synthése!$C234)*(RECAP!$C$1:$L$1=synthése!E$1)*(RECAP!$C$2:$L$1000))</f>
        <v>0</v>
      </c>
      <c r="F234" s="20">
        <f t="array" ref="F234">SUMPRODUCT((RECAP!$A$2:$A$1000=synthése!$B234)*(RECAP!$B$2:$B$1000=synthése!$C234)*(RECAP!$C$1:$L$1=synthése!F$1)*(RECAP!$C$2:$L$1000))</f>
        <v>0</v>
      </c>
      <c r="G234" s="20">
        <f t="array" ref="G234">SUMPRODUCT((RECAP!$A$2:$A$1000=synthése!$B234)*(RECAP!$B$2:$B$1000=synthése!$C234)*(RECAP!$C$1:$L$1=synthése!G$1)*(RECAP!$C$2:$L$1000))</f>
        <v>0</v>
      </c>
      <c r="H234" s="20">
        <f t="array" ref="H234">SUMPRODUCT((RECAP!$A$2:$A$1000=synthése!$B234)*(RECAP!$B$2:$B$1000=synthése!$C234)*(RECAP!$C$1:$L$1=synthése!H$1)*(RECAP!$C$2:$L$1000))</f>
        <v>0</v>
      </c>
      <c r="I234" s="20">
        <f t="array" ref="I234">SUMPRODUCT((RECAP!$A$2:$A$1000=synthése!$B234)*(RECAP!$B$2:$B$1000=synthése!$C234)*(RECAP!$C$1:$L$1=synthése!I$1)*(RECAP!$C$2:$L$1000))</f>
        <v>0</v>
      </c>
      <c r="J234" s="20">
        <f t="array" ref="J234">SUMPRODUCT((RECAP!$A$2:$A$1000=synthése!$B234)*(RECAP!$B$2:$B$1000=synthése!$C234)*(RECAP!$C$1:$L$1=synthése!J$1)*(RECAP!$C$2:$L$1000))</f>
        <v>0</v>
      </c>
      <c r="K234" s="20">
        <f t="array" ref="K234">SUMPRODUCT((RECAP!$A$2:$A$1000=synthése!$B234)*(RECAP!$B$2:$B$1000=synthése!$C234)*(RECAP!$C$1:$L$1=synthése!K$1)*(RECAP!$C$2:$L$1000))</f>
        <v>0</v>
      </c>
      <c r="L234" s="20">
        <f t="array" ref="L234">SUMPRODUCT((RECAP!$A$2:$A$1000=synthése!$B234)*(RECAP!$B$2:$B$1000=synthése!$C234)*(RECAP!$C$1:$L$1=synthése!L$1)*(RECAP!$C$2:$L$1000))</f>
        <v>0</v>
      </c>
      <c r="M234" s="20">
        <f t="array" ref="M234">SUMPRODUCT((RECAP!$A$2:$A$1000=synthése!$B234)*(RECAP!$B$2:$B$1000=synthése!$C234)*(RECAP!$C$1:$L$1=synthése!M$1)*(RECAP!$C$2:$L$1000))</f>
        <v>0</v>
      </c>
      <c r="N234" s="24">
        <f t="shared" si="6"/>
        <v>0</v>
      </c>
    </row>
    <row r="235" spans="1:14" ht="15" thickBot="1" x14ac:dyDescent="0.3">
      <c r="A235" s="25" t="str">
        <f t="shared" ca="1" si="7"/>
        <v/>
      </c>
      <c r="B235" s="26" t="str">
        <f>IF(RECAP!A235="","",RECAP!A235)</f>
        <v/>
      </c>
      <c r="C235" s="27" t="str">
        <f>IF(RECAP!B235="","",RECAP!B235)</f>
        <v/>
      </c>
      <c r="D235" s="28">
        <f t="array" ref="D235">SUMPRODUCT((RECAP!$A$2:$A$1000=synthése!$B235)*(RECAP!$B$2:$B$1000=synthése!$C235)*(RECAP!$C$1:$L$1=synthése!D$1)*(RECAP!$C$2:$L$1000))</f>
        <v>0</v>
      </c>
      <c r="E235" s="28">
        <f t="array" ref="E235">SUMPRODUCT((RECAP!$A$2:$A$1000=synthése!$B235)*(RECAP!$B$2:$B$1000=synthése!$C235)*(RECAP!$C$1:$L$1=synthése!E$1)*(RECAP!$C$2:$L$1000))</f>
        <v>0</v>
      </c>
      <c r="F235" s="28">
        <f t="array" ref="F235">SUMPRODUCT((RECAP!$A$2:$A$1000=synthése!$B235)*(RECAP!$B$2:$B$1000=synthése!$C235)*(RECAP!$C$1:$L$1=synthése!F$1)*(RECAP!$C$2:$L$1000))</f>
        <v>0</v>
      </c>
      <c r="G235" s="28">
        <f t="array" ref="G235">SUMPRODUCT((RECAP!$A$2:$A$1000=synthése!$B235)*(RECAP!$B$2:$B$1000=synthése!$C235)*(RECAP!$C$1:$L$1=synthése!G$1)*(RECAP!$C$2:$L$1000))</f>
        <v>0</v>
      </c>
      <c r="H235" s="28">
        <f t="array" ref="H235">SUMPRODUCT((RECAP!$A$2:$A$1000=synthése!$B235)*(RECAP!$B$2:$B$1000=synthése!$C235)*(RECAP!$C$1:$L$1=synthése!H$1)*(RECAP!$C$2:$L$1000))</f>
        <v>0</v>
      </c>
      <c r="I235" s="28">
        <f t="array" ref="I235">SUMPRODUCT((RECAP!$A$2:$A$1000=synthése!$B235)*(RECAP!$B$2:$B$1000=synthése!$C235)*(RECAP!$C$1:$L$1=synthése!I$1)*(RECAP!$C$2:$L$1000))</f>
        <v>0</v>
      </c>
      <c r="J235" s="28">
        <f t="array" ref="J235">SUMPRODUCT((RECAP!$A$2:$A$1000=synthése!$B235)*(RECAP!$B$2:$B$1000=synthése!$C235)*(RECAP!$C$1:$L$1=synthése!J$1)*(RECAP!$C$2:$L$1000))</f>
        <v>0</v>
      </c>
      <c r="K235" s="28">
        <f t="array" ref="K235">SUMPRODUCT((RECAP!$A$2:$A$1000=synthése!$B235)*(RECAP!$B$2:$B$1000=synthése!$C235)*(RECAP!$C$1:$L$1=synthése!K$1)*(RECAP!$C$2:$L$1000))</f>
        <v>0</v>
      </c>
      <c r="L235" s="28">
        <f t="array" ref="L235">SUMPRODUCT((RECAP!$A$2:$A$1000=synthése!$B235)*(RECAP!$B$2:$B$1000=synthése!$C235)*(RECAP!$C$1:$L$1=synthése!L$1)*(RECAP!$C$2:$L$1000))</f>
        <v>0</v>
      </c>
      <c r="M235" s="28">
        <f t="array" ref="M235">SUMPRODUCT((RECAP!$A$2:$A$1000=synthése!$B235)*(RECAP!$B$2:$B$1000=synthése!$C235)*(RECAP!$C$1:$L$1=synthése!M$1)*(RECAP!$C$2:$L$1000))</f>
        <v>0</v>
      </c>
      <c r="N235" s="24">
        <f t="shared" si="6"/>
        <v>0</v>
      </c>
    </row>
    <row r="236" spans="1:14" ht="15" thickBot="1" x14ac:dyDescent="0.3">
      <c r="A236" s="9" t="str">
        <f t="shared" ca="1" si="7"/>
        <v/>
      </c>
      <c r="B236" s="21" t="str">
        <f>IF(RECAP!A236="","",RECAP!A236)</f>
        <v/>
      </c>
      <c r="C236" s="22" t="str">
        <f>IF(RECAP!B236="","",RECAP!B236)</f>
        <v/>
      </c>
      <c r="D236" s="23">
        <f t="array" ref="D236">SUMPRODUCT((RECAP!$A$2:$A$1000=synthése!$B236)*(RECAP!$B$2:$B$1000=synthése!$C236)*(RECAP!$C$1:$L$1=synthése!D$1)*(RECAP!$C$2:$L$1000))</f>
        <v>0</v>
      </c>
      <c r="E236" s="23">
        <f t="array" ref="E236">SUMPRODUCT((RECAP!$A$2:$A$1000=synthése!$B236)*(RECAP!$B$2:$B$1000=synthése!$C236)*(RECAP!$C$1:$L$1=synthése!E$1)*(RECAP!$C$2:$L$1000))</f>
        <v>0</v>
      </c>
      <c r="F236" s="23">
        <f t="array" ref="F236">SUMPRODUCT((RECAP!$A$2:$A$1000=synthése!$B236)*(RECAP!$B$2:$B$1000=synthése!$C236)*(RECAP!$C$1:$L$1=synthése!F$1)*(RECAP!$C$2:$L$1000))</f>
        <v>0</v>
      </c>
      <c r="G236" s="23">
        <f t="array" ref="G236">SUMPRODUCT((RECAP!$A$2:$A$1000=synthése!$B236)*(RECAP!$B$2:$B$1000=synthése!$C236)*(RECAP!$C$1:$L$1=synthése!G$1)*(RECAP!$C$2:$L$1000))</f>
        <v>0</v>
      </c>
      <c r="H236" s="23">
        <f t="array" ref="H236">SUMPRODUCT((RECAP!$A$2:$A$1000=synthése!$B236)*(RECAP!$B$2:$B$1000=synthése!$C236)*(RECAP!$C$1:$L$1=synthése!H$1)*(RECAP!$C$2:$L$1000))</f>
        <v>0</v>
      </c>
      <c r="I236" s="23">
        <f t="array" ref="I236">SUMPRODUCT((RECAP!$A$2:$A$1000=synthése!$B236)*(RECAP!$B$2:$B$1000=synthése!$C236)*(RECAP!$C$1:$L$1=synthése!I$1)*(RECAP!$C$2:$L$1000))</f>
        <v>0</v>
      </c>
      <c r="J236" s="23">
        <f t="array" ref="J236">SUMPRODUCT((RECAP!$A$2:$A$1000=synthése!$B236)*(RECAP!$B$2:$B$1000=synthése!$C236)*(RECAP!$C$1:$L$1=synthése!J$1)*(RECAP!$C$2:$L$1000))</f>
        <v>0</v>
      </c>
      <c r="K236" s="23">
        <f t="array" ref="K236">SUMPRODUCT((RECAP!$A$2:$A$1000=synthése!$B236)*(RECAP!$B$2:$B$1000=synthése!$C236)*(RECAP!$C$1:$L$1=synthése!K$1)*(RECAP!$C$2:$L$1000))</f>
        <v>0</v>
      </c>
      <c r="L236" s="23">
        <f t="array" ref="L236">SUMPRODUCT((RECAP!$A$2:$A$1000=synthése!$B236)*(RECAP!$B$2:$B$1000=synthése!$C236)*(RECAP!$C$1:$L$1=synthése!L$1)*(RECAP!$C$2:$L$1000))</f>
        <v>0</v>
      </c>
      <c r="M236" s="23">
        <f t="array" ref="M236">SUMPRODUCT((RECAP!$A$2:$A$1000=synthése!$B236)*(RECAP!$B$2:$B$1000=synthése!$C236)*(RECAP!$C$1:$L$1=synthése!M$1)*(RECAP!$C$2:$L$1000))</f>
        <v>0</v>
      </c>
      <c r="N236" s="24">
        <f t="shared" si="6"/>
        <v>0</v>
      </c>
    </row>
    <row r="237" spans="1:14" ht="15" thickBot="1" x14ac:dyDescent="0.3">
      <c r="A237" s="11" t="str">
        <f t="shared" ca="1" si="7"/>
        <v/>
      </c>
      <c r="B237" s="18" t="str">
        <f>IF(RECAP!A237="","",RECAP!A237)</f>
        <v/>
      </c>
      <c r="C237" s="19" t="str">
        <f>IF(RECAP!B237="","",RECAP!B237)</f>
        <v/>
      </c>
      <c r="D237" s="20">
        <f t="array" ref="D237">SUMPRODUCT((RECAP!$A$2:$A$1000=synthése!$B237)*(RECAP!$B$2:$B$1000=synthése!$C237)*(RECAP!$C$1:$L$1=synthése!D$1)*(RECAP!$C$2:$L$1000))</f>
        <v>0</v>
      </c>
      <c r="E237" s="20">
        <f t="array" ref="E237">SUMPRODUCT((RECAP!$A$2:$A$1000=synthése!$B237)*(RECAP!$B$2:$B$1000=synthése!$C237)*(RECAP!$C$1:$L$1=synthése!E$1)*(RECAP!$C$2:$L$1000))</f>
        <v>0</v>
      </c>
      <c r="F237" s="20">
        <f t="array" ref="F237">SUMPRODUCT((RECAP!$A$2:$A$1000=synthése!$B237)*(RECAP!$B$2:$B$1000=synthése!$C237)*(RECAP!$C$1:$L$1=synthése!F$1)*(RECAP!$C$2:$L$1000))</f>
        <v>0</v>
      </c>
      <c r="G237" s="20">
        <f t="array" ref="G237">SUMPRODUCT((RECAP!$A$2:$A$1000=synthése!$B237)*(RECAP!$B$2:$B$1000=synthése!$C237)*(RECAP!$C$1:$L$1=synthése!G$1)*(RECAP!$C$2:$L$1000))</f>
        <v>0</v>
      </c>
      <c r="H237" s="20">
        <f t="array" ref="H237">SUMPRODUCT((RECAP!$A$2:$A$1000=synthése!$B237)*(RECAP!$B$2:$B$1000=synthése!$C237)*(RECAP!$C$1:$L$1=synthése!H$1)*(RECAP!$C$2:$L$1000))</f>
        <v>0</v>
      </c>
      <c r="I237" s="20">
        <f t="array" ref="I237">SUMPRODUCT((RECAP!$A$2:$A$1000=synthése!$B237)*(RECAP!$B$2:$B$1000=synthése!$C237)*(RECAP!$C$1:$L$1=synthése!I$1)*(RECAP!$C$2:$L$1000))</f>
        <v>0</v>
      </c>
      <c r="J237" s="20">
        <f t="array" ref="J237">SUMPRODUCT((RECAP!$A$2:$A$1000=synthése!$B237)*(RECAP!$B$2:$B$1000=synthése!$C237)*(RECAP!$C$1:$L$1=synthése!J$1)*(RECAP!$C$2:$L$1000))</f>
        <v>0</v>
      </c>
      <c r="K237" s="20">
        <f t="array" ref="K237">SUMPRODUCT((RECAP!$A$2:$A$1000=synthése!$B237)*(RECAP!$B$2:$B$1000=synthése!$C237)*(RECAP!$C$1:$L$1=synthése!K$1)*(RECAP!$C$2:$L$1000))</f>
        <v>0</v>
      </c>
      <c r="L237" s="20">
        <f t="array" ref="L237">SUMPRODUCT((RECAP!$A$2:$A$1000=synthése!$B237)*(RECAP!$B$2:$B$1000=synthése!$C237)*(RECAP!$C$1:$L$1=synthése!L$1)*(RECAP!$C$2:$L$1000))</f>
        <v>0</v>
      </c>
      <c r="M237" s="20">
        <f t="array" ref="M237">SUMPRODUCT((RECAP!$A$2:$A$1000=synthése!$B237)*(RECAP!$B$2:$B$1000=synthése!$C237)*(RECAP!$C$1:$L$1=synthése!M$1)*(RECAP!$C$2:$L$1000))</f>
        <v>0</v>
      </c>
      <c r="N237" s="24">
        <f t="shared" si="6"/>
        <v>0</v>
      </c>
    </row>
    <row r="238" spans="1:14" ht="15" thickBot="1" x14ac:dyDescent="0.3">
      <c r="A238" s="11" t="str">
        <f t="shared" ca="1" si="7"/>
        <v/>
      </c>
      <c r="B238" s="18" t="str">
        <f>IF(RECAP!A238="","",RECAP!A238)</f>
        <v/>
      </c>
      <c r="C238" s="19" t="str">
        <f>IF(RECAP!B238="","",RECAP!B238)</f>
        <v/>
      </c>
      <c r="D238" s="20">
        <f t="array" ref="D238">SUMPRODUCT((RECAP!$A$2:$A$1000=synthése!$B238)*(RECAP!$B$2:$B$1000=synthése!$C238)*(RECAP!$C$1:$L$1=synthése!D$1)*(RECAP!$C$2:$L$1000))</f>
        <v>0</v>
      </c>
      <c r="E238" s="20">
        <f t="array" ref="E238">SUMPRODUCT((RECAP!$A$2:$A$1000=synthése!$B238)*(RECAP!$B$2:$B$1000=synthése!$C238)*(RECAP!$C$1:$L$1=synthése!E$1)*(RECAP!$C$2:$L$1000))</f>
        <v>0</v>
      </c>
      <c r="F238" s="20">
        <f t="array" ref="F238">SUMPRODUCT((RECAP!$A$2:$A$1000=synthése!$B238)*(RECAP!$B$2:$B$1000=synthése!$C238)*(RECAP!$C$1:$L$1=synthése!F$1)*(RECAP!$C$2:$L$1000))</f>
        <v>0</v>
      </c>
      <c r="G238" s="20">
        <f t="array" ref="G238">SUMPRODUCT((RECAP!$A$2:$A$1000=synthése!$B238)*(RECAP!$B$2:$B$1000=synthése!$C238)*(RECAP!$C$1:$L$1=synthése!G$1)*(RECAP!$C$2:$L$1000))</f>
        <v>0</v>
      </c>
      <c r="H238" s="20">
        <f t="array" ref="H238">SUMPRODUCT((RECAP!$A$2:$A$1000=synthése!$B238)*(RECAP!$B$2:$B$1000=synthése!$C238)*(RECAP!$C$1:$L$1=synthése!H$1)*(RECAP!$C$2:$L$1000))</f>
        <v>0</v>
      </c>
      <c r="I238" s="20">
        <f t="array" ref="I238">SUMPRODUCT((RECAP!$A$2:$A$1000=synthése!$B238)*(RECAP!$B$2:$B$1000=synthése!$C238)*(RECAP!$C$1:$L$1=synthése!I$1)*(RECAP!$C$2:$L$1000))</f>
        <v>0</v>
      </c>
      <c r="J238" s="20">
        <f t="array" ref="J238">SUMPRODUCT((RECAP!$A$2:$A$1000=synthése!$B238)*(RECAP!$B$2:$B$1000=synthése!$C238)*(RECAP!$C$1:$L$1=synthése!J$1)*(RECAP!$C$2:$L$1000))</f>
        <v>0</v>
      </c>
      <c r="K238" s="20">
        <f t="array" ref="K238">SUMPRODUCT((RECAP!$A$2:$A$1000=synthése!$B238)*(RECAP!$B$2:$B$1000=synthése!$C238)*(RECAP!$C$1:$L$1=synthése!K$1)*(RECAP!$C$2:$L$1000))</f>
        <v>0</v>
      </c>
      <c r="L238" s="20">
        <f t="array" ref="L238">SUMPRODUCT((RECAP!$A$2:$A$1000=synthése!$B238)*(RECAP!$B$2:$B$1000=synthése!$C238)*(RECAP!$C$1:$L$1=synthése!L$1)*(RECAP!$C$2:$L$1000))</f>
        <v>0</v>
      </c>
      <c r="M238" s="20">
        <f t="array" ref="M238">SUMPRODUCT((RECAP!$A$2:$A$1000=synthése!$B238)*(RECAP!$B$2:$B$1000=synthése!$C238)*(RECAP!$C$1:$L$1=synthése!M$1)*(RECAP!$C$2:$L$1000))</f>
        <v>0</v>
      </c>
      <c r="N238" s="24">
        <f t="shared" si="6"/>
        <v>0</v>
      </c>
    </row>
    <row r="239" spans="1:14" ht="15" thickBot="1" x14ac:dyDescent="0.3">
      <c r="A239" s="11" t="str">
        <f t="shared" ca="1" si="7"/>
        <v/>
      </c>
      <c r="B239" s="18" t="str">
        <f>IF(RECAP!A239="","",RECAP!A239)</f>
        <v/>
      </c>
      <c r="C239" s="19" t="str">
        <f>IF(RECAP!B239="","",RECAP!B239)</f>
        <v/>
      </c>
      <c r="D239" s="20">
        <f t="array" ref="D239">SUMPRODUCT((RECAP!$A$2:$A$1000=synthése!$B239)*(RECAP!$B$2:$B$1000=synthése!$C239)*(RECAP!$C$1:$L$1=synthése!D$1)*(RECAP!$C$2:$L$1000))</f>
        <v>0</v>
      </c>
      <c r="E239" s="20">
        <f t="array" ref="E239">SUMPRODUCT((RECAP!$A$2:$A$1000=synthése!$B239)*(RECAP!$B$2:$B$1000=synthése!$C239)*(RECAP!$C$1:$L$1=synthése!E$1)*(RECAP!$C$2:$L$1000))</f>
        <v>0</v>
      </c>
      <c r="F239" s="20">
        <f t="array" ref="F239">SUMPRODUCT((RECAP!$A$2:$A$1000=synthése!$B239)*(RECAP!$B$2:$B$1000=synthése!$C239)*(RECAP!$C$1:$L$1=synthése!F$1)*(RECAP!$C$2:$L$1000))</f>
        <v>0</v>
      </c>
      <c r="G239" s="20">
        <f t="array" ref="G239">SUMPRODUCT((RECAP!$A$2:$A$1000=synthése!$B239)*(RECAP!$B$2:$B$1000=synthése!$C239)*(RECAP!$C$1:$L$1=synthése!G$1)*(RECAP!$C$2:$L$1000))</f>
        <v>0</v>
      </c>
      <c r="H239" s="20">
        <f t="array" ref="H239">SUMPRODUCT((RECAP!$A$2:$A$1000=synthése!$B239)*(RECAP!$B$2:$B$1000=synthése!$C239)*(RECAP!$C$1:$L$1=synthése!H$1)*(RECAP!$C$2:$L$1000))</f>
        <v>0</v>
      </c>
      <c r="I239" s="20">
        <f t="array" ref="I239">SUMPRODUCT((RECAP!$A$2:$A$1000=synthése!$B239)*(RECAP!$B$2:$B$1000=synthése!$C239)*(RECAP!$C$1:$L$1=synthése!I$1)*(RECAP!$C$2:$L$1000))</f>
        <v>0</v>
      </c>
      <c r="J239" s="20">
        <f t="array" ref="J239">SUMPRODUCT((RECAP!$A$2:$A$1000=synthése!$B239)*(RECAP!$B$2:$B$1000=synthése!$C239)*(RECAP!$C$1:$L$1=synthése!J$1)*(RECAP!$C$2:$L$1000))</f>
        <v>0</v>
      </c>
      <c r="K239" s="20">
        <f t="array" ref="K239">SUMPRODUCT((RECAP!$A$2:$A$1000=synthése!$B239)*(RECAP!$B$2:$B$1000=synthése!$C239)*(RECAP!$C$1:$L$1=synthése!K$1)*(RECAP!$C$2:$L$1000))</f>
        <v>0</v>
      </c>
      <c r="L239" s="20">
        <f t="array" ref="L239">SUMPRODUCT((RECAP!$A$2:$A$1000=synthése!$B239)*(RECAP!$B$2:$B$1000=synthése!$C239)*(RECAP!$C$1:$L$1=synthése!L$1)*(RECAP!$C$2:$L$1000))</f>
        <v>0</v>
      </c>
      <c r="M239" s="20">
        <f t="array" ref="M239">SUMPRODUCT((RECAP!$A$2:$A$1000=synthése!$B239)*(RECAP!$B$2:$B$1000=synthése!$C239)*(RECAP!$C$1:$L$1=synthése!M$1)*(RECAP!$C$2:$L$1000))</f>
        <v>0</v>
      </c>
      <c r="N239" s="24">
        <f t="shared" si="6"/>
        <v>0</v>
      </c>
    </row>
    <row r="240" spans="1:14" ht="15" thickBot="1" x14ac:dyDescent="0.3">
      <c r="A240" s="11" t="str">
        <f t="shared" ca="1" si="7"/>
        <v/>
      </c>
      <c r="B240" s="18" t="str">
        <f>IF(RECAP!A240="","",RECAP!A240)</f>
        <v/>
      </c>
      <c r="C240" s="19" t="str">
        <f>IF(RECAP!B240="","",RECAP!B240)</f>
        <v/>
      </c>
      <c r="D240" s="20">
        <f t="array" ref="D240">SUMPRODUCT((RECAP!$A$2:$A$1000=synthése!$B240)*(RECAP!$B$2:$B$1000=synthése!$C240)*(RECAP!$C$1:$L$1=synthése!D$1)*(RECAP!$C$2:$L$1000))</f>
        <v>0</v>
      </c>
      <c r="E240" s="20">
        <f t="array" ref="E240">SUMPRODUCT((RECAP!$A$2:$A$1000=synthése!$B240)*(RECAP!$B$2:$B$1000=synthése!$C240)*(RECAP!$C$1:$L$1=synthése!E$1)*(RECAP!$C$2:$L$1000))</f>
        <v>0</v>
      </c>
      <c r="F240" s="20">
        <f t="array" ref="F240">SUMPRODUCT((RECAP!$A$2:$A$1000=synthése!$B240)*(RECAP!$B$2:$B$1000=synthése!$C240)*(RECAP!$C$1:$L$1=synthése!F$1)*(RECAP!$C$2:$L$1000))</f>
        <v>0</v>
      </c>
      <c r="G240" s="20">
        <f t="array" ref="G240">SUMPRODUCT((RECAP!$A$2:$A$1000=synthése!$B240)*(RECAP!$B$2:$B$1000=synthése!$C240)*(RECAP!$C$1:$L$1=synthése!G$1)*(RECAP!$C$2:$L$1000))</f>
        <v>0</v>
      </c>
      <c r="H240" s="20">
        <f t="array" ref="H240">SUMPRODUCT((RECAP!$A$2:$A$1000=synthése!$B240)*(RECAP!$B$2:$B$1000=synthése!$C240)*(RECAP!$C$1:$L$1=synthése!H$1)*(RECAP!$C$2:$L$1000))</f>
        <v>0</v>
      </c>
      <c r="I240" s="20">
        <f t="array" ref="I240">SUMPRODUCT((RECAP!$A$2:$A$1000=synthése!$B240)*(RECAP!$B$2:$B$1000=synthése!$C240)*(RECAP!$C$1:$L$1=synthése!I$1)*(RECAP!$C$2:$L$1000))</f>
        <v>0</v>
      </c>
      <c r="J240" s="20">
        <f t="array" ref="J240">SUMPRODUCT((RECAP!$A$2:$A$1000=synthése!$B240)*(RECAP!$B$2:$B$1000=synthése!$C240)*(RECAP!$C$1:$L$1=synthése!J$1)*(RECAP!$C$2:$L$1000))</f>
        <v>0</v>
      </c>
      <c r="K240" s="20">
        <f t="array" ref="K240">SUMPRODUCT((RECAP!$A$2:$A$1000=synthése!$B240)*(RECAP!$B$2:$B$1000=synthése!$C240)*(RECAP!$C$1:$L$1=synthése!K$1)*(RECAP!$C$2:$L$1000))</f>
        <v>0</v>
      </c>
      <c r="L240" s="20">
        <f t="array" ref="L240">SUMPRODUCT((RECAP!$A$2:$A$1000=synthése!$B240)*(RECAP!$B$2:$B$1000=synthése!$C240)*(RECAP!$C$1:$L$1=synthése!L$1)*(RECAP!$C$2:$L$1000))</f>
        <v>0</v>
      </c>
      <c r="M240" s="20">
        <f t="array" ref="M240">SUMPRODUCT((RECAP!$A$2:$A$1000=synthése!$B240)*(RECAP!$B$2:$B$1000=synthése!$C240)*(RECAP!$C$1:$L$1=synthése!M$1)*(RECAP!$C$2:$L$1000))</f>
        <v>0</v>
      </c>
      <c r="N240" s="24">
        <f t="shared" si="6"/>
        <v>0</v>
      </c>
    </row>
    <row r="241" spans="1:14" ht="15" thickBot="1" x14ac:dyDescent="0.3">
      <c r="A241" s="25" t="str">
        <f t="shared" ca="1" si="7"/>
        <v/>
      </c>
      <c r="B241" s="26" t="str">
        <f>IF(RECAP!A241="","",RECAP!A241)</f>
        <v/>
      </c>
      <c r="C241" s="27" t="str">
        <f>IF(RECAP!B241="","",RECAP!B241)</f>
        <v/>
      </c>
      <c r="D241" s="28">
        <f t="array" ref="D241">SUMPRODUCT((RECAP!$A$2:$A$1000=synthése!$B241)*(RECAP!$B$2:$B$1000=synthése!$C241)*(RECAP!$C$1:$L$1=synthése!D$1)*(RECAP!$C$2:$L$1000))</f>
        <v>0</v>
      </c>
      <c r="E241" s="28">
        <f t="array" ref="E241">SUMPRODUCT((RECAP!$A$2:$A$1000=synthése!$B241)*(RECAP!$B$2:$B$1000=synthése!$C241)*(RECAP!$C$1:$L$1=synthése!E$1)*(RECAP!$C$2:$L$1000))</f>
        <v>0</v>
      </c>
      <c r="F241" s="28">
        <f t="array" ref="F241">SUMPRODUCT((RECAP!$A$2:$A$1000=synthése!$B241)*(RECAP!$B$2:$B$1000=synthése!$C241)*(RECAP!$C$1:$L$1=synthése!F$1)*(RECAP!$C$2:$L$1000))</f>
        <v>0</v>
      </c>
      <c r="G241" s="28">
        <f t="array" ref="G241">SUMPRODUCT((RECAP!$A$2:$A$1000=synthése!$B241)*(RECAP!$B$2:$B$1000=synthése!$C241)*(RECAP!$C$1:$L$1=synthése!G$1)*(RECAP!$C$2:$L$1000))</f>
        <v>0</v>
      </c>
      <c r="H241" s="28">
        <f t="array" ref="H241">SUMPRODUCT((RECAP!$A$2:$A$1000=synthése!$B241)*(RECAP!$B$2:$B$1000=synthése!$C241)*(RECAP!$C$1:$L$1=synthése!H$1)*(RECAP!$C$2:$L$1000))</f>
        <v>0</v>
      </c>
      <c r="I241" s="28">
        <f t="array" ref="I241">SUMPRODUCT((RECAP!$A$2:$A$1000=synthése!$B241)*(RECAP!$B$2:$B$1000=synthése!$C241)*(RECAP!$C$1:$L$1=synthése!I$1)*(RECAP!$C$2:$L$1000))</f>
        <v>0</v>
      </c>
      <c r="J241" s="28">
        <f t="array" ref="J241">SUMPRODUCT((RECAP!$A$2:$A$1000=synthése!$B241)*(RECAP!$B$2:$B$1000=synthése!$C241)*(RECAP!$C$1:$L$1=synthése!J$1)*(RECAP!$C$2:$L$1000))</f>
        <v>0</v>
      </c>
      <c r="K241" s="28">
        <f t="array" ref="K241">SUMPRODUCT((RECAP!$A$2:$A$1000=synthése!$B241)*(RECAP!$B$2:$B$1000=synthése!$C241)*(RECAP!$C$1:$L$1=synthése!K$1)*(RECAP!$C$2:$L$1000))</f>
        <v>0</v>
      </c>
      <c r="L241" s="28">
        <f t="array" ref="L241">SUMPRODUCT((RECAP!$A$2:$A$1000=synthése!$B241)*(RECAP!$B$2:$B$1000=synthése!$C241)*(RECAP!$C$1:$L$1=synthése!L$1)*(RECAP!$C$2:$L$1000))</f>
        <v>0</v>
      </c>
      <c r="M241" s="28">
        <f t="array" ref="M241">SUMPRODUCT((RECAP!$A$2:$A$1000=synthése!$B241)*(RECAP!$B$2:$B$1000=synthése!$C241)*(RECAP!$C$1:$L$1=synthése!M$1)*(RECAP!$C$2:$L$1000))</f>
        <v>0</v>
      </c>
      <c r="N241" s="24">
        <f t="shared" si="6"/>
        <v>0</v>
      </c>
    </row>
    <row r="242" spans="1:14" ht="15" thickBot="1" x14ac:dyDescent="0.3">
      <c r="A242" s="9" t="str">
        <f t="shared" ca="1" si="7"/>
        <v/>
      </c>
      <c r="B242" s="21" t="str">
        <f>IF(RECAP!A242="","",RECAP!A242)</f>
        <v/>
      </c>
      <c r="C242" s="22" t="str">
        <f>IF(RECAP!B242="","",RECAP!B242)</f>
        <v/>
      </c>
      <c r="D242" s="23">
        <f t="array" ref="D242">SUMPRODUCT((RECAP!$A$2:$A$1000=synthése!$B242)*(RECAP!$B$2:$B$1000=synthése!$C242)*(RECAP!$C$1:$L$1=synthése!D$1)*(RECAP!$C$2:$L$1000))</f>
        <v>0</v>
      </c>
      <c r="E242" s="23">
        <f t="array" ref="E242">SUMPRODUCT((RECAP!$A$2:$A$1000=synthése!$B242)*(RECAP!$B$2:$B$1000=synthése!$C242)*(RECAP!$C$1:$L$1=synthése!E$1)*(RECAP!$C$2:$L$1000))</f>
        <v>0</v>
      </c>
      <c r="F242" s="23">
        <f t="array" ref="F242">SUMPRODUCT((RECAP!$A$2:$A$1000=synthése!$B242)*(RECAP!$B$2:$B$1000=synthése!$C242)*(RECAP!$C$1:$L$1=synthése!F$1)*(RECAP!$C$2:$L$1000))</f>
        <v>0</v>
      </c>
      <c r="G242" s="23">
        <f t="array" ref="G242">SUMPRODUCT((RECAP!$A$2:$A$1000=synthése!$B242)*(RECAP!$B$2:$B$1000=synthése!$C242)*(RECAP!$C$1:$L$1=synthése!G$1)*(RECAP!$C$2:$L$1000))</f>
        <v>0</v>
      </c>
      <c r="H242" s="23">
        <f t="array" ref="H242">SUMPRODUCT((RECAP!$A$2:$A$1000=synthése!$B242)*(RECAP!$B$2:$B$1000=synthése!$C242)*(RECAP!$C$1:$L$1=synthése!H$1)*(RECAP!$C$2:$L$1000))</f>
        <v>0</v>
      </c>
      <c r="I242" s="23">
        <f t="array" ref="I242">SUMPRODUCT((RECAP!$A$2:$A$1000=synthése!$B242)*(RECAP!$B$2:$B$1000=synthése!$C242)*(RECAP!$C$1:$L$1=synthése!I$1)*(RECAP!$C$2:$L$1000))</f>
        <v>0</v>
      </c>
      <c r="J242" s="23">
        <f t="array" ref="J242">SUMPRODUCT((RECAP!$A$2:$A$1000=synthése!$B242)*(RECAP!$B$2:$B$1000=synthése!$C242)*(RECAP!$C$1:$L$1=synthése!J$1)*(RECAP!$C$2:$L$1000))</f>
        <v>0</v>
      </c>
      <c r="K242" s="23">
        <f t="array" ref="K242">SUMPRODUCT((RECAP!$A$2:$A$1000=synthése!$B242)*(RECAP!$B$2:$B$1000=synthése!$C242)*(RECAP!$C$1:$L$1=synthése!K$1)*(RECAP!$C$2:$L$1000))</f>
        <v>0</v>
      </c>
      <c r="L242" s="23">
        <f t="array" ref="L242">SUMPRODUCT((RECAP!$A$2:$A$1000=synthése!$B242)*(RECAP!$B$2:$B$1000=synthése!$C242)*(RECAP!$C$1:$L$1=synthése!L$1)*(RECAP!$C$2:$L$1000))</f>
        <v>0</v>
      </c>
      <c r="M242" s="23">
        <f t="array" ref="M242">SUMPRODUCT((RECAP!$A$2:$A$1000=synthése!$B242)*(RECAP!$B$2:$B$1000=synthése!$C242)*(RECAP!$C$1:$L$1=synthése!M$1)*(RECAP!$C$2:$L$1000))</f>
        <v>0</v>
      </c>
      <c r="N242" s="24">
        <f t="shared" si="6"/>
        <v>0</v>
      </c>
    </row>
    <row r="243" spans="1:14" ht="15" thickBot="1" x14ac:dyDescent="0.3">
      <c r="A243" s="11" t="str">
        <f t="shared" ca="1" si="7"/>
        <v/>
      </c>
      <c r="B243" s="18" t="str">
        <f>IF(RECAP!A243="","",RECAP!A243)</f>
        <v/>
      </c>
      <c r="C243" s="19" t="str">
        <f>IF(RECAP!B243="","",RECAP!B243)</f>
        <v/>
      </c>
      <c r="D243" s="20">
        <f t="array" ref="D243">SUMPRODUCT((RECAP!$A$2:$A$1000=synthése!$B243)*(RECAP!$B$2:$B$1000=synthése!$C243)*(RECAP!$C$1:$L$1=synthése!D$1)*(RECAP!$C$2:$L$1000))</f>
        <v>0</v>
      </c>
      <c r="E243" s="20">
        <f t="array" ref="E243">SUMPRODUCT((RECAP!$A$2:$A$1000=synthése!$B243)*(RECAP!$B$2:$B$1000=synthése!$C243)*(RECAP!$C$1:$L$1=synthése!E$1)*(RECAP!$C$2:$L$1000))</f>
        <v>0</v>
      </c>
      <c r="F243" s="20">
        <f t="array" ref="F243">SUMPRODUCT((RECAP!$A$2:$A$1000=synthése!$B243)*(RECAP!$B$2:$B$1000=synthése!$C243)*(RECAP!$C$1:$L$1=synthése!F$1)*(RECAP!$C$2:$L$1000))</f>
        <v>0</v>
      </c>
      <c r="G243" s="20">
        <f t="array" ref="G243">SUMPRODUCT((RECAP!$A$2:$A$1000=synthése!$B243)*(RECAP!$B$2:$B$1000=synthése!$C243)*(RECAP!$C$1:$L$1=synthése!G$1)*(RECAP!$C$2:$L$1000))</f>
        <v>0</v>
      </c>
      <c r="H243" s="20">
        <f t="array" ref="H243">SUMPRODUCT((RECAP!$A$2:$A$1000=synthése!$B243)*(RECAP!$B$2:$B$1000=synthése!$C243)*(RECAP!$C$1:$L$1=synthése!H$1)*(RECAP!$C$2:$L$1000))</f>
        <v>0</v>
      </c>
      <c r="I243" s="20">
        <f t="array" ref="I243">SUMPRODUCT((RECAP!$A$2:$A$1000=synthése!$B243)*(RECAP!$B$2:$B$1000=synthése!$C243)*(RECAP!$C$1:$L$1=synthése!I$1)*(RECAP!$C$2:$L$1000))</f>
        <v>0</v>
      </c>
      <c r="J243" s="20">
        <f t="array" ref="J243">SUMPRODUCT((RECAP!$A$2:$A$1000=synthése!$B243)*(RECAP!$B$2:$B$1000=synthése!$C243)*(RECAP!$C$1:$L$1=synthése!J$1)*(RECAP!$C$2:$L$1000))</f>
        <v>0</v>
      </c>
      <c r="K243" s="20">
        <f t="array" ref="K243">SUMPRODUCT((RECAP!$A$2:$A$1000=synthése!$B243)*(RECAP!$B$2:$B$1000=synthése!$C243)*(RECAP!$C$1:$L$1=synthése!K$1)*(RECAP!$C$2:$L$1000))</f>
        <v>0</v>
      </c>
      <c r="L243" s="20">
        <f t="array" ref="L243">SUMPRODUCT((RECAP!$A$2:$A$1000=synthése!$B243)*(RECAP!$B$2:$B$1000=synthése!$C243)*(RECAP!$C$1:$L$1=synthése!L$1)*(RECAP!$C$2:$L$1000))</f>
        <v>0</v>
      </c>
      <c r="M243" s="20">
        <f t="array" ref="M243">SUMPRODUCT((RECAP!$A$2:$A$1000=synthése!$B243)*(RECAP!$B$2:$B$1000=synthése!$C243)*(RECAP!$C$1:$L$1=synthése!M$1)*(RECAP!$C$2:$L$1000))</f>
        <v>0</v>
      </c>
      <c r="N243" s="24">
        <f t="shared" si="6"/>
        <v>0</v>
      </c>
    </row>
    <row r="244" spans="1:14" ht="15" thickBot="1" x14ac:dyDescent="0.3">
      <c r="A244" s="11" t="str">
        <f t="shared" ca="1" si="7"/>
        <v/>
      </c>
      <c r="B244" s="18" t="str">
        <f>IF(RECAP!A244="","",RECAP!A244)</f>
        <v/>
      </c>
      <c r="C244" s="19" t="str">
        <f>IF(RECAP!B244="","",RECAP!B244)</f>
        <v/>
      </c>
      <c r="D244" s="20">
        <f t="array" ref="D244">SUMPRODUCT((RECAP!$A$2:$A$1000=synthése!$B244)*(RECAP!$B$2:$B$1000=synthése!$C244)*(RECAP!$C$1:$L$1=synthése!D$1)*(RECAP!$C$2:$L$1000))</f>
        <v>0</v>
      </c>
      <c r="E244" s="20">
        <f t="array" ref="E244">SUMPRODUCT((RECAP!$A$2:$A$1000=synthése!$B244)*(RECAP!$B$2:$B$1000=synthése!$C244)*(RECAP!$C$1:$L$1=synthése!E$1)*(RECAP!$C$2:$L$1000))</f>
        <v>0</v>
      </c>
      <c r="F244" s="20">
        <f t="array" ref="F244">SUMPRODUCT((RECAP!$A$2:$A$1000=synthése!$B244)*(RECAP!$B$2:$B$1000=synthése!$C244)*(RECAP!$C$1:$L$1=synthése!F$1)*(RECAP!$C$2:$L$1000))</f>
        <v>0</v>
      </c>
      <c r="G244" s="20">
        <f t="array" ref="G244">SUMPRODUCT((RECAP!$A$2:$A$1000=synthése!$B244)*(RECAP!$B$2:$B$1000=synthése!$C244)*(RECAP!$C$1:$L$1=synthése!G$1)*(RECAP!$C$2:$L$1000))</f>
        <v>0</v>
      </c>
      <c r="H244" s="20">
        <f t="array" ref="H244">SUMPRODUCT((RECAP!$A$2:$A$1000=synthése!$B244)*(RECAP!$B$2:$B$1000=synthése!$C244)*(RECAP!$C$1:$L$1=synthése!H$1)*(RECAP!$C$2:$L$1000))</f>
        <v>0</v>
      </c>
      <c r="I244" s="20">
        <f t="array" ref="I244">SUMPRODUCT((RECAP!$A$2:$A$1000=synthése!$B244)*(RECAP!$B$2:$B$1000=synthése!$C244)*(RECAP!$C$1:$L$1=synthése!I$1)*(RECAP!$C$2:$L$1000))</f>
        <v>0</v>
      </c>
      <c r="J244" s="20">
        <f t="array" ref="J244">SUMPRODUCT((RECAP!$A$2:$A$1000=synthése!$B244)*(RECAP!$B$2:$B$1000=synthése!$C244)*(RECAP!$C$1:$L$1=synthése!J$1)*(RECAP!$C$2:$L$1000))</f>
        <v>0</v>
      </c>
      <c r="K244" s="20">
        <f t="array" ref="K244">SUMPRODUCT((RECAP!$A$2:$A$1000=synthése!$B244)*(RECAP!$B$2:$B$1000=synthése!$C244)*(RECAP!$C$1:$L$1=synthése!K$1)*(RECAP!$C$2:$L$1000))</f>
        <v>0</v>
      </c>
      <c r="L244" s="20">
        <f t="array" ref="L244">SUMPRODUCT((RECAP!$A$2:$A$1000=synthése!$B244)*(RECAP!$B$2:$B$1000=synthése!$C244)*(RECAP!$C$1:$L$1=synthése!L$1)*(RECAP!$C$2:$L$1000))</f>
        <v>0</v>
      </c>
      <c r="M244" s="20">
        <f t="array" ref="M244">SUMPRODUCT((RECAP!$A$2:$A$1000=synthése!$B244)*(RECAP!$B$2:$B$1000=synthése!$C244)*(RECAP!$C$1:$L$1=synthése!M$1)*(RECAP!$C$2:$L$1000))</f>
        <v>0</v>
      </c>
      <c r="N244" s="24">
        <f t="shared" si="6"/>
        <v>0</v>
      </c>
    </row>
    <row r="245" spans="1:14" ht="15" thickBot="1" x14ac:dyDescent="0.3">
      <c r="A245" s="11" t="str">
        <f t="shared" ca="1" si="7"/>
        <v/>
      </c>
      <c r="B245" s="18" t="str">
        <f>IF(RECAP!A245="","",RECAP!A245)</f>
        <v/>
      </c>
      <c r="C245" s="19" t="str">
        <f>IF(RECAP!B245="","",RECAP!B245)</f>
        <v/>
      </c>
      <c r="D245" s="20">
        <f t="array" ref="D245">SUMPRODUCT((RECAP!$A$2:$A$1000=synthése!$B245)*(RECAP!$B$2:$B$1000=synthése!$C245)*(RECAP!$C$1:$L$1=synthése!D$1)*(RECAP!$C$2:$L$1000))</f>
        <v>0</v>
      </c>
      <c r="E245" s="20">
        <f t="array" ref="E245">SUMPRODUCT((RECAP!$A$2:$A$1000=synthése!$B245)*(RECAP!$B$2:$B$1000=synthése!$C245)*(RECAP!$C$1:$L$1=synthése!E$1)*(RECAP!$C$2:$L$1000))</f>
        <v>0</v>
      </c>
      <c r="F245" s="20">
        <f t="array" ref="F245">SUMPRODUCT((RECAP!$A$2:$A$1000=synthése!$B245)*(RECAP!$B$2:$B$1000=synthése!$C245)*(RECAP!$C$1:$L$1=synthése!F$1)*(RECAP!$C$2:$L$1000))</f>
        <v>0</v>
      </c>
      <c r="G245" s="20">
        <f t="array" ref="G245">SUMPRODUCT((RECAP!$A$2:$A$1000=synthése!$B245)*(RECAP!$B$2:$B$1000=synthése!$C245)*(RECAP!$C$1:$L$1=synthése!G$1)*(RECAP!$C$2:$L$1000))</f>
        <v>0</v>
      </c>
      <c r="H245" s="20">
        <f t="array" ref="H245">SUMPRODUCT((RECAP!$A$2:$A$1000=synthése!$B245)*(RECAP!$B$2:$B$1000=synthése!$C245)*(RECAP!$C$1:$L$1=synthése!H$1)*(RECAP!$C$2:$L$1000))</f>
        <v>0</v>
      </c>
      <c r="I245" s="20">
        <f t="array" ref="I245">SUMPRODUCT((RECAP!$A$2:$A$1000=synthése!$B245)*(RECAP!$B$2:$B$1000=synthése!$C245)*(RECAP!$C$1:$L$1=synthése!I$1)*(RECAP!$C$2:$L$1000))</f>
        <v>0</v>
      </c>
      <c r="J245" s="20">
        <f t="array" ref="J245">SUMPRODUCT((RECAP!$A$2:$A$1000=synthése!$B245)*(RECAP!$B$2:$B$1000=synthése!$C245)*(RECAP!$C$1:$L$1=synthése!J$1)*(RECAP!$C$2:$L$1000))</f>
        <v>0</v>
      </c>
      <c r="K245" s="20">
        <f t="array" ref="K245">SUMPRODUCT((RECAP!$A$2:$A$1000=synthése!$B245)*(RECAP!$B$2:$B$1000=synthése!$C245)*(RECAP!$C$1:$L$1=synthése!K$1)*(RECAP!$C$2:$L$1000))</f>
        <v>0</v>
      </c>
      <c r="L245" s="20">
        <f t="array" ref="L245">SUMPRODUCT((RECAP!$A$2:$A$1000=synthése!$B245)*(RECAP!$B$2:$B$1000=synthése!$C245)*(RECAP!$C$1:$L$1=synthése!L$1)*(RECAP!$C$2:$L$1000))</f>
        <v>0</v>
      </c>
      <c r="M245" s="20">
        <f t="array" ref="M245">SUMPRODUCT((RECAP!$A$2:$A$1000=synthése!$B245)*(RECAP!$B$2:$B$1000=synthése!$C245)*(RECAP!$C$1:$L$1=synthése!M$1)*(RECAP!$C$2:$L$1000))</f>
        <v>0</v>
      </c>
      <c r="N245" s="24">
        <f t="shared" si="6"/>
        <v>0</v>
      </c>
    </row>
    <row r="246" spans="1:14" ht="15" thickBot="1" x14ac:dyDescent="0.3">
      <c r="A246" s="11" t="str">
        <f t="shared" ca="1" si="7"/>
        <v/>
      </c>
      <c r="B246" s="18" t="str">
        <f>IF(RECAP!A246="","",RECAP!A246)</f>
        <v/>
      </c>
      <c r="C246" s="19" t="str">
        <f>IF(RECAP!B246="","",RECAP!B246)</f>
        <v/>
      </c>
      <c r="D246" s="20">
        <f t="array" ref="D246">SUMPRODUCT((RECAP!$A$2:$A$1000=synthése!$B246)*(RECAP!$B$2:$B$1000=synthése!$C246)*(RECAP!$C$1:$L$1=synthése!D$1)*(RECAP!$C$2:$L$1000))</f>
        <v>0</v>
      </c>
      <c r="E246" s="20">
        <f t="array" ref="E246">SUMPRODUCT((RECAP!$A$2:$A$1000=synthése!$B246)*(RECAP!$B$2:$B$1000=synthése!$C246)*(RECAP!$C$1:$L$1=synthése!E$1)*(RECAP!$C$2:$L$1000))</f>
        <v>0</v>
      </c>
      <c r="F246" s="20">
        <f t="array" ref="F246">SUMPRODUCT((RECAP!$A$2:$A$1000=synthése!$B246)*(RECAP!$B$2:$B$1000=synthése!$C246)*(RECAP!$C$1:$L$1=synthése!F$1)*(RECAP!$C$2:$L$1000))</f>
        <v>0</v>
      </c>
      <c r="G246" s="20">
        <f t="array" ref="G246">SUMPRODUCT((RECAP!$A$2:$A$1000=synthése!$B246)*(RECAP!$B$2:$B$1000=synthése!$C246)*(RECAP!$C$1:$L$1=synthése!G$1)*(RECAP!$C$2:$L$1000))</f>
        <v>0</v>
      </c>
      <c r="H246" s="20">
        <f t="array" ref="H246">SUMPRODUCT((RECAP!$A$2:$A$1000=synthése!$B246)*(RECAP!$B$2:$B$1000=synthése!$C246)*(RECAP!$C$1:$L$1=synthése!H$1)*(RECAP!$C$2:$L$1000))</f>
        <v>0</v>
      </c>
      <c r="I246" s="20">
        <f t="array" ref="I246">SUMPRODUCT((RECAP!$A$2:$A$1000=synthése!$B246)*(RECAP!$B$2:$B$1000=synthése!$C246)*(RECAP!$C$1:$L$1=synthése!I$1)*(RECAP!$C$2:$L$1000))</f>
        <v>0</v>
      </c>
      <c r="J246" s="20">
        <f t="array" ref="J246">SUMPRODUCT((RECAP!$A$2:$A$1000=synthése!$B246)*(RECAP!$B$2:$B$1000=synthése!$C246)*(RECAP!$C$1:$L$1=synthése!J$1)*(RECAP!$C$2:$L$1000))</f>
        <v>0</v>
      </c>
      <c r="K246" s="20">
        <f t="array" ref="K246">SUMPRODUCT((RECAP!$A$2:$A$1000=synthése!$B246)*(RECAP!$B$2:$B$1000=synthése!$C246)*(RECAP!$C$1:$L$1=synthése!K$1)*(RECAP!$C$2:$L$1000))</f>
        <v>0</v>
      </c>
      <c r="L246" s="20">
        <f t="array" ref="L246">SUMPRODUCT((RECAP!$A$2:$A$1000=synthése!$B246)*(RECAP!$B$2:$B$1000=synthése!$C246)*(RECAP!$C$1:$L$1=synthése!L$1)*(RECAP!$C$2:$L$1000))</f>
        <v>0</v>
      </c>
      <c r="M246" s="20">
        <f t="array" ref="M246">SUMPRODUCT((RECAP!$A$2:$A$1000=synthése!$B246)*(RECAP!$B$2:$B$1000=synthése!$C246)*(RECAP!$C$1:$L$1=synthése!M$1)*(RECAP!$C$2:$L$1000))</f>
        <v>0</v>
      </c>
      <c r="N246" s="24">
        <f t="shared" si="6"/>
        <v>0</v>
      </c>
    </row>
    <row r="247" spans="1:14" ht="15" thickBot="1" x14ac:dyDescent="0.3">
      <c r="A247" s="25" t="str">
        <f t="shared" ca="1" si="7"/>
        <v/>
      </c>
      <c r="B247" s="26" t="str">
        <f>IF(RECAP!A247="","",RECAP!A247)</f>
        <v/>
      </c>
      <c r="C247" s="27" t="str">
        <f>IF(RECAP!B247="","",RECAP!B247)</f>
        <v/>
      </c>
      <c r="D247" s="28">
        <f t="array" ref="D247">SUMPRODUCT((RECAP!$A$2:$A$1000=synthése!$B247)*(RECAP!$B$2:$B$1000=synthése!$C247)*(RECAP!$C$1:$L$1=synthése!D$1)*(RECAP!$C$2:$L$1000))</f>
        <v>0</v>
      </c>
      <c r="E247" s="28">
        <f t="array" ref="E247">SUMPRODUCT((RECAP!$A$2:$A$1000=synthése!$B247)*(RECAP!$B$2:$B$1000=synthése!$C247)*(RECAP!$C$1:$L$1=synthése!E$1)*(RECAP!$C$2:$L$1000))</f>
        <v>0</v>
      </c>
      <c r="F247" s="28">
        <f t="array" ref="F247">SUMPRODUCT((RECAP!$A$2:$A$1000=synthése!$B247)*(RECAP!$B$2:$B$1000=synthése!$C247)*(RECAP!$C$1:$L$1=synthése!F$1)*(RECAP!$C$2:$L$1000))</f>
        <v>0</v>
      </c>
      <c r="G247" s="28">
        <f t="array" ref="G247">SUMPRODUCT((RECAP!$A$2:$A$1000=synthése!$B247)*(RECAP!$B$2:$B$1000=synthése!$C247)*(RECAP!$C$1:$L$1=synthése!G$1)*(RECAP!$C$2:$L$1000))</f>
        <v>0</v>
      </c>
      <c r="H247" s="28">
        <f t="array" ref="H247">SUMPRODUCT((RECAP!$A$2:$A$1000=synthése!$B247)*(RECAP!$B$2:$B$1000=synthése!$C247)*(RECAP!$C$1:$L$1=synthése!H$1)*(RECAP!$C$2:$L$1000))</f>
        <v>0</v>
      </c>
      <c r="I247" s="28">
        <f t="array" ref="I247">SUMPRODUCT((RECAP!$A$2:$A$1000=synthése!$B247)*(RECAP!$B$2:$B$1000=synthése!$C247)*(RECAP!$C$1:$L$1=synthése!I$1)*(RECAP!$C$2:$L$1000))</f>
        <v>0</v>
      </c>
      <c r="J247" s="28">
        <f t="array" ref="J247">SUMPRODUCT((RECAP!$A$2:$A$1000=synthése!$B247)*(RECAP!$B$2:$B$1000=synthése!$C247)*(RECAP!$C$1:$L$1=synthése!J$1)*(RECAP!$C$2:$L$1000))</f>
        <v>0</v>
      </c>
      <c r="K247" s="28">
        <f t="array" ref="K247">SUMPRODUCT((RECAP!$A$2:$A$1000=synthése!$B247)*(RECAP!$B$2:$B$1000=synthése!$C247)*(RECAP!$C$1:$L$1=synthése!K$1)*(RECAP!$C$2:$L$1000))</f>
        <v>0</v>
      </c>
      <c r="L247" s="28">
        <f t="array" ref="L247">SUMPRODUCT((RECAP!$A$2:$A$1000=synthése!$B247)*(RECAP!$B$2:$B$1000=synthése!$C247)*(RECAP!$C$1:$L$1=synthése!L$1)*(RECAP!$C$2:$L$1000))</f>
        <v>0</v>
      </c>
      <c r="M247" s="28">
        <f t="array" ref="M247">SUMPRODUCT((RECAP!$A$2:$A$1000=synthése!$B247)*(RECAP!$B$2:$B$1000=synthése!$C247)*(RECAP!$C$1:$L$1=synthése!M$1)*(RECAP!$C$2:$L$1000))</f>
        <v>0</v>
      </c>
      <c r="N247" s="24">
        <f t="shared" si="6"/>
        <v>0</v>
      </c>
    </row>
    <row r="248" spans="1:14" ht="15" thickBot="1" x14ac:dyDescent="0.3">
      <c r="A248" s="9" t="str">
        <f t="shared" ca="1" si="7"/>
        <v/>
      </c>
      <c r="B248" s="21" t="str">
        <f>IF(RECAP!A248="","",RECAP!A248)</f>
        <v/>
      </c>
      <c r="C248" s="22" t="str">
        <f>IF(RECAP!B248="","",RECAP!B248)</f>
        <v/>
      </c>
      <c r="D248" s="23">
        <f t="array" ref="D248">SUMPRODUCT((RECAP!$A$2:$A$1000=synthése!$B248)*(RECAP!$B$2:$B$1000=synthése!$C248)*(RECAP!$C$1:$L$1=synthése!D$1)*(RECAP!$C$2:$L$1000))</f>
        <v>0</v>
      </c>
      <c r="E248" s="23">
        <f t="array" ref="E248">SUMPRODUCT((RECAP!$A$2:$A$1000=synthése!$B248)*(RECAP!$B$2:$B$1000=synthése!$C248)*(RECAP!$C$1:$L$1=synthése!E$1)*(RECAP!$C$2:$L$1000))</f>
        <v>0</v>
      </c>
      <c r="F248" s="23">
        <f t="array" ref="F248">SUMPRODUCT((RECAP!$A$2:$A$1000=synthése!$B248)*(RECAP!$B$2:$B$1000=synthése!$C248)*(RECAP!$C$1:$L$1=synthése!F$1)*(RECAP!$C$2:$L$1000))</f>
        <v>0</v>
      </c>
      <c r="G248" s="23">
        <f t="array" ref="G248">SUMPRODUCT((RECAP!$A$2:$A$1000=synthése!$B248)*(RECAP!$B$2:$B$1000=synthése!$C248)*(RECAP!$C$1:$L$1=synthése!G$1)*(RECAP!$C$2:$L$1000))</f>
        <v>0</v>
      </c>
      <c r="H248" s="23">
        <f t="array" ref="H248">SUMPRODUCT((RECAP!$A$2:$A$1000=synthése!$B248)*(RECAP!$B$2:$B$1000=synthése!$C248)*(RECAP!$C$1:$L$1=synthése!H$1)*(RECAP!$C$2:$L$1000))</f>
        <v>0</v>
      </c>
      <c r="I248" s="23">
        <f t="array" ref="I248">SUMPRODUCT((RECAP!$A$2:$A$1000=synthése!$B248)*(RECAP!$B$2:$B$1000=synthése!$C248)*(RECAP!$C$1:$L$1=synthése!I$1)*(RECAP!$C$2:$L$1000))</f>
        <v>0</v>
      </c>
      <c r="J248" s="23">
        <f t="array" ref="J248">SUMPRODUCT((RECAP!$A$2:$A$1000=synthése!$B248)*(RECAP!$B$2:$B$1000=synthése!$C248)*(RECAP!$C$1:$L$1=synthése!J$1)*(RECAP!$C$2:$L$1000))</f>
        <v>0</v>
      </c>
      <c r="K248" s="23">
        <f t="array" ref="K248">SUMPRODUCT((RECAP!$A$2:$A$1000=synthése!$B248)*(RECAP!$B$2:$B$1000=synthése!$C248)*(RECAP!$C$1:$L$1=synthése!K$1)*(RECAP!$C$2:$L$1000))</f>
        <v>0</v>
      </c>
      <c r="L248" s="23">
        <f t="array" ref="L248">SUMPRODUCT((RECAP!$A$2:$A$1000=synthése!$B248)*(RECAP!$B$2:$B$1000=synthése!$C248)*(RECAP!$C$1:$L$1=synthése!L$1)*(RECAP!$C$2:$L$1000))</f>
        <v>0</v>
      </c>
      <c r="M248" s="23">
        <f t="array" ref="M248">SUMPRODUCT((RECAP!$A$2:$A$1000=synthése!$B248)*(RECAP!$B$2:$B$1000=synthése!$C248)*(RECAP!$C$1:$L$1=synthése!M$1)*(RECAP!$C$2:$L$1000))</f>
        <v>0</v>
      </c>
      <c r="N248" s="24">
        <f t="shared" si="6"/>
        <v>0</v>
      </c>
    </row>
    <row r="249" spans="1:14" ht="15" thickBot="1" x14ac:dyDescent="0.3">
      <c r="A249" s="11" t="str">
        <f t="shared" ca="1" si="7"/>
        <v/>
      </c>
      <c r="B249" s="18" t="str">
        <f>IF(RECAP!A249="","",RECAP!A249)</f>
        <v/>
      </c>
      <c r="C249" s="19" t="str">
        <f>IF(RECAP!B249="","",RECAP!B249)</f>
        <v/>
      </c>
      <c r="D249" s="20">
        <f t="array" ref="D249">SUMPRODUCT((RECAP!$A$2:$A$1000=synthése!$B249)*(RECAP!$B$2:$B$1000=synthése!$C249)*(RECAP!$C$1:$L$1=synthése!D$1)*(RECAP!$C$2:$L$1000))</f>
        <v>0</v>
      </c>
      <c r="E249" s="20">
        <f t="array" ref="E249">SUMPRODUCT((RECAP!$A$2:$A$1000=synthése!$B249)*(RECAP!$B$2:$B$1000=synthése!$C249)*(RECAP!$C$1:$L$1=synthése!E$1)*(RECAP!$C$2:$L$1000))</f>
        <v>0</v>
      </c>
      <c r="F249" s="20">
        <f t="array" ref="F249">SUMPRODUCT((RECAP!$A$2:$A$1000=synthése!$B249)*(RECAP!$B$2:$B$1000=synthése!$C249)*(RECAP!$C$1:$L$1=synthése!F$1)*(RECAP!$C$2:$L$1000))</f>
        <v>0</v>
      </c>
      <c r="G249" s="20">
        <f t="array" ref="G249">SUMPRODUCT((RECAP!$A$2:$A$1000=synthése!$B249)*(RECAP!$B$2:$B$1000=synthése!$C249)*(RECAP!$C$1:$L$1=synthése!G$1)*(RECAP!$C$2:$L$1000))</f>
        <v>0</v>
      </c>
      <c r="H249" s="20">
        <f t="array" ref="H249">SUMPRODUCT((RECAP!$A$2:$A$1000=synthése!$B249)*(RECAP!$B$2:$B$1000=synthése!$C249)*(RECAP!$C$1:$L$1=synthése!H$1)*(RECAP!$C$2:$L$1000))</f>
        <v>0</v>
      </c>
      <c r="I249" s="20">
        <f t="array" ref="I249">SUMPRODUCT((RECAP!$A$2:$A$1000=synthése!$B249)*(RECAP!$B$2:$B$1000=synthése!$C249)*(RECAP!$C$1:$L$1=synthése!I$1)*(RECAP!$C$2:$L$1000))</f>
        <v>0</v>
      </c>
      <c r="J249" s="20">
        <f t="array" ref="J249">SUMPRODUCT((RECAP!$A$2:$A$1000=synthése!$B249)*(RECAP!$B$2:$B$1000=synthése!$C249)*(RECAP!$C$1:$L$1=synthése!J$1)*(RECAP!$C$2:$L$1000))</f>
        <v>0</v>
      </c>
      <c r="K249" s="20">
        <f t="array" ref="K249">SUMPRODUCT((RECAP!$A$2:$A$1000=synthése!$B249)*(RECAP!$B$2:$B$1000=synthése!$C249)*(RECAP!$C$1:$L$1=synthése!K$1)*(RECAP!$C$2:$L$1000))</f>
        <v>0</v>
      </c>
      <c r="L249" s="20">
        <f t="array" ref="L249">SUMPRODUCT((RECAP!$A$2:$A$1000=synthése!$B249)*(RECAP!$B$2:$B$1000=synthése!$C249)*(RECAP!$C$1:$L$1=synthése!L$1)*(RECAP!$C$2:$L$1000))</f>
        <v>0</v>
      </c>
      <c r="M249" s="20">
        <f t="array" ref="M249">SUMPRODUCT((RECAP!$A$2:$A$1000=synthése!$B249)*(RECAP!$B$2:$B$1000=synthése!$C249)*(RECAP!$C$1:$L$1=synthése!M$1)*(RECAP!$C$2:$L$1000))</f>
        <v>0</v>
      </c>
      <c r="N249" s="24">
        <f t="shared" si="6"/>
        <v>0</v>
      </c>
    </row>
    <row r="250" spans="1:14" ht="15" thickBot="1" x14ac:dyDescent="0.3">
      <c r="A250" s="11" t="str">
        <f t="shared" ca="1" si="7"/>
        <v/>
      </c>
      <c r="B250" s="18" t="str">
        <f>IF(RECAP!A250="","",RECAP!A250)</f>
        <v/>
      </c>
      <c r="C250" s="19" t="str">
        <f>IF(RECAP!B250="","",RECAP!B250)</f>
        <v/>
      </c>
      <c r="D250" s="20">
        <f t="array" ref="D250">SUMPRODUCT((RECAP!$A$2:$A$1000=synthése!$B250)*(RECAP!$B$2:$B$1000=synthése!$C250)*(RECAP!$C$1:$L$1=synthése!D$1)*(RECAP!$C$2:$L$1000))</f>
        <v>0</v>
      </c>
      <c r="E250" s="20">
        <f t="array" ref="E250">SUMPRODUCT((RECAP!$A$2:$A$1000=synthése!$B250)*(RECAP!$B$2:$B$1000=synthése!$C250)*(RECAP!$C$1:$L$1=synthése!E$1)*(RECAP!$C$2:$L$1000))</f>
        <v>0</v>
      </c>
      <c r="F250" s="20">
        <f t="array" ref="F250">SUMPRODUCT((RECAP!$A$2:$A$1000=synthése!$B250)*(RECAP!$B$2:$B$1000=synthése!$C250)*(RECAP!$C$1:$L$1=synthése!F$1)*(RECAP!$C$2:$L$1000))</f>
        <v>0</v>
      </c>
      <c r="G250" s="20">
        <f t="array" ref="G250">SUMPRODUCT((RECAP!$A$2:$A$1000=synthése!$B250)*(RECAP!$B$2:$B$1000=synthése!$C250)*(RECAP!$C$1:$L$1=synthése!G$1)*(RECAP!$C$2:$L$1000))</f>
        <v>0</v>
      </c>
      <c r="H250" s="20">
        <f t="array" ref="H250">SUMPRODUCT((RECAP!$A$2:$A$1000=synthése!$B250)*(RECAP!$B$2:$B$1000=synthése!$C250)*(RECAP!$C$1:$L$1=synthése!H$1)*(RECAP!$C$2:$L$1000))</f>
        <v>0</v>
      </c>
      <c r="I250" s="20">
        <f t="array" ref="I250">SUMPRODUCT((RECAP!$A$2:$A$1000=synthése!$B250)*(RECAP!$B$2:$B$1000=synthése!$C250)*(RECAP!$C$1:$L$1=synthése!I$1)*(RECAP!$C$2:$L$1000))</f>
        <v>0</v>
      </c>
      <c r="J250" s="20">
        <f t="array" ref="J250">SUMPRODUCT((RECAP!$A$2:$A$1000=synthése!$B250)*(RECAP!$B$2:$B$1000=synthése!$C250)*(RECAP!$C$1:$L$1=synthése!J$1)*(RECAP!$C$2:$L$1000))</f>
        <v>0</v>
      </c>
      <c r="K250" s="20">
        <f t="array" ref="K250">SUMPRODUCT((RECAP!$A$2:$A$1000=synthése!$B250)*(RECAP!$B$2:$B$1000=synthése!$C250)*(RECAP!$C$1:$L$1=synthése!K$1)*(RECAP!$C$2:$L$1000))</f>
        <v>0</v>
      </c>
      <c r="L250" s="20">
        <f t="array" ref="L250">SUMPRODUCT((RECAP!$A$2:$A$1000=synthése!$B250)*(RECAP!$B$2:$B$1000=synthése!$C250)*(RECAP!$C$1:$L$1=synthése!L$1)*(RECAP!$C$2:$L$1000))</f>
        <v>0</v>
      </c>
      <c r="M250" s="20">
        <f t="array" ref="M250">SUMPRODUCT((RECAP!$A$2:$A$1000=synthése!$B250)*(RECAP!$B$2:$B$1000=synthése!$C250)*(RECAP!$C$1:$L$1=synthése!M$1)*(RECAP!$C$2:$L$1000))</f>
        <v>0</v>
      </c>
      <c r="N250" s="24">
        <f t="shared" si="6"/>
        <v>0</v>
      </c>
    </row>
    <row r="251" spans="1:14" ht="15" thickBot="1" x14ac:dyDescent="0.3">
      <c r="A251" s="11" t="str">
        <f t="shared" ca="1" si="7"/>
        <v/>
      </c>
      <c r="B251" s="18" t="str">
        <f>IF(RECAP!A251="","",RECAP!A251)</f>
        <v/>
      </c>
      <c r="C251" s="19" t="str">
        <f>IF(RECAP!B251="","",RECAP!B251)</f>
        <v/>
      </c>
      <c r="D251" s="20">
        <f t="array" ref="D251">SUMPRODUCT((RECAP!$A$2:$A$1000=synthése!$B251)*(RECAP!$B$2:$B$1000=synthése!$C251)*(RECAP!$C$1:$L$1=synthése!D$1)*(RECAP!$C$2:$L$1000))</f>
        <v>0</v>
      </c>
      <c r="E251" s="20">
        <f t="array" ref="E251">SUMPRODUCT((RECAP!$A$2:$A$1000=synthése!$B251)*(RECAP!$B$2:$B$1000=synthése!$C251)*(RECAP!$C$1:$L$1=synthése!E$1)*(RECAP!$C$2:$L$1000))</f>
        <v>0</v>
      </c>
      <c r="F251" s="20">
        <f t="array" ref="F251">SUMPRODUCT((RECAP!$A$2:$A$1000=synthése!$B251)*(RECAP!$B$2:$B$1000=synthése!$C251)*(RECAP!$C$1:$L$1=synthése!F$1)*(RECAP!$C$2:$L$1000))</f>
        <v>0</v>
      </c>
      <c r="G251" s="20">
        <f t="array" ref="G251">SUMPRODUCT((RECAP!$A$2:$A$1000=synthése!$B251)*(RECAP!$B$2:$B$1000=synthése!$C251)*(RECAP!$C$1:$L$1=synthése!G$1)*(RECAP!$C$2:$L$1000))</f>
        <v>0</v>
      </c>
      <c r="H251" s="20">
        <f t="array" ref="H251">SUMPRODUCT((RECAP!$A$2:$A$1000=synthése!$B251)*(RECAP!$B$2:$B$1000=synthése!$C251)*(RECAP!$C$1:$L$1=synthése!H$1)*(RECAP!$C$2:$L$1000))</f>
        <v>0</v>
      </c>
      <c r="I251" s="20">
        <f t="array" ref="I251">SUMPRODUCT((RECAP!$A$2:$A$1000=synthése!$B251)*(RECAP!$B$2:$B$1000=synthése!$C251)*(RECAP!$C$1:$L$1=synthése!I$1)*(RECAP!$C$2:$L$1000))</f>
        <v>0</v>
      </c>
      <c r="J251" s="20">
        <f t="array" ref="J251">SUMPRODUCT((RECAP!$A$2:$A$1000=synthése!$B251)*(RECAP!$B$2:$B$1000=synthése!$C251)*(RECAP!$C$1:$L$1=synthése!J$1)*(RECAP!$C$2:$L$1000))</f>
        <v>0</v>
      </c>
      <c r="K251" s="20">
        <f t="array" ref="K251">SUMPRODUCT((RECAP!$A$2:$A$1000=synthése!$B251)*(RECAP!$B$2:$B$1000=synthése!$C251)*(RECAP!$C$1:$L$1=synthése!K$1)*(RECAP!$C$2:$L$1000))</f>
        <v>0</v>
      </c>
      <c r="L251" s="20">
        <f t="array" ref="L251">SUMPRODUCT((RECAP!$A$2:$A$1000=synthése!$B251)*(RECAP!$B$2:$B$1000=synthése!$C251)*(RECAP!$C$1:$L$1=synthése!L$1)*(RECAP!$C$2:$L$1000))</f>
        <v>0</v>
      </c>
      <c r="M251" s="20">
        <f t="array" ref="M251">SUMPRODUCT((RECAP!$A$2:$A$1000=synthése!$B251)*(RECAP!$B$2:$B$1000=synthése!$C251)*(RECAP!$C$1:$L$1=synthése!M$1)*(RECAP!$C$2:$L$1000))</f>
        <v>0</v>
      </c>
      <c r="N251" s="24">
        <f t="shared" si="6"/>
        <v>0</v>
      </c>
    </row>
    <row r="252" spans="1:14" ht="15" thickBot="1" x14ac:dyDescent="0.3">
      <c r="A252" s="11" t="str">
        <f t="shared" ca="1" si="7"/>
        <v/>
      </c>
      <c r="B252" s="18" t="str">
        <f>IF(RECAP!A252="","",RECAP!A252)</f>
        <v/>
      </c>
      <c r="C252" s="19" t="str">
        <f>IF(RECAP!B252="","",RECAP!B252)</f>
        <v/>
      </c>
      <c r="D252" s="20">
        <f t="array" ref="D252">SUMPRODUCT((RECAP!$A$2:$A$1000=synthése!$B252)*(RECAP!$B$2:$B$1000=synthése!$C252)*(RECAP!$C$1:$L$1=synthése!D$1)*(RECAP!$C$2:$L$1000))</f>
        <v>0</v>
      </c>
      <c r="E252" s="20">
        <f t="array" ref="E252">SUMPRODUCT((RECAP!$A$2:$A$1000=synthése!$B252)*(RECAP!$B$2:$B$1000=synthése!$C252)*(RECAP!$C$1:$L$1=synthése!E$1)*(RECAP!$C$2:$L$1000))</f>
        <v>0</v>
      </c>
      <c r="F252" s="20">
        <f t="array" ref="F252">SUMPRODUCT((RECAP!$A$2:$A$1000=synthése!$B252)*(RECAP!$B$2:$B$1000=synthése!$C252)*(RECAP!$C$1:$L$1=synthése!F$1)*(RECAP!$C$2:$L$1000))</f>
        <v>0</v>
      </c>
      <c r="G252" s="20">
        <f t="array" ref="G252">SUMPRODUCT((RECAP!$A$2:$A$1000=synthése!$B252)*(RECAP!$B$2:$B$1000=synthése!$C252)*(RECAP!$C$1:$L$1=synthése!G$1)*(RECAP!$C$2:$L$1000))</f>
        <v>0</v>
      </c>
      <c r="H252" s="20">
        <f t="array" ref="H252">SUMPRODUCT((RECAP!$A$2:$A$1000=synthése!$B252)*(RECAP!$B$2:$B$1000=synthése!$C252)*(RECAP!$C$1:$L$1=synthése!H$1)*(RECAP!$C$2:$L$1000))</f>
        <v>0</v>
      </c>
      <c r="I252" s="20">
        <f t="array" ref="I252">SUMPRODUCT((RECAP!$A$2:$A$1000=synthése!$B252)*(RECAP!$B$2:$B$1000=synthése!$C252)*(RECAP!$C$1:$L$1=synthése!I$1)*(RECAP!$C$2:$L$1000))</f>
        <v>0</v>
      </c>
      <c r="J252" s="20">
        <f t="array" ref="J252">SUMPRODUCT((RECAP!$A$2:$A$1000=synthése!$B252)*(RECAP!$B$2:$B$1000=synthése!$C252)*(RECAP!$C$1:$L$1=synthése!J$1)*(RECAP!$C$2:$L$1000))</f>
        <v>0</v>
      </c>
      <c r="K252" s="20">
        <f t="array" ref="K252">SUMPRODUCT((RECAP!$A$2:$A$1000=synthése!$B252)*(RECAP!$B$2:$B$1000=synthése!$C252)*(RECAP!$C$1:$L$1=synthése!K$1)*(RECAP!$C$2:$L$1000))</f>
        <v>0</v>
      </c>
      <c r="L252" s="20">
        <f t="array" ref="L252">SUMPRODUCT((RECAP!$A$2:$A$1000=synthése!$B252)*(RECAP!$B$2:$B$1000=synthése!$C252)*(RECAP!$C$1:$L$1=synthése!L$1)*(RECAP!$C$2:$L$1000))</f>
        <v>0</v>
      </c>
      <c r="M252" s="20">
        <f t="array" ref="M252">SUMPRODUCT((RECAP!$A$2:$A$1000=synthése!$B252)*(RECAP!$B$2:$B$1000=synthése!$C252)*(RECAP!$C$1:$L$1=synthése!M$1)*(RECAP!$C$2:$L$1000))</f>
        <v>0</v>
      </c>
      <c r="N252" s="24">
        <f t="shared" si="6"/>
        <v>0</v>
      </c>
    </row>
    <row r="253" spans="1:14" ht="15" thickBot="1" x14ac:dyDescent="0.3">
      <c r="A253" s="25" t="str">
        <f t="shared" ca="1" si="7"/>
        <v/>
      </c>
      <c r="B253" s="26" t="str">
        <f>IF(RECAP!A253="","",RECAP!A253)</f>
        <v/>
      </c>
      <c r="C253" s="27" t="str">
        <f>IF(RECAP!B253="","",RECAP!B253)</f>
        <v/>
      </c>
      <c r="D253" s="28">
        <f t="array" ref="D253">SUMPRODUCT((RECAP!$A$2:$A$1000=synthése!$B253)*(RECAP!$B$2:$B$1000=synthése!$C253)*(RECAP!$C$1:$L$1=synthése!D$1)*(RECAP!$C$2:$L$1000))</f>
        <v>0</v>
      </c>
      <c r="E253" s="28">
        <f t="array" ref="E253">SUMPRODUCT((RECAP!$A$2:$A$1000=synthése!$B253)*(RECAP!$B$2:$B$1000=synthése!$C253)*(RECAP!$C$1:$L$1=synthése!E$1)*(RECAP!$C$2:$L$1000))</f>
        <v>0</v>
      </c>
      <c r="F253" s="28">
        <f t="array" ref="F253">SUMPRODUCT((RECAP!$A$2:$A$1000=synthése!$B253)*(RECAP!$B$2:$B$1000=synthése!$C253)*(RECAP!$C$1:$L$1=synthése!F$1)*(RECAP!$C$2:$L$1000))</f>
        <v>0</v>
      </c>
      <c r="G253" s="28">
        <f t="array" ref="G253">SUMPRODUCT((RECAP!$A$2:$A$1000=synthése!$B253)*(RECAP!$B$2:$B$1000=synthése!$C253)*(RECAP!$C$1:$L$1=synthése!G$1)*(RECAP!$C$2:$L$1000))</f>
        <v>0</v>
      </c>
      <c r="H253" s="28">
        <f t="array" ref="H253">SUMPRODUCT((RECAP!$A$2:$A$1000=synthése!$B253)*(RECAP!$B$2:$B$1000=synthése!$C253)*(RECAP!$C$1:$L$1=synthése!H$1)*(RECAP!$C$2:$L$1000))</f>
        <v>0</v>
      </c>
      <c r="I253" s="28">
        <f t="array" ref="I253">SUMPRODUCT((RECAP!$A$2:$A$1000=synthése!$B253)*(RECAP!$B$2:$B$1000=synthése!$C253)*(RECAP!$C$1:$L$1=synthése!I$1)*(RECAP!$C$2:$L$1000))</f>
        <v>0</v>
      </c>
      <c r="J253" s="28">
        <f t="array" ref="J253">SUMPRODUCT((RECAP!$A$2:$A$1000=synthése!$B253)*(RECAP!$B$2:$B$1000=synthése!$C253)*(RECAP!$C$1:$L$1=synthése!J$1)*(RECAP!$C$2:$L$1000))</f>
        <v>0</v>
      </c>
      <c r="K253" s="28">
        <f t="array" ref="K253">SUMPRODUCT((RECAP!$A$2:$A$1000=synthése!$B253)*(RECAP!$B$2:$B$1000=synthése!$C253)*(RECAP!$C$1:$L$1=synthése!K$1)*(RECAP!$C$2:$L$1000))</f>
        <v>0</v>
      </c>
      <c r="L253" s="28">
        <f t="array" ref="L253">SUMPRODUCT((RECAP!$A$2:$A$1000=synthése!$B253)*(RECAP!$B$2:$B$1000=synthése!$C253)*(RECAP!$C$1:$L$1=synthése!L$1)*(RECAP!$C$2:$L$1000))</f>
        <v>0</v>
      </c>
      <c r="M253" s="28">
        <f t="array" ref="M253">SUMPRODUCT((RECAP!$A$2:$A$1000=synthése!$B253)*(RECAP!$B$2:$B$1000=synthése!$C253)*(RECAP!$C$1:$L$1=synthése!M$1)*(RECAP!$C$2:$L$1000))</f>
        <v>0</v>
      </c>
      <c r="N253" s="24">
        <f t="shared" si="6"/>
        <v>0</v>
      </c>
    </row>
    <row r="254" spans="1:14" ht="15" thickBot="1" x14ac:dyDescent="0.3">
      <c r="A254" s="9" t="str">
        <f t="shared" ca="1" si="7"/>
        <v/>
      </c>
      <c r="B254" s="21" t="str">
        <f>IF(RECAP!A254="","",RECAP!A254)</f>
        <v/>
      </c>
      <c r="C254" s="22" t="str">
        <f>IF(RECAP!B254="","",RECAP!B254)</f>
        <v/>
      </c>
      <c r="D254" s="23">
        <f t="array" ref="D254">SUMPRODUCT((RECAP!$A$2:$A$1000=synthése!$B254)*(RECAP!$B$2:$B$1000=synthése!$C254)*(RECAP!$C$1:$L$1=synthése!D$1)*(RECAP!$C$2:$L$1000))</f>
        <v>0</v>
      </c>
      <c r="E254" s="23">
        <f t="array" ref="E254">SUMPRODUCT((RECAP!$A$2:$A$1000=synthése!$B254)*(RECAP!$B$2:$B$1000=synthése!$C254)*(RECAP!$C$1:$L$1=synthése!E$1)*(RECAP!$C$2:$L$1000))</f>
        <v>0</v>
      </c>
      <c r="F254" s="23">
        <f t="array" ref="F254">SUMPRODUCT((RECAP!$A$2:$A$1000=synthése!$B254)*(RECAP!$B$2:$B$1000=synthése!$C254)*(RECAP!$C$1:$L$1=synthése!F$1)*(RECAP!$C$2:$L$1000))</f>
        <v>0</v>
      </c>
      <c r="G254" s="23">
        <f t="array" ref="G254">SUMPRODUCT((RECAP!$A$2:$A$1000=synthése!$B254)*(RECAP!$B$2:$B$1000=synthése!$C254)*(RECAP!$C$1:$L$1=synthése!G$1)*(RECAP!$C$2:$L$1000))</f>
        <v>0</v>
      </c>
      <c r="H254" s="23">
        <f t="array" ref="H254">SUMPRODUCT((RECAP!$A$2:$A$1000=synthése!$B254)*(RECAP!$B$2:$B$1000=synthése!$C254)*(RECAP!$C$1:$L$1=synthése!H$1)*(RECAP!$C$2:$L$1000))</f>
        <v>0</v>
      </c>
      <c r="I254" s="23">
        <f t="array" ref="I254">SUMPRODUCT((RECAP!$A$2:$A$1000=synthése!$B254)*(RECAP!$B$2:$B$1000=synthése!$C254)*(RECAP!$C$1:$L$1=synthése!I$1)*(RECAP!$C$2:$L$1000))</f>
        <v>0</v>
      </c>
      <c r="J254" s="23">
        <f t="array" ref="J254">SUMPRODUCT((RECAP!$A$2:$A$1000=synthése!$B254)*(RECAP!$B$2:$B$1000=synthése!$C254)*(RECAP!$C$1:$L$1=synthése!J$1)*(RECAP!$C$2:$L$1000))</f>
        <v>0</v>
      </c>
      <c r="K254" s="23">
        <f t="array" ref="K254">SUMPRODUCT((RECAP!$A$2:$A$1000=synthése!$B254)*(RECAP!$B$2:$B$1000=synthése!$C254)*(RECAP!$C$1:$L$1=synthése!K$1)*(RECAP!$C$2:$L$1000))</f>
        <v>0</v>
      </c>
      <c r="L254" s="23">
        <f t="array" ref="L254">SUMPRODUCT((RECAP!$A$2:$A$1000=synthése!$B254)*(RECAP!$B$2:$B$1000=synthése!$C254)*(RECAP!$C$1:$L$1=synthése!L$1)*(RECAP!$C$2:$L$1000))</f>
        <v>0</v>
      </c>
      <c r="M254" s="23">
        <f t="array" ref="M254">SUMPRODUCT((RECAP!$A$2:$A$1000=synthése!$B254)*(RECAP!$B$2:$B$1000=synthése!$C254)*(RECAP!$C$1:$L$1=synthése!M$1)*(RECAP!$C$2:$L$1000))</f>
        <v>0</v>
      </c>
      <c r="N254" s="24">
        <f t="shared" si="6"/>
        <v>0</v>
      </c>
    </row>
    <row r="255" spans="1:14" ht="15" thickBot="1" x14ac:dyDescent="0.3">
      <c r="A255" s="11" t="str">
        <f t="shared" ca="1" si="7"/>
        <v/>
      </c>
      <c r="B255" s="18" t="str">
        <f>IF(RECAP!A255="","",RECAP!A255)</f>
        <v/>
      </c>
      <c r="C255" s="19" t="str">
        <f>IF(RECAP!B255="","",RECAP!B255)</f>
        <v/>
      </c>
      <c r="D255" s="20">
        <f t="array" ref="D255">SUMPRODUCT((RECAP!$A$2:$A$1000=synthése!$B255)*(RECAP!$B$2:$B$1000=synthése!$C255)*(RECAP!$C$1:$L$1=synthése!D$1)*(RECAP!$C$2:$L$1000))</f>
        <v>0</v>
      </c>
      <c r="E255" s="20">
        <f t="array" ref="E255">SUMPRODUCT((RECAP!$A$2:$A$1000=synthése!$B255)*(RECAP!$B$2:$B$1000=synthése!$C255)*(RECAP!$C$1:$L$1=synthése!E$1)*(RECAP!$C$2:$L$1000))</f>
        <v>0</v>
      </c>
      <c r="F255" s="20">
        <f t="array" ref="F255">SUMPRODUCT((RECAP!$A$2:$A$1000=synthése!$B255)*(RECAP!$B$2:$B$1000=synthése!$C255)*(RECAP!$C$1:$L$1=synthése!F$1)*(RECAP!$C$2:$L$1000))</f>
        <v>0</v>
      </c>
      <c r="G255" s="20">
        <f t="array" ref="G255">SUMPRODUCT((RECAP!$A$2:$A$1000=synthése!$B255)*(RECAP!$B$2:$B$1000=synthése!$C255)*(RECAP!$C$1:$L$1=synthése!G$1)*(RECAP!$C$2:$L$1000))</f>
        <v>0</v>
      </c>
      <c r="H255" s="20">
        <f t="array" ref="H255">SUMPRODUCT((RECAP!$A$2:$A$1000=synthése!$B255)*(RECAP!$B$2:$B$1000=synthése!$C255)*(RECAP!$C$1:$L$1=synthése!H$1)*(RECAP!$C$2:$L$1000))</f>
        <v>0</v>
      </c>
      <c r="I255" s="20">
        <f t="array" ref="I255">SUMPRODUCT((RECAP!$A$2:$A$1000=synthése!$B255)*(RECAP!$B$2:$B$1000=synthése!$C255)*(RECAP!$C$1:$L$1=synthése!I$1)*(RECAP!$C$2:$L$1000))</f>
        <v>0</v>
      </c>
      <c r="J255" s="20">
        <f t="array" ref="J255">SUMPRODUCT((RECAP!$A$2:$A$1000=synthése!$B255)*(RECAP!$B$2:$B$1000=synthése!$C255)*(RECAP!$C$1:$L$1=synthése!J$1)*(RECAP!$C$2:$L$1000))</f>
        <v>0</v>
      </c>
      <c r="K255" s="20">
        <f t="array" ref="K255">SUMPRODUCT((RECAP!$A$2:$A$1000=synthése!$B255)*(RECAP!$B$2:$B$1000=synthése!$C255)*(RECAP!$C$1:$L$1=synthése!K$1)*(RECAP!$C$2:$L$1000))</f>
        <v>0</v>
      </c>
      <c r="L255" s="20">
        <f t="array" ref="L255">SUMPRODUCT((RECAP!$A$2:$A$1000=synthése!$B255)*(RECAP!$B$2:$B$1000=synthése!$C255)*(RECAP!$C$1:$L$1=synthése!L$1)*(RECAP!$C$2:$L$1000))</f>
        <v>0</v>
      </c>
      <c r="M255" s="20">
        <f t="array" ref="M255">SUMPRODUCT((RECAP!$A$2:$A$1000=synthése!$B255)*(RECAP!$B$2:$B$1000=synthése!$C255)*(RECAP!$C$1:$L$1=synthése!M$1)*(RECAP!$C$2:$L$1000))</f>
        <v>0</v>
      </c>
      <c r="N255" s="24">
        <f t="shared" si="6"/>
        <v>0</v>
      </c>
    </row>
    <row r="256" spans="1:14" ht="15" thickBot="1" x14ac:dyDescent="0.3">
      <c r="A256" s="11" t="str">
        <f t="shared" ca="1" si="7"/>
        <v/>
      </c>
      <c r="B256" s="18" t="str">
        <f>IF(RECAP!A256="","",RECAP!A256)</f>
        <v/>
      </c>
      <c r="C256" s="19" t="str">
        <f>IF(RECAP!B256="","",RECAP!B256)</f>
        <v/>
      </c>
      <c r="D256" s="20">
        <f t="array" ref="D256">SUMPRODUCT((RECAP!$A$2:$A$1000=synthése!$B256)*(RECAP!$B$2:$B$1000=synthése!$C256)*(RECAP!$C$1:$L$1=synthése!D$1)*(RECAP!$C$2:$L$1000))</f>
        <v>0</v>
      </c>
      <c r="E256" s="20">
        <f t="array" ref="E256">SUMPRODUCT((RECAP!$A$2:$A$1000=synthése!$B256)*(RECAP!$B$2:$B$1000=synthése!$C256)*(RECAP!$C$1:$L$1=synthése!E$1)*(RECAP!$C$2:$L$1000))</f>
        <v>0</v>
      </c>
      <c r="F256" s="20">
        <f t="array" ref="F256">SUMPRODUCT((RECAP!$A$2:$A$1000=synthése!$B256)*(RECAP!$B$2:$B$1000=synthése!$C256)*(RECAP!$C$1:$L$1=synthése!F$1)*(RECAP!$C$2:$L$1000))</f>
        <v>0</v>
      </c>
      <c r="G256" s="20">
        <f t="array" ref="G256">SUMPRODUCT((RECAP!$A$2:$A$1000=synthése!$B256)*(RECAP!$B$2:$B$1000=synthése!$C256)*(RECAP!$C$1:$L$1=synthése!G$1)*(RECAP!$C$2:$L$1000))</f>
        <v>0</v>
      </c>
      <c r="H256" s="20">
        <f t="array" ref="H256">SUMPRODUCT((RECAP!$A$2:$A$1000=synthése!$B256)*(RECAP!$B$2:$B$1000=synthése!$C256)*(RECAP!$C$1:$L$1=synthése!H$1)*(RECAP!$C$2:$L$1000))</f>
        <v>0</v>
      </c>
      <c r="I256" s="20">
        <f t="array" ref="I256">SUMPRODUCT((RECAP!$A$2:$A$1000=synthése!$B256)*(RECAP!$B$2:$B$1000=synthése!$C256)*(RECAP!$C$1:$L$1=synthése!I$1)*(RECAP!$C$2:$L$1000))</f>
        <v>0</v>
      </c>
      <c r="J256" s="20">
        <f t="array" ref="J256">SUMPRODUCT((RECAP!$A$2:$A$1000=synthése!$B256)*(RECAP!$B$2:$B$1000=synthése!$C256)*(RECAP!$C$1:$L$1=synthése!J$1)*(RECAP!$C$2:$L$1000))</f>
        <v>0</v>
      </c>
      <c r="K256" s="20">
        <f t="array" ref="K256">SUMPRODUCT((RECAP!$A$2:$A$1000=synthése!$B256)*(RECAP!$B$2:$B$1000=synthése!$C256)*(RECAP!$C$1:$L$1=synthése!K$1)*(RECAP!$C$2:$L$1000))</f>
        <v>0</v>
      </c>
      <c r="L256" s="20">
        <f t="array" ref="L256">SUMPRODUCT((RECAP!$A$2:$A$1000=synthése!$B256)*(RECAP!$B$2:$B$1000=synthése!$C256)*(RECAP!$C$1:$L$1=synthése!L$1)*(RECAP!$C$2:$L$1000))</f>
        <v>0</v>
      </c>
      <c r="M256" s="20">
        <f t="array" ref="M256">SUMPRODUCT((RECAP!$A$2:$A$1000=synthése!$B256)*(RECAP!$B$2:$B$1000=synthése!$C256)*(RECAP!$C$1:$L$1=synthése!M$1)*(RECAP!$C$2:$L$1000))</f>
        <v>0</v>
      </c>
      <c r="N256" s="24">
        <f t="shared" si="6"/>
        <v>0</v>
      </c>
    </row>
    <row r="257" spans="1:14" ht="15" thickBot="1" x14ac:dyDescent="0.3">
      <c r="A257" s="11" t="str">
        <f t="shared" ca="1" si="7"/>
        <v/>
      </c>
      <c r="B257" s="18" t="str">
        <f>IF(RECAP!A257="","",RECAP!A257)</f>
        <v/>
      </c>
      <c r="C257" s="19" t="str">
        <f>IF(RECAP!B257="","",RECAP!B257)</f>
        <v/>
      </c>
      <c r="D257" s="20">
        <f t="array" ref="D257">SUMPRODUCT((RECAP!$A$2:$A$1000=synthése!$B257)*(RECAP!$B$2:$B$1000=synthése!$C257)*(RECAP!$C$1:$L$1=synthése!D$1)*(RECAP!$C$2:$L$1000))</f>
        <v>0</v>
      </c>
      <c r="E257" s="20">
        <f t="array" ref="E257">SUMPRODUCT((RECAP!$A$2:$A$1000=synthése!$B257)*(RECAP!$B$2:$B$1000=synthése!$C257)*(RECAP!$C$1:$L$1=synthése!E$1)*(RECAP!$C$2:$L$1000))</f>
        <v>0</v>
      </c>
      <c r="F257" s="20">
        <f t="array" ref="F257">SUMPRODUCT((RECAP!$A$2:$A$1000=synthése!$B257)*(RECAP!$B$2:$B$1000=synthése!$C257)*(RECAP!$C$1:$L$1=synthése!F$1)*(RECAP!$C$2:$L$1000))</f>
        <v>0</v>
      </c>
      <c r="G257" s="20">
        <f t="array" ref="G257">SUMPRODUCT((RECAP!$A$2:$A$1000=synthése!$B257)*(RECAP!$B$2:$B$1000=synthése!$C257)*(RECAP!$C$1:$L$1=synthése!G$1)*(RECAP!$C$2:$L$1000))</f>
        <v>0</v>
      </c>
      <c r="H257" s="20">
        <f t="array" ref="H257">SUMPRODUCT((RECAP!$A$2:$A$1000=synthése!$B257)*(RECAP!$B$2:$B$1000=synthése!$C257)*(RECAP!$C$1:$L$1=synthése!H$1)*(RECAP!$C$2:$L$1000))</f>
        <v>0</v>
      </c>
      <c r="I257" s="20">
        <f t="array" ref="I257">SUMPRODUCT((RECAP!$A$2:$A$1000=synthése!$B257)*(RECAP!$B$2:$B$1000=synthése!$C257)*(RECAP!$C$1:$L$1=synthése!I$1)*(RECAP!$C$2:$L$1000))</f>
        <v>0</v>
      </c>
      <c r="J257" s="20">
        <f t="array" ref="J257">SUMPRODUCT((RECAP!$A$2:$A$1000=synthése!$B257)*(RECAP!$B$2:$B$1000=synthése!$C257)*(RECAP!$C$1:$L$1=synthése!J$1)*(RECAP!$C$2:$L$1000))</f>
        <v>0</v>
      </c>
      <c r="K257" s="20">
        <f t="array" ref="K257">SUMPRODUCT((RECAP!$A$2:$A$1000=synthése!$B257)*(RECAP!$B$2:$B$1000=synthése!$C257)*(RECAP!$C$1:$L$1=synthése!K$1)*(RECAP!$C$2:$L$1000))</f>
        <v>0</v>
      </c>
      <c r="L257" s="20">
        <f t="array" ref="L257">SUMPRODUCT((RECAP!$A$2:$A$1000=synthése!$B257)*(RECAP!$B$2:$B$1000=synthése!$C257)*(RECAP!$C$1:$L$1=synthése!L$1)*(RECAP!$C$2:$L$1000))</f>
        <v>0</v>
      </c>
      <c r="M257" s="20">
        <f t="array" ref="M257">SUMPRODUCT((RECAP!$A$2:$A$1000=synthése!$B257)*(RECAP!$B$2:$B$1000=synthése!$C257)*(RECAP!$C$1:$L$1=synthése!M$1)*(RECAP!$C$2:$L$1000))</f>
        <v>0</v>
      </c>
      <c r="N257" s="24">
        <f t="shared" si="6"/>
        <v>0</v>
      </c>
    </row>
    <row r="258" spans="1:14" ht="15" thickBot="1" x14ac:dyDescent="0.3">
      <c r="A258" s="11" t="str">
        <f t="shared" ca="1" si="7"/>
        <v/>
      </c>
      <c r="B258" s="18" t="str">
        <f>IF(RECAP!A258="","",RECAP!A258)</f>
        <v/>
      </c>
      <c r="C258" s="19" t="str">
        <f>IF(RECAP!B258="","",RECAP!B258)</f>
        <v/>
      </c>
      <c r="D258" s="20">
        <f t="array" ref="D258">SUMPRODUCT((RECAP!$A$2:$A$1000=synthése!$B258)*(RECAP!$B$2:$B$1000=synthése!$C258)*(RECAP!$C$1:$L$1=synthése!D$1)*(RECAP!$C$2:$L$1000))</f>
        <v>0</v>
      </c>
      <c r="E258" s="20">
        <f t="array" ref="E258">SUMPRODUCT((RECAP!$A$2:$A$1000=synthése!$B258)*(RECAP!$B$2:$B$1000=synthése!$C258)*(RECAP!$C$1:$L$1=synthése!E$1)*(RECAP!$C$2:$L$1000))</f>
        <v>0</v>
      </c>
      <c r="F258" s="20">
        <f t="array" ref="F258">SUMPRODUCT((RECAP!$A$2:$A$1000=synthése!$B258)*(RECAP!$B$2:$B$1000=synthése!$C258)*(RECAP!$C$1:$L$1=synthése!F$1)*(RECAP!$C$2:$L$1000))</f>
        <v>0</v>
      </c>
      <c r="G258" s="20">
        <f t="array" ref="G258">SUMPRODUCT((RECAP!$A$2:$A$1000=synthése!$B258)*(RECAP!$B$2:$B$1000=synthése!$C258)*(RECAP!$C$1:$L$1=synthése!G$1)*(RECAP!$C$2:$L$1000))</f>
        <v>0</v>
      </c>
      <c r="H258" s="20">
        <f t="array" ref="H258">SUMPRODUCT((RECAP!$A$2:$A$1000=synthése!$B258)*(RECAP!$B$2:$B$1000=synthése!$C258)*(RECAP!$C$1:$L$1=synthése!H$1)*(RECAP!$C$2:$L$1000))</f>
        <v>0</v>
      </c>
      <c r="I258" s="20">
        <f t="array" ref="I258">SUMPRODUCT((RECAP!$A$2:$A$1000=synthése!$B258)*(RECAP!$B$2:$B$1000=synthése!$C258)*(RECAP!$C$1:$L$1=synthése!I$1)*(RECAP!$C$2:$L$1000))</f>
        <v>0</v>
      </c>
      <c r="J258" s="20">
        <f t="array" ref="J258">SUMPRODUCT((RECAP!$A$2:$A$1000=synthése!$B258)*(RECAP!$B$2:$B$1000=synthése!$C258)*(RECAP!$C$1:$L$1=synthése!J$1)*(RECAP!$C$2:$L$1000))</f>
        <v>0</v>
      </c>
      <c r="K258" s="20">
        <f t="array" ref="K258">SUMPRODUCT((RECAP!$A$2:$A$1000=synthése!$B258)*(RECAP!$B$2:$B$1000=synthése!$C258)*(RECAP!$C$1:$L$1=synthése!K$1)*(RECAP!$C$2:$L$1000))</f>
        <v>0</v>
      </c>
      <c r="L258" s="20">
        <f t="array" ref="L258">SUMPRODUCT((RECAP!$A$2:$A$1000=synthése!$B258)*(RECAP!$B$2:$B$1000=synthése!$C258)*(RECAP!$C$1:$L$1=synthése!L$1)*(RECAP!$C$2:$L$1000))</f>
        <v>0</v>
      </c>
      <c r="M258" s="20">
        <f t="array" ref="M258">SUMPRODUCT((RECAP!$A$2:$A$1000=synthése!$B258)*(RECAP!$B$2:$B$1000=synthése!$C258)*(RECAP!$C$1:$L$1=synthése!M$1)*(RECAP!$C$2:$L$1000))</f>
        <v>0</v>
      </c>
      <c r="N258" s="24">
        <f t="shared" ref="N258:N321" si="8">SUM(D258:M258)</f>
        <v>0</v>
      </c>
    </row>
    <row r="259" spans="1:14" ht="15" thickBot="1" x14ac:dyDescent="0.3">
      <c r="A259" s="25" t="str">
        <f t="shared" ref="A259:A322" ca="1" si="9">IF(B259="","",YEAR(TODAY()))</f>
        <v/>
      </c>
      <c r="B259" s="26" t="str">
        <f>IF(RECAP!A259="","",RECAP!A259)</f>
        <v/>
      </c>
      <c r="C259" s="27" t="str">
        <f>IF(RECAP!B259="","",RECAP!B259)</f>
        <v/>
      </c>
      <c r="D259" s="28">
        <f t="array" ref="D259">SUMPRODUCT((RECAP!$A$2:$A$1000=synthése!$B259)*(RECAP!$B$2:$B$1000=synthése!$C259)*(RECAP!$C$1:$L$1=synthése!D$1)*(RECAP!$C$2:$L$1000))</f>
        <v>0</v>
      </c>
      <c r="E259" s="28">
        <f t="array" ref="E259">SUMPRODUCT((RECAP!$A$2:$A$1000=synthése!$B259)*(RECAP!$B$2:$B$1000=synthése!$C259)*(RECAP!$C$1:$L$1=synthése!E$1)*(RECAP!$C$2:$L$1000))</f>
        <v>0</v>
      </c>
      <c r="F259" s="28">
        <f t="array" ref="F259">SUMPRODUCT((RECAP!$A$2:$A$1000=synthése!$B259)*(RECAP!$B$2:$B$1000=synthése!$C259)*(RECAP!$C$1:$L$1=synthése!F$1)*(RECAP!$C$2:$L$1000))</f>
        <v>0</v>
      </c>
      <c r="G259" s="28">
        <f t="array" ref="G259">SUMPRODUCT((RECAP!$A$2:$A$1000=synthése!$B259)*(RECAP!$B$2:$B$1000=synthése!$C259)*(RECAP!$C$1:$L$1=synthése!G$1)*(RECAP!$C$2:$L$1000))</f>
        <v>0</v>
      </c>
      <c r="H259" s="28">
        <f t="array" ref="H259">SUMPRODUCT((RECAP!$A$2:$A$1000=synthése!$B259)*(RECAP!$B$2:$B$1000=synthése!$C259)*(RECAP!$C$1:$L$1=synthése!H$1)*(RECAP!$C$2:$L$1000))</f>
        <v>0</v>
      </c>
      <c r="I259" s="28">
        <f t="array" ref="I259">SUMPRODUCT((RECAP!$A$2:$A$1000=synthése!$B259)*(RECAP!$B$2:$B$1000=synthése!$C259)*(RECAP!$C$1:$L$1=synthése!I$1)*(RECAP!$C$2:$L$1000))</f>
        <v>0</v>
      </c>
      <c r="J259" s="28">
        <f t="array" ref="J259">SUMPRODUCT((RECAP!$A$2:$A$1000=synthése!$B259)*(RECAP!$B$2:$B$1000=synthése!$C259)*(RECAP!$C$1:$L$1=synthése!J$1)*(RECAP!$C$2:$L$1000))</f>
        <v>0</v>
      </c>
      <c r="K259" s="28">
        <f t="array" ref="K259">SUMPRODUCT((RECAP!$A$2:$A$1000=synthése!$B259)*(RECAP!$B$2:$B$1000=synthése!$C259)*(RECAP!$C$1:$L$1=synthése!K$1)*(RECAP!$C$2:$L$1000))</f>
        <v>0</v>
      </c>
      <c r="L259" s="28">
        <f t="array" ref="L259">SUMPRODUCT((RECAP!$A$2:$A$1000=synthése!$B259)*(RECAP!$B$2:$B$1000=synthése!$C259)*(RECAP!$C$1:$L$1=synthése!L$1)*(RECAP!$C$2:$L$1000))</f>
        <v>0</v>
      </c>
      <c r="M259" s="28">
        <f t="array" ref="M259">SUMPRODUCT((RECAP!$A$2:$A$1000=synthése!$B259)*(RECAP!$B$2:$B$1000=synthése!$C259)*(RECAP!$C$1:$L$1=synthése!M$1)*(RECAP!$C$2:$L$1000))</f>
        <v>0</v>
      </c>
      <c r="N259" s="24">
        <f t="shared" si="8"/>
        <v>0</v>
      </c>
    </row>
    <row r="260" spans="1:14" ht="15" thickBot="1" x14ac:dyDescent="0.3">
      <c r="A260" s="9" t="str">
        <f t="shared" ca="1" si="9"/>
        <v/>
      </c>
      <c r="B260" s="21" t="str">
        <f>IF(RECAP!A260="","",RECAP!A260)</f>
        <v/>
      </c>
      <c r="C260" s="22" t="str">
        <f>IF(RECAP!B260="","",RECAP!B260)</f>
        <v/>
      </c>
      <c r="D260" s="23">
        <f t="array" ref="D260">SUMPRODUCT((RECAP!$A$2:$A$1000=synthése!$B260)*(RECAP!$B$2:$B$1000=synthése!$C260)*(RECAP!$C$1:$L$1=synthése!D$1)*(RECAP!$C$2:$L$1000))</f>
        <v>0</v>
      </c>
      <c r="E260" s="23">
        <f t="array" ref="E260">SUMPRODUCT((RECAP!$A$2:$A$1000=synthése!$B260)*(RECAP!$B$2:$B$1000=synthése!$C260)*(RECAP!$C$1:$L$1=synthése!E$1)*(RECAP!$C$2:$L$1000))</f>
        <v>0</v>
      </c>
      <c r="F260" s="23">
        <f t="array" ref="F260">SUMPRODUCT((RECAP!$A$2:$A$1000=synthése!$B260)*(RECAP!$B$2:$B$1000=synthése!$C260)*(RECAP!$C$1:$L$1=synthése!F$1)*(RECAP!$C$2:$L$1000))</f>
        <v>0</v>
      </c>
      <c r="G260" s="23">
        <f t="array" ref="G260">SUMPRODUCT((RECAP!$A$2:$A$1000=synthése!$B260)*(RECAP!$B$2:$B$1000=synthése!$C260)*(RECAP!$C$1:$L$1=synthése!G$1)*(RECAP!$C$2:$L$1000))</f>
        <v>0</v>
      </c>
      <c r="H260" s="23">
        <f t="array" ref="H260">SUMPRODUCT((RECAP!$A$2:$A$1000=synthése!$B260)*(RECAP!$B$2:$B$1000=synthése!$C260)*(RECAP!$C$1:$L$1=synthése!H$1)*(RECAP!$C$2:$L$1000))</f>
        <v>0</v>
      </c>
      <c r="I260" s="23">
        <f t="array" ref="I260">SUMPRODUCT((RECAP!$A$2:$A$1000=synthése!$B260)*(RECAP!$B$2:$B$1000=synthése!$C260)*(RECAP!$C$1:$L$1=synthése!I$1)*(RECAP!$C$2:$L$1000))</f>
        <v>0</v>
      </c>
      <c r="J260" s="23">
        <f t="array" ref="J260">SUMPRODUCT((RECAP!$A$2:$A$1000=synthése!$B260)*(RECAP!$B$2:$B$1000=synthése!$C260)*(RECAP!$C$1:$L$1=synthése!J$1)*(RECAP!$C$2:$L$1000))</f>
        <v>0</v>
      </c>
      <c r="K260" s="23">
        <f t="array" ref="K260">SUMPRODUCT((RECAP!$A$2:$A$1000=synthése!$B260)*(RECAP!$B$2:$B$1000=synthése!$C260)*(RECAP!$C$1:$L$1=synthése!K$1)*(RECAP!$C$2:$L$1000))</f>
        <v>0</v>
      </c>
      <c r="L260" s="23">
        <f t="array" ref="L260">SUMPRODUCT((RECAP!$A$2:$A$1000=synthése!$B260)*(RECAP!$B$2:$B$1000=synthése!$C260)*(RECAP!$C$1:$L$1=synthése!L$1)*(RECAP!$C$2:$L$1000))</f>
        <v>0</v>
      </c>
      <c r="M260" s="23">
        <f t="array" ref="M260">SUMPRODUCT((RECAP!$A$2:$A$1000=synthése!$B260)*(RECAP!$B$2:$B$1000=synthése!$C260)*(RECAP!$C$1:$L$1=synthése!M$1)*(RECAP!$C$2:$L$1000))</f>
        <v>0</v>
      </c>
      <c r="N260" s="24">
        <f t="shared" si="8"/>
        <v>0</v>
      </c>
    </row>
    <row r="261" spans="1:14" ht="15" thickBot="1" x14ac:dyDescent="0.3">
      <c r="A261" s="11" t="str">
        <f t="shared" ca="1" si="9"/>
        <v/>
      </c>
      <c r="B261" s="18" t="str">
        <f>IF(RECAP!A261="","",RECAP!A261)</f>
        <v/>
      </c>
      <c r="C261" s="19" t="str">
        <f>IF(RECAP!B261="","",RECAP!B261)</f>
        <v/>
      </c>
      <c r="D261" s="20">
        <f t="array" ref="D261">SUMPRODUCT((RECAP!$A$2:$A$1000=synthése!$B261)*(RECAP!$B$2:$B$1000=synthése!$C261)*(RECAP!$C$1:$L$1=synthése!D$1)*(RECAP!$C$2:$L$1000))</f>
        <v>0</v>
      </c>
      <c r="E261" s="20">
        <f t="array" ref="E261">SUMPRODUCT((RECAP!$A$2:$A$1000=synthése!$B261)*(RECAP!$B$2:$B$1000=synthése!$C261)*(RECAP!$C$1:$L$1=synthése!E$1)*(RECAP!$C$2:$L$1000))</f>
        <v>0</v>
      </c>
      <c r="F261" s="20">
        <f t="array" ref="F261">SUMPRODUCT((RECAP!$A$2:$A$1000=synthése!$B261)*(RECAP!$B$2:$B$1000=synthése!$C261)*(RECAP!$C$1:$L$1=synthése!F$1)*(RECAP!$C$2:$L$1000))</f>
        <v>0</v>
      </c>
      <c r="G261" s="20">
        <f t="array" ref="G261">SUMPRODUCT((RECAP!$A$2:$A$1000=synthése!$B261)*(RECAP!$B$2:$B$1000=synthése!$C261)*(RECAP!$C$1:$L$1=synthése!G$1)*(RECAP!$C$2:$L$1000))</f>
        <v>0</v>
      </c>
      <c r="H261" s="20">
        <f t="array" ref="H261">SUMPRODUCT((RECAP!$A$2:$A$1000=synthése!$B261)*(RECAP!$B$2:$B$1000=synthése!$C261)*(RECAP!$C$1:$L$1=synthése!H$1)*(RECAP!$C$2:$L$1000))</f>
        <v>0</v>
      </c>
      <c r="I261" s="20">
        <f t="array" ref="I261">SUMPRODUCT((RECAP!$A$2:$A$1000=synthése!$B261)*(RECAP!$B$2:$B$1000=synthése!$C261)*(RECAP!$C$1:$L$1=synthése!I$1)*(RECAP!$C$2:$L$1000))</f>
        <v>0</v>
      </c>
      <c r="J261" s="20">
        <f t="array" ref="J261">SUMPRODUCT((RECAP!$A$2:$A$1000=synthése!$B261)*(RECAP!$B$2:$B$1000=synthése!$C261)*(RECAP!$C$1:$L$1=synthése!J$1)*(RECAP!$C$2:$L$1000))</f>
        <v>0</v>
      </c>
      <c r="K261" s="20">
        <f t="array" ref="K261">SUMPRODUCT((RECAP!$A$2:$A$1000=synthése!$B261)*(RECAP!$B$2:$B$1000=synthése!$C261)*(RECAP!$C$1:$L$1=synthése!K$1)*(RECAP!$C$2:$L$1000))</f>
        <v>0</v>
      </c>
      <c r="L261" s="20">
        <f t="array" ref="L261">SUMPRODUCT((RECAP!$A$2:$A$1000=synthése!$B261)*(RECAP!$B$2:$B$1000=synthése!$C261)*(RECAP!$C$1:$L$1=synthése!L$1)*(RECAP!$C$2:$L$1000))</f>
        <v>0</v>
      </c>
      <c r="M261" s="20">
        <f t="array" ref="M261">SUMPRODUCT((RECAP!$A$2:$A$1000=synthése!$B261)*(RECAP!$B$2:$B$1000=synthése!$C261)*(RECAP!$C$1:$L$1=synthése!M$1)*(RECAP!$C$2:$L$1000))</f>
        <v>0</v>
      </c>
      <c r="N261" s="24">
        <f t="shared" si="8"/>
        <v>0</v>
      </c>
    </row>
    <row r="262" spans="1:14" ht="15" thickBot="1" x14ac:dyDescent="0.3">
      <c r="A262" s="11" t="str">
        <f t="shared" ca="1" si="9"/>
        <v/>
      </c>
      <c r="B262" s="18" t="str">
        <f>IF(RECAP!A262="","",RECAP!A262)</f>
        <v/>
      </c>
      <c r="C262" s="19" t="str">
        <f>IF(RECAP!B262="","",RECAP!B262)</f>
        <v/>
      </c>
      <c r="D262" s="20">
        <f t="array" ref="D262">SUMPRODUCT((RECAP!$A$2:$A$1000=synthése!$B262)*(RECAP!$B$2:$B$1000=synthése!$C262)*(RECAP!$C$1:$L$1=synthése!D$1)*(RECAP!$C$2:$L$1000))</f>
        <v>0</v>
      </c>
      <c r="E262" s="20">
        <f t="array" ref="E262">SUMPRODUCT((RECAP!$A$2:$A$1000=synthése!$B262)*(RECAP!$B$2:$B$1000=synthése!$C262)*(RECAP!$C$1:$L$1=synthése!E$1)*(RECAP!$C$2:$L$1000))</f>
        <v>0</v>
      </c>
      <c r="F262" s="20">
        <f t="array" ref="F262">SUMPRODUCT((RECAP!$A$2:$A$1000=synthése!$B262)*(RECAP!$B$2:$B$1000=synthése!$C262)*(RECAP!$C$1:$L$1=synthése!F$1)*(RECAP!$C$2:$L$1000))</f>
        <v>0</v>
      </c>
      <c r="G262" s="20">
        <f t="array" ref="G262">SUMPRODUCT((RECAP!$A$2:$A$1000=synthése!$B262)*(RECAP!$B$2:$B$1000=synthése!$C262)*(RECAP!$C$1:$L$1=synthése!G$1)*(RECAP!$C$2:$L$1000))</f>
        <v>0</v>
      </c>
      <c r="H262" s="20">
        <f t="array" ref="H262">SUMPRODUCT((RECAP!$A$2:$A$1000=synthése!$B262)*(RECAP!$B$2:$B$1000=synthése!$C262)*(RECAP!$C$1:$L$1=synthése!H$1)*(RECAP!$C$2:$L$1000))</f>
        <v>0</v>
      </c>
      <c r="I262" s="20">
        <f t="array" ref="I262">SUMPRODUCT((RECAP!$A$2:$A$1000=synthése!$B262)*(RECAP!$B$2:$B$1000=synthése!$C262)*(RECAP!$C$1:$L$1=synthése!I$1)*(RECAP!$C$2:$L$1000))</f>
        <v>0</v>
      </c>
      <c r="J262" s="20">
        <f t="array" ref="J262">SUMPRODUCT((RECAP!$A$2:$A$1000=synthése!$B262)*(RECAP!$B$2:$B$1000=synthése!$C262)*(RECAP!$C$1:$L$1=synthése!J$1)*(RECAP!$C$2:$L$1000))</f>
        <v>0</v>
      </c>
      <c r="K262" s="20">
        <f t="array" ref="K262">SUMPRODUCT((RECAP!$A$2:$A$1000=synthése!$B262)*(RECAP!$B$2:$B$1000=synthése!$C262)*(RECAP!$C$1:$L$1=synthése!K$1)*(RECAP!$C$2:$L$1000))</f>
        <v>0</v>
      </c>
      <c r="L262" s="20">
        <f t="array" ref="L262">SUMPRODUCT((RECAP!$A$2:$A$1000=synthése!$B262)*(RECAP!$B$2:$B$1000=synthése!$C262)*(RECAP!$C$1:$L$1=synthése!L$1)*(RECAP!$C$2:$L$1000))</f>
        <v>0</v>
      </c>
      <c r="M262" s="20">
        <f t="array" ref="M262">SUMPRODUCT((RECAP!$A$2:$A$1000=synthése!$B262)*(RECAP!$B$2:$B$1000=synthése!$C262)*(RECAP!$C$1:$L$1=synthése!M$1)*(RECAP!$C$2:$L$1000))</f>
        <v>0</v>
      </c>
      <c r="N262" s="24">
        <f t="shared" si="8"/>
        <v>0</v>
      </c>
    </row>
    <row r="263" spans="1:14" ht="15" thickBot="1" x14ac:dyDescent="0.3">
      <c r="A263" s="11" t="str">
        <f t="shared" ca="1" si="9"/>
        <v/>
      </c>
      <c r="B263" s="18" t="str">
        <f>IF(RECAP!A263="","",RECAP!A263)</f>
        <v/>
      </c>
      <c r="C263" s="19" t="str">
        <f>IF(RECAP!B263="","",RECAP!B263)</f>
        <v/>
      </c>
      <c r="D263" s="20">
        <f t="array" ref="D263">SUMPRODUCT((RECAP!$A$2:$A$1000=synthése!$B263)*(RECAP!$B$2:$B$1000=synthése!$C263)*(RECAP!$C$1:$L$1=synthése!D$1)*(RECAP!$C$2:$L$1000))</f>
        <v>0</v>
      </c>
      <c r="E263" s="20">
        <f t="array" ref="E263">SUMPRODUCT((RECAP!$A$2:$A$1000=synthése!$B263)*(RECAP!$B$2:$B$1000=synthése!$C263)*(RECAP!$C$1:$L$1=synthése!E$1)*(RECAP!$C$2:$L$1000))</f>
        <v>0</v>
      </c>
      <c r="F263" s="20">
        <f t="array" ref="F263">SUMPRODUCT((RECAP!$A$2:$A$1000=synthése!$B263)*(RECAP!$B$2:$B$1000=synthése!$C263)*(RECAP!$C$1:$L$1=synthése!F$1)*(RECAP!$C$2:$L$1000))</f>
        <v>0</v>
      </c>
      <c r="G263" s="20">
        <f t="array" ref="G263">SUMPRODUCT((RECAP!$A$2:$A$1000=synthése!$B263)*(RECAP!$B$2:$B$1000=synthése!$C263)*(RECAP!$C$1:$L$1=synthése!G$1)*(RECAP!$C$2:$L$1000))</f>
        <v>0</v>
      </c>
      <c r="H263" s="20">
        <f t="array" ref="H263">SUMPRODUCT((RECAP!$A$2:$A$1000=synthése!$B263)*(RECAP!$B$2:$B$1000=synthése!$C263)*(RECAP!$C$1:$L$1=synthése!H$1)*(RECAP!$C$2:$L$1000))</f>
        <v>0</v>
      </c>
      <c r="I263" s="20">
        <f t="array" ref="I263">SUMPRODUCT((RECAP!$A$2:$A$1000=synthése!$B263)*(RECAP!$B$2:$B$1000=synthése!$C263)*(RECAP!$C$1:$L$1=synthése!I$1)*(RECAP!$C$2:$L$1000))</f>
        <v>0</v>
      </c>
      <c r="J263" s="20">
        <f t="array" ref="J263">SUMPRODUCT((RECAP!$A$2:$A$1000=synthése!$B263)*(RECAP!$B$2:$B$1000=synthése!$C263)*(RECAP!$C$1:$L$1=synthése!J$1)*(RECAP!$C$2:$L$1000))</f>
        <v>0</v>
      </c>
      <c r="K263" s="20">
        <f t="array" ref="K263">SUMPRODUCT((RECAP!$A$2:$A$1000=synthése!$B263)*(RECAP!$B$2:$B$1000=synthése!$C263)*(RECAP!$C$1:$L$1=synthése!K$1)*(RECAP!$C$2:$L$1000))</f>
        <v>0</v>
      </c>
      <c r="L263" s="20">
        <f t="array" ref="L263">SUMPRODUCT((RECAP!$A$2:$A$1000=synthése!$B263)*(RECAP!$B$2:$B$1000=synthése!$C263)*(RECAP!$C$1:$L$1=synthése!L$1)*(RECAP!$C$2:$L$1000))</f>
        <v>0</v>
      </c>
      <c r="M263" s="20">
        <f t="array" ref="M263">SUMPRODUCT((RECAP!$A$2:$A$1000=synthése!$B263)*(RECAP!$B$2:$B$1000=synthése!$C263)*(RECAP!$C$1:$L$1=synthése!M$1)*(RECAP!$C$2:$L$1000))</f>
        <v>0</v>
      </c>
      <c r="N263" s="24">
        <f t="shared" si="8"/>
        <v>0</v>
      </c>
    </row>
    <row r="264" spans="1:14" ht="15" thickBot="1" x14ac:dyDescent="0.3">
      <c r="A264" s="11" t="str">
        <f t="shared" ca="1" si="9"/>
        <v/>
      </c>
      <c r="B264" s="18" t="str">
        <f>IF(RECAP!A264="","",RECAP!A264)</f>
        <v/>
      </c>
      <c r="C264" s="19" t="str">
        <f>IF(RECAP!B264="","",RECAP!B264)</f>
        <v/>
      </c>
      <c r="D264" s="20">
        <f t="array" ref="D264">SUMPRODUCT((RECAP!$A$2:$A$1000=synthése!$B264)*(RECAP!$B$2:$B$1000=synthése!$C264)*(RECAP!$C$1:$L$1=synthése!D$1)*(RECAP!$C$2:$L$1000))</f>
        <v>0</v>
      </c>
      <c r="E264" s="20">
        <f t="array" ref="E264">SUMPRODUCT((RECAP!$A$2:$A$1000=synthése!$B264)*(RECAP!$B$2:$B$1000=synthése!$C264)*(RECAP!$C$1:$L$1=synthése!E$1)*(RECAP!$C$2:$L$1000))</f>
        <v>0</v>
      </c>
      <c r="F264" s="20">
        <f t="array" ref="F264">SUMPRODUCT((RECAP!$A$2:$A$1000=synthése!$B264)*(RECAP!$B$2:$B$1000=synthése!$C264)*(RECAP!$C$1:$L$1=synthése!F$1)*(RECAP!$C$2:$L$1000))</f>
        <v>0</v>
      </c>
      <c r="G264" s="20">
        <f t="array" ref="G264">SUMPRODUCT((RECAP!$A$2:$A$1000=synthése!$B264)*(RECAP!$B$2:$B$1000=synthése!$C264)*(RECAP!$C$1:$L$1=synthése!G$1)*(RECAP!$C$2:$L$1000))</f>
        <v>0</v>
      </c>
      <c r="H264" s="20">
        <f t="array" ref="H264">SUMPRODUCT((RECAP!$A$2:$A$1000=synthése!$B264)*(RECAP!$B$2:$B$1000=synthése!$C264)*(RECAP!$C$1:$L$1=synthése!H$1)*(RECAP!$C$2:$L$1000))</f>
        <v>0</v>
      </c>
      <c r="I264" s="20">
        <f t="array" ref="I264">SUMPRODUCT((RECAP!$A$2:$A$1000=synthése!$B264)*(RECAP!$B$2:$B$1000=synthése!$C264)*(RECAP!$C$1:$L$1=synthése!I$1)*(RECAP!$C$2:$L$1000))</f>
        <v>0</v>
      </c>
      <c r="J264" s="20">
        <f t="array" ref="J264">SUMPRODUCT((RECAP!$A$2:$A$1000=synthése!$B264)*(RECAP!$B$2:$B$1000=synthése!$C264)*(RECAP!$C$1:$L$1=synthése!J$1)*(RECAP!$C$2:$L$1000))</f>
        <v>0</v>
      </c>
      <c r="K264" s="20">
        <f t="array" ref="K264">SUMPRODUCT((RECAP!$A$2:$A$1000=synthése!$B264)*(RECAP!$B$2:$B$1000=synthése!$C264)*(RECAP!$C$1:$L$1=synthése!K$1)*(RECAP!$C$2:$L$1000))</f>
        <v>0</v>
      </c>
      <c r="L264" s="20">
        <f t="array" ref="L264">SUMPRODUCT((RECAP!$A$2:$A$1000=synthése!$B264)*(RECAP!$B$2:$B$1000=synthése!$C264)*(RECAP!$C$1:$L$1=synthése!L$1)*(RECAP!$C$2:$L$1000))</f>
        <v>0</v>
      </c>
      <c r="M264" s="20">
        <f t="array" ref="M264">SUMPRODUCT((RECAP!$A$2:$A$1000=synthése!$B264)*(RECAP!$B$2:$B$1000=synthése!$C264)*(RECAP!$C$1:$L$1=synthése!M$1)*(RECAP!$C$2:$L$1000))</f>
        <v>0</v>
      </c>
      <c r="N264" s="24">
        <f t="shared" si="8"/>
        <v>0</v>
      </c>
    </row>
    <row r="265" spans="1:14" ht="15" thickBot="1" x14ac:dyDescent="0.3">
      <c r="A265" s="25" t="str">
        <f t="shared" ca="1" si="9"/>
        <v/>
      </c>
      <c r="B265" s="26" t="str">
        <f>IF(RECAP!A265="","",RECAP!A265)</f>
        <v/>
      </c>
      <c r="C265" s="27" t="str">
        <f>IF(RECAP!B265="","",RECAP!B265)</f>
        <v/>
      </c>
      <c r="D265" s="28">
        <f t="array" ref="D265">SUMPRODUCT((RECAP!$A$2:$A$1000=synthése!$B265)*(RECAP!$B$2:$B$1000=synthése!$C265)*(RECAP!$C$1:$L$1=synthése!D$1)*(RECAP!$C$2:$L$1000))</f>
        <v>0</v>
      </c>
      <c r="E265" s="28">
        <f t="array" ref="E265">SUMPRODUCT((RECAP!$A$2:$A$1000=synthése!$B265)*(RECAP!$B$2:$B$1000=synthése!$C265)*(RECAP!$C$1:$L$1=synthése!E$1)*(RECAP!$C$2:$L$1000))</f>
        <v>0</v>
      </c>
      <c r="F265" s="28">
        <f t="array" ref="F265">SUMPRODUCT((RECAP!$A$2:$A$1000=synthése!$B265)*(RECAP!$B$2:$B$1000=synthése!$C265)*(RECAP!$C$1:$L$1=synthése!F$1)*(RECAP!$C$2:$L$1000))</f>
        <v>0</v>
      </c>
      <c r="G265" s="28">
        <f t="array" ref="G265">SUMPRODUCT((RECAP!$A$2:$A$1000=synthése!$B265)*(RECAP!$B$2:$B$1000=synthése!$C265)*(RECAP!$C$1:$L$1=synthése!G$1)*(RECAP!$C$2:$L$1000))</f>
        <v>0</v>
      </c>
      <c r="H265" s="28">
        <f t="array" ref="H265">SUMPRODUCT((RECAP!$A$2:$A$1000=synthése!$B265)*(RECAP!$B$2:$B$1000=synthése!$C265)*(RECAP!$C$1:$L$1=synthése!H$1)*(RECAP!$C$2:$L$1000))</f>
        <v>0</v>
      </c>
      <c r="I265" s="28">
        <f t="array" ref="I265">SUMPRODUCT((RECAP!$A$2:$A$1000=synthése!$B265)*(RECAP!$B$2:$B$1000=synthése!$C265)*(RECAP!$C$1:$L$1=synthése!I$1)*(RECAP!$C$2:$L$1000))</f>
        <v>0</v>
      </c>
      <c r="J265" s="28">
        <f t="array" ref="J265">SUMPRODUCT((RECAP!$A$2:$A$1000=synthése!$B265)*(RECAP!$B$2:$B$1000=synthése!$C265)*(RECAP!$C$1:$L$1=synthése!J$1)*(RECAP!$C$2:$L$1000))</f>
        <v>0</v>
      </c>
      <c r="K265" s="28">
        <f t="array" ref="K265">SUMPRODUCT((RECAP!$A$2:$A$1000=synthése!$B265)*(RECAP!$B$2:$B$1000=synthése!$C265)*(RECAP!$C$1:$L$1=synthése!K$1)*(RECAP!$C$2:$L$1000))</f>
        <v>0</v>
      </c>
      <c r="L265" s="28">
        <f t="array" ref="L265">SUMPRODUCT((RECAP!$A$2:$A$1000=synthése!$B265)*(RECAP!$B$2:$B$1000=synthése!$C265)*(RECAP!$C$1:$L$1=synthése!L$1)*(RECAP!$C$2:$L$1000))</f>
        <v>0</v>
      </c>
      <c r="M265" s="28">
        <f t="array" ref="M265">SUMPRODUCT((RECAP!$A$2:$A$1000=synthése!$B265)*(RECAP!$B$2:$B$1000=synthése!$C265)*(RECAP!$C$1:$L$1=synthése!M$1)*(RECAP!$C$2:$L$1000))</f>
        <v>0</v>
      </c>
      <c r="N265" s="24">
        <f t="shared" si="8"/>
        <v>0</v>
      </c>
    </row>
    <row r="266" spans="1:14" ht="15" thickBot="1" x14ac:dyDescent="0.3">
      <c r="A266" s="9" t="str">
        <f t="shared" ca="1" si="9"/>
        <v/>
      </c>
      <c r="B266" s="21" t="str">
        <f>IF(RECAP!A266="","",RECAP!A266)</f>
        <v/>
      </c>
      <c r="C266" s="22" t="str">
        <f>IF(RECAP!B266="","",RECAP!B266)</f>
        <v/>
      </c>
      <c r="D266" s="23">
        <f t="array" ref="D266">SUMPRODUCT((RECAP!$A$2:$A$1000=synthése!$B266)*(RECAP!$B$2:$B$1000=synthése!$C266)*(RECAP!$C$1:$L$1=synthése!D$1)*(RECAP!$C$2:$L$1000))</f>
        <v>0</v>
      </c>
      <c r="E266" s="23">
        <f t="array" ref="E266">SUMPRODUCT((RECAP!$A$2:$A$1000=synthése!$B266)*(RECAP!$B$2:$B$1000=synthése!$C266)*(RECAP!$C$1:$L$1=synthése!E$1)*(RECAP!$C$2:$L$1000))</f>
        <v>0</v>
      </c>
      <c r="F266" s="23">
        <f t="array" ref="F266">SUMPRODUCT((RECAP!$A$2:$A$1000=synthése!$B266)*(RECAP!$B$2:$B$1000=synthése!$C266)*(RECAP!$C$1:$L$1=synthése!F$1)*(RECAP!$C$2:$L$1000))</f>
        <v>0</v>
      </c>
      <c r="G266" s="23">
        <f t="array" ref="G266">SUMPRODUCT((RECAP!$A$2:$A$1000=synthése!$B266)*(RECAP!$B$2:$B$1000=synthése!$C266)*(RECAP!$C$1:$L$1=synthése!G$1)*(RECAP!$C$2:$L$1000))</f>
        <v>0</v>
      </c>
      <c r="H266" s="23">
        <f t="array" ref="H266">SUMPRODUCT((RECAP!$A$2:$A$1000=synthése!$B266)*(RECAP!$B$2:$B$1000=synthése!$C266)*(RECAP!$C$1:$L$1=synthése!H$1)*(RECAP!$C$2:$L$1000))</f>
        <v>0</v>
      </c>
      <c r="I266" s="23">
        <f t="array" ref="I266">SUMPRODUCT((RECAP!$A$2:$A$1000=synthése!$B266)*(RECAP!$B$2:$B$1000=synthése!$C266)*(RECAP!$C$1:$L$1=synthése!I$1)*(RECAP!$C$2:$L$1000))</f>
        <v>0</v>
      </c>
      <c r="J266" s="23">
        <f t="array" ref="J266">SUMPRODUCT((RECAP!$A$2:$A$1000=synthése!$B266)*(RECAP!$B$2:$B$1000=synthése!$C266)*(RECAP!$C$1:$L$1=synthése!J$1)*(RECAP!$C$2:$L$1000))</f>
        <v>0</v>
      </c>
      <c r="K266" s="23">
        <f t="array" ref="K266">SUMPRODUCT((RECAP!$A$2:$A$1000=synthése!$B266)*(RECAP!$B$2:$B$1000=synthése!$C266)*(RECAP!$C$1:$L$1=synthése!K$1)*(RECAP!$C$2:$L$1000))</f>
        <v>0</v>
      </c>
      <c r="L266" s="23">
        <f t="array" ref="L266">SUMPRODUCT((RECAP!$A$2:$A$1000=synthése!$B266)*(RECAP!$B$2:$B$1000=synthése!$C266)*(RECAP!$C$1:$L$1=synthése!L$1)*(RECAP!$C$2:$L$1000))</f>
        <v>0</v>
      </c>
      <c r="M266" s="23">
        <f t="array" ref="M266">SUMPRODUCT((RECAP!$A$2:$A$1000=synthése!$B266)*(RECAP!$B$2:$B$1000=synthése!$C266)*(RECAP!$C$1:$L$1=synthése!M$1)*(RECAP!$C$2:$L$1000))</f>
        <v>0</v>
      </c>
      <c r="N266" s="24">
        <f t="shared" si="8"/>
        <v>0</v>
      </c>
    </row>
    <row r="267" spans="1:14" ht="15" thickBot="1" x14ac:dyDescent="0.3">
      <c r="A267" s="11" t="str">
        <f t="shared" ca="1" si="9"/>
        <v/>
      </c>
      <c r="B267" s="18" t="str">
        <f>IF(RECAP!A267="","",RECAP!A267)</f>
        <v/>
      </c>
      <c r="C267" s="19" t="str">
        <f>IF(RECAP!B267="","",RECAP!B267)</f>
        <v/>
      </c>
      <c r="D267" s="20">
        <f t="array" ref="D267">SUMPRODUCT((RECAP!$A$2:$A$1000=synthése!$B267)*(RECAP!$B$2:$B$1000=synthése!$C267)*(RECAP!$C$1:$L$1=synthése!D$1)*(RECAP!$C$2:$L$1000))</f>
        <v>0</v>
      </c>
      <c r="E267" s="20">
        <f t="array" ref="E267">SUMPRODUCT((RECAP!$A$2:$A$1000=synthése!$B267)*(RECAP!$B$2:$B$1000=synthése!$C267)*(RECAP!$C$1:$L$1=synthése!E$1)*(RECAP!$C$2:$L$1000))</f>
        <v>0</v>
      </c>
      <c r="F267" s="20">
        <f t="array" ref="F267">SUMPRODUCT((RECAP!$A$2:$A$1000=synthése!$B267)*(RECAP!$B$2:$B$1000=synthése!$C267)*(RECAP!$C$1:$L$1=synthése!F$1)*(RECAP!$C$2:$L$1000))</f>
        <v>0</v>
      </c>
      <c r="G267" s="20">
        <f t="array" ref="G267">SUMPRODUCT((RECAP!$A$2:$A$1000=synthése!$B267)*(RECAP!$B$2:$B$1000=synthése!$C267)*(RECAP!$C$1:$L$1=synthése!G$1)*(RECAP!$C$2:$L$1000))</f>
        <v>0</v>
      </c>
      <c r="H267" s="20">
        <f t="array" ref="H267">SUMPRODUCT((RECAP!$A$2:$A$1000=synthése!$B267)*(RECAP!$B$2:$B$1000=synthése!$C267)*(RECAP!$C$1:$L$1=synthése!H$1)*(RECAP!$C$2:$L$1000))</f>
        <v>0</v>
      </c>
      <c r="I267" s="20">
        <f t="array" ref="I267">SUMPRODUCT((RECAP!$A$2:$A$1000=synthése!$B267)*(RECAP!$B$2:$B$1000=synthése!$C267)*(RECAP!$C$1:$L$1=synthése!I$1)*(RECAP!$C$2:$L$1000))</f>
        <v>0</v>
      </c>
      <c r="J267" s="20">
        <f t="array" ref="J267">SUMPRODUCT((RECAP!$A$2:$A$1000=synthése!$B267)*(RECAP!$B$2:$B$1000=synthése!$C267)*(RECAP!$C$1:$L$1=synthése!J$1)*(RECAP!$C$2:$L$1000))</f>
        <v>0</v>
      </c>
      <c r="K267" s="20">
        <f t="array" ref="K267">SUMPRODUCT((RECAP!$A$2:$A$1000=synthése!$B267)*(RECAP!$B$2:$B$1000=synthése!$C267)*(RECAP!$C$1:$L$1=synthése!K$1)*(RECAP!$C$2:$L$1000))</f>
        <v>0</v>
      </c>
      <c r="L267" s="20">
        <f t="array" ref="L267">SUMPRODUCT((RECAP!$A$2:$A$1000=synthése!$B267)*(RECAP!$B$2:$B$1000=synthése!$C267)*(RECAP!$C$1:$L$1=synthése!L$1)*(RECAP!$C$2:$L$1000))</f>
        <v>0</v>
      </c>
      <c r="M267" s="20">
        <f t="array" ref="M267">SUMPRODUCT((RECAP!$A$2:$A$1000=synthése!$B267)*(RECAP!$B$2:$B$1000=synthése!$C267)*(RECAP!$C$1:$L$1=synthése!M$1)*(RECAP!$C$2:$L$1000))</f>
        <v>0</v>
      </c>
      <c r="N267" s="24">
        <f t="shared" si="8"/>
        <v>0</v>
      </c>
    </row>
    <row r="268" spans="1:14" ht="15" thickBot="1" x14ac:dyDescent="0.3">
      <c r="A268" s="11" t="str">
        <f t="shared" ca="1" si="9"/>
        <v/>
      </c>
      <c r="B268" s="18" t="str">
        <f>IF(RECAP!A268="","",RECAP!A268)</f>
        <v/>
      </c>
      <c r="C268" s="19" t="str">
        <f>IF(RECAP!B268="","",RECAP!B268)</f>
        <v/>
      </c>
      <c r="D268" s="20">
        <f t="array" ref="D268">SUMPRODUCT((RECAP!$A$2:$A$1000=synthése!$B268)*(RECAP!$B$2:$B$1000=synthése!$C268)*(RECAP!$C$1:$L$1=synthése!D$1)*(RECAP!$C$2:$L$1000))</f>
        <v>0</v>
      </c>
      <c r="E268" s="20">
        <f t="array" ref="E268">SUMPRODUCT((RECAP!$A$2:$A$1000=synthése!$B268)*(RECAP!$B$2:$B$1000=synthése!$C268)*(RECAP!$C$1:$L$1=synthése!E$1)*(RECAP!$C$2:$L$1000))</f>
        <v>0</v>
      </c>
      <c r="F268" s="20">
        <f t="array" ref="F268">SUMPRODUCT((RECAP!$A$2:$A$1000=synthése!$B268)*(RECAP!$B$2:$B$1000=synthése!$C268)*(RECAP!$C$1:$L$1=synthése!F$1)*(RECAP!$C$2:$L$1000))</f>
        <v>0</v>
      </c>
      <c r="G268" s="20">
        <f t="array" ref="G268">SUMPRODUCT((RECAP!$A$2:$A$1000=synthése!$B268)*(RECAP!$B$2:$B$1000=synthése!$C268)*(RECAP!$C$1:$L$1=synthése!G$1)*(RECAP!$C$2:$L$1000))</f>
        <v>0</v>
      </c>
      <c r="H268" s="20">
        <f t="array" ref="H268">SUMPRODUCT((RECAP!$A$2:$A$1000=synthése!$B268)*(RECAP!$B$2:$B$1000=synthése!$C268)*(RECAP!$C$1:$L$1=synthése!H$1)*(RECAP!$C$2:$L$1000))</f>
        <v>0</v>
      </c>
      <c r="I268" s="20">
        <f t="array" ref="I268">SUMPRODUCT((RECAP!$A$2:$A$1000=synthése!$B268)*(RECAP!$B$2:$B$1000=synthése!$C268)*(RECAP!$C$1:$L$1=synthése!I$1)*(RECAP!$C$2:$L$1000))</f>
        <v>0</v>
      </c>
      <c r="J268" s="20">
        <f t="array" ref="J268">SUMPRODUCT((RECAP!$A$2:$A$1000=synthése!$B268)*(RECAP!$B$2:$B$1000=synthése!$C268)*(RECAP!$C$1:$L$1=synthése!J$1)*(RECAP!$C$2:$L$1000))</f>
        <v>0</v>
      </c>
      <c r="K268" s="20">
        <f t="array" ref="K268">SUMPRODUCT((RECAP!$A$2:$A$1000=synthése!$B268)*(RECAP!$B$2:$B$1000=synthése!$C268)*(RECAP!$C$1:$L$1=synthése!K$1)*(RECAP!$C$2:$L$1000))</f>
        <v>0</v>
      </c>
      <c r="L268" s="20">
        <f t="array" ref="L268">SUMPRODUCT((RECAP!$A$2:$A$1000=synthése!$B268)*(RECAP!$B$2:$B$1000=synthése!$C268)*(RECAP!$C$1:$L$1=synthése!L$1)*(RECAP!$C$2:$L$1000))</f>
        <v>0</v>
      </c>
      <c r="M268" s="20">
        <f t="array" ref="M268">SUMPRODUCT((RECAP!$A$2:$A$1000=synthése!$B268)*(RECAP!$B$2:$B$1000=synthése!$C268)*(RECAP!$C$1:$L$1=synthése!M$1)*(RECAP!$C$2:$L$1000))</f>
        <v>0</v>
      </c>
      <c r="N268" s="24">
        <f t="shared" si="8"/>
        <v>0</v>
      </c>
    </row>
    <row r="269" spans="1:14" ht="15" thickBot="1" x14ac:dyDescent="0.3">
      <c r="A269" s="11" t="str">
        <f t="shared" ca="1" si="9"/>
        <v/>
      </c>
      <c r="B269" s="18" t="str">
        <f>IF(RECAP!A269="","",RECAP!A269)</f>
        <v/>
      </c>
      <c r="C269" s="19" t="str">
        <f>IF(RECAP!B269="","",RECAP!B269)</f>
        <v/>
      </c>
      <c r="D269" s="20">
        <f t="array" ref="D269">SUMPRODUCT((RECAP!$A$2:$A$1000=synthése!$B269)*(RECAP!$B$2:$B$1000=synthése!$C269)*(RECAP!$C$1:$L$1=synthése!D$1)*(RECAP!$C$2:$L$1000))</f>
        <v>0</v>
      </c>
      <c r="E269" s="20">
        <f t="array" ref="E269">SUMPRODUCT((RECAP!$A$2:$A$1000=synthése!$B269)*(RECAP!$B$2:$B$1000=synthése!$C269)*(RECAP!$C$1:$L$1=synthése!E$1)*(RECAP!$C$2:$L$1000))</f>
        <v>0</v>
      </c>
      <c r="F269" s="20">
        <f t="array" ref="F269">SUMPRODUCT((RECAP!$A$2:$A$1000=synthése!$B269)*(RECAP!$B$2:$B$1000=synthése!$C269)*(RECAP!$C$1:$L$1=synthése!F$1)*(RECAP!$C$2:$L$1000))</f>
        <v>0</v>
      </c>
      <c r="G269" s="20">
        <f t="array" ref="G269">SUMPRODUCT((RECAP!$A$2:$A$1000=synthése!$B269)*(RECAP!$B$2:$B$1000=synthése!$C269)*(RECAP!$C$1:$L$1=synthése!G$1)*(RECAP!$C$2:$L$1000))</f>
        <v>0</v>
      </c>
      <c r="H269" s="20">
        <f t="array" ref="H269">SUMPRODUCT((RECAP!$A$2:$A$1000=synthése!$B269)*(RECAP!$B$2:$B$1000=synthése!$C269)*(RECAP!$C$1:$L$1=synthése!H$1)*(RECAP!$C$2:$L$1000))</f>
        <v>0</v>
      </c>
      <c r="I269" s="20">
        <f t="array" ref="I269">SUMPRODUCT((RECAP!$A$2:$A$1000=synthése!$B269)*(RECAP!$B$2:$B$1000=synthése!$C269)*(RECAP!$C$1:$L$1=synthése!I$1)*(RECAP!$C$2:$L$1000))</f>
        <v>0</v>
      </c>
      <c r="J269" s="20">
        <f t="array" ref="J269">SUMPRODUCT((RECAP!$A$2:$A$1000=synthése!$B269)*(RECAP!$B$2:$B$1000=synthése!$C269)*(RECAP!$C$1:$L$1=synthése!J$1)*(RECAP!$C$2:$L$1000))</f>
        <v>0</v>
      </c>
      <c r="K269" s="20">
        <f t="array" ref="K269">SUMPRODUCT((RECAP!$A$2:$A$1000=synthése!$B269)*(RECAP!$B$2:$B$1000=synthése!$C269)*(RECAP!$C$1:$L$1=synthése!K$1)*(RECAP!$C$2:$L$1000))</f>
        <v>0</v>
      </c>
      <c r="L269" s="20">
        <f t="array" ref="L269">SUMPRODUCT((RECAP!$A$2:$A$1000=synthése!$B269)*(RECAP!$B$2:$B$1000=synthése!$C269)*(RECAP!$C$1:$L$1=synthése!L$1)*(RECAP!$C$2:$L$1000))</f>
        <v>0</v>
      </c>
      <c r="M269" s="20">
        <f t="array" ref="M269">SUMPRODUCT((RECAP!$A$2:$A$1000=synthése!$B269)*(RECAP!$B$2:$B$1000=synthése!$C269)*(RECAP!$C$1:$L$1=synthése!M$1)*(RECAP!$C$2:$L$1000))</f>
        <v>0</v>
      </c>
      <c r="N269" s="24">
        <f t="shared" si="8"/>
        <v>0</v>
      </c>
    </row>
    <row r="270" spans="1:14" ht="15" thickBot="1" x14ac:dyDescent="0.3">
      <c r="A270" s="11" t="str">
        <f t="shared" ca="1" si="9"/>
        <v/>
      </c>
      <c r="B270" s="18" t="str">
        <f>IF(RECAP!A270="","",RECAP!A270)</f>
        <v/>
      </c>
      <c r="C270" s="19" t="str">
        <f>IF(RECAP!B270="","",RECAP!B270)</f>
        <v/>
      </c>
      <c r="D270" s="20">
        <f t="array" ref="D270">SUMPRODUCT((RECAP!$A$2:$A$1000=synthése!$B270)*(RECAP!$B$2:$B$1000=synthése!$C270)*(RECAP!$C$1:$L$1=synthése!D$1)*(RECAP!$C$2:$L$1000))</f>
        <v>0</v>
      </c>
      <c r="E270" s="20">
        <f t="array" ref="E270">SUMPRODUCT((RECAP!$A$2:$A$1000=synthése!$B270)*(RECAP!$B$2:$B$1000=synthése!$C270)*(RECAP!$C$1:$L$1=synthése!E$1)*(RECAP!$C$2:$L$1000))</f>
        <v>0</v>
      </c>
      <c r="F270" s="20">
        <f t="array" ref="F270">SUMPRODUCT((RECAP!$A$2:$A$1000=synthése!$B270)*(RECAP!$B$2:$B$1000=synthése!$C270)*(RECAP!$C$1:$L$1=synthése!F$1)*(RECAP!$C$2:$L$1000))</f>
        <v>0</v>
      </c>
      <c r="G270" s="20">
        <f t="array" ref="G270">SUMPRODUCT((RECAP!$A$2:$A$1000=synthése!$B270)*(RECAP!$B$2:$B$1000=synthése!$C270)*(RECAP!$C$1:$L$1=synthése!G$1)*(RECAP!$C$2:$L$1000))</f>
        <v>0</v>
      </c>
      <c r="H270" s="20">
        <f t="array" ref="H270">SUMPRODUCT((RECAP!$A$2:$A$1000=synthése!$B270)*(RECAP!$B$2:$B$1000=synthése!$C270)*(RECAP!$C$1:$L$1=synthése!H$1)*(RECAP!$C$2:$L$1000))</f>
        <v>0</v>
      </c>
      <c r="I270" s="20">
        <f t="array" ref="I270">SUMPRODUCT((RECAP!$A$2:$A$1000=synthése!$B270)*(RECAP!$B$2:$B$1000=synthése!$C270)*(RECAP!$C$1:$L$1=synthése!I$1)*(RECAP!$C$2:$L$1000))</f>
        <v>0</v>
      </c>
      <c r="J270" s="20">
        <f t="array" ref="J270">SUMPRODUCT((RECAP!$A$2:$A$1000=synthése!$B270)*(RECAP!$B$2:$B$1000=synthése!$C270)*(RECAP!$C$1:$L$1=synthése!J$1)*(RECAP!$C$2:$L$1000))</f>
        <v>0</v>
      </c>
      <c r="K270" s="20">
        <f t="array" ref="K270">SUMPRODUCT((RECAP!$A$2:$A$1000=synthése!$B270)*(RECAP!$B$2:$B$1000=synthése!$C270)*(RECAP!$C$1:$L$1=synthése!K$1)*(RECAP!$C$2:$L$1000))</f>
        <v>0</v>
      </c>
      <c r="L270" s="20">
        <f t="array" ref="L270">SUMPRODUCT((RECAP!$A$2:$A$1000=synthése!$B270)*(RECAP!$B$2:$B$1000=synthése!$C270)*(RECAP!$C$1:$L$1=synthése!L$1)*(RECAP!$C$2:$L$1000))</f>
        <v>0</v>
      </c>
      <c r="M270" s="20">
        <f t="array" ref="M270">SUMPRODUCT((RECAP!$A$2:$A$1000=synthése!$B270)*(RECAP!$B$2:$B$1000=synthése!$C270)*(RECAP!$C$1:$L$1=synthése!M$1)*(RECAP!$C$2:$L$1000))</f>
        <v>0</v>
      </c>
      <c r="N270" s="24">
        <f t="shared" si="8"/>
        <v>0</v>
      </c>
    </row>
    <row r="271" spans="1:14" ht="15" thickBot="1" x14ac:dyDescent="0.3">
      <c r="A271" s="25" t="str">
        <f t="shared" ca="1" si="9"/>
        <v/>
      </c>
      <c r="B271" s="26" t="str">
        <f>IF(RECAP!A271="","",RECAP!A271)</f>
        <v/>
      </c>
      <c r="C271" s="27" t="str">
        <f>IF(RECAP!B271="","",RECAP!B271)</f>
        <v/>
      </c>
      <c r="D271" s="28">
        <f t="array" ref="D271">SUMPRODUCT((RECAP!$A$2:$A$1000=synthése!$B271)*(RECAP!$B$2:$B$1000=synthése!$C271)*(RECAP!$C$1:$L$1=synthése!D$1)*(RECAP!$C$2:$L$1000))</f>
        <v>0</v>
      </c>
      <c r="E271" s="28">
        <f t="array" ref="E271">SUMPRODUCT((RECAP!$A$2:$A$1000=synthése!$B271)*(RECAP!$B$2:$B$1000=synthése!$C271)*(RECAP!$C$1:$L$1=synthése!E$1)*(RECAP!$C$2:$L$1000))</f>
        <v>0</v>
      </c>
      <c r="F271" s="28">
        <f t="array" ref="F271">SUMPRODUCT((RECAP!$A$2:$A$1000=synthése!$B271)*(RECAP!$B$2:$B$1000=synthése!$C271)*(RECAP!$C$1:$L$1=synthése!F$1)*(RECAP!$C$2:$L$1000))</f>
        <v>0</v>
      </c>
      <c r="G271" s="28">
        <f t="array" ref="G271">SUMPRODUCT((RECAP!$A$2:$A$1000=synthése!$B271)*(RECAP!$B$2:$B$1000=synthése!$C271)*(RECAP!$C$1:$L$1=synthése!G$1)*(RECAP!$C$2:$L$1000))</f>
        <v>0</v>
      </c>
      <c r="H271" s="28">
        <f t="array" ref="H271">SUMPRODUCT((RECAP!$A$2:$A$1000=synthése!$B271)*(RECAP!$B$2:$B$1000=synthése!$C271)*(RECAP!$C$1:$L$1=synthése!H$1)*(RECAP!$C$2:$L$1000))</f>
        <v>0</v>
      </c>
      <c r="I271" s="28">
        <f t="array" ref="I271">SUMPRODUCT((RECAP!$A$2:$A$1000=synthése!$B271)*(RECAP!$B$2:$B$1000=synthése!$C271)*(RECAP!$C$1:$L$1=synthése!I$1)*(RECAP!$C$2:$L$1000))</f>
        <v>0</v>
      </c>
      <c r="J271" s="28">
        <f t="array" ref="J271">SUMPRODUCT((RECAP!$A$2:$A$1000=synthése!$B271)*(RECAP!$B$2:$B$1000=synthése!$C271)*(RECAP!$C$1:$L$1=synthése!J$1)*(RECAP!$C$2:$L$1000))</f>
        <v>0</v>
      </c>
      <c r="K271" s="28">
        <f t="array" ref="K271">SUMPRODUCT((RECAP!$A$2:$A$1000=synthése!$B271)*(RECAP!$B$2:$B$1000=synthése!$C271)*(RECAP!$C$1:$L$1=synthése!K$1)*(RECAP!$C$2:$L$1000))</f>
        <v>0</v>
      </c>
      <c r="L271" s="28">
        <f t="array" ref="L271">SUMPRODUCT((RECAP!$A$2:$A$1000=synthése!$B271)*(RECAP!$B$2:$B$1000=synthése!$C271)*(RECAP!$C$1:$L$1=synthése!L$1)*(RECAP!$C$2:$L$1000))</f>
        <v>0</v>
      </c>
      <c r="M271" s="28">
        <f t="array" ref="M271">SUMPRODUCT((RECAP!$A$2:$A$1000=synthése!$B271)*(RECAP!$B$2:$B$1000=synthése!$C271)*(RECAP!$C$1:$L$1=synthése!M$1)*(RECAP!$C$2:$L$1000))</f>
        <v>0</v>
      </c>
      <c r="N271" s="24">
        <f t="shared" si="8"/>
        <v>0</v>
      </c>
    </row>
    <row r="272" spans="1:14" ht="15" thickBot="1" x14ac:dyDescent="0.3">
      <c r="A272" s="9" t="str">
        <f t="shared" ca="1" si="9"/>
        <v/>
      </c>
      <c r="B272" s="21" t="str">
        <f>IF(RECAP!A272="","",RECAP!A272)</f>
        <v/>
      </c>
      <c r="C272" s="22" t="str">
        <f>IF(RECAP!B272="","",RECAP!B272)</f>
        <v/>
      </c>
      <c r="D272" s="23">
        <f t="array" ref="D272">SUMPRODUCT((RECAP!$A$2:$A$1000=synthése!$B272)*(RECAP!$B$2:$B$1000=synthése!$C272)*(RECAP!$C$1:$L$1=synthése!D$1)*(RECAP!$C$2:$L$1000))</f>
        <v>0</v>
      </c>
      <c r="E272" s="23">
        <f t="array" ref="E272">SUMPRODUCT((RECAP!$A$2:$A$1000=synthése!$B272)*(RECAP!$B$2:$B$1000=synthése!$C272)*(RECAP!$C$1:$L$1=synthése!E$1)*(RECAP!$C$2:$L$1000))</f>
        <v>0</v>
      </c>
      <c r="F272" s="23">
        <f t="array" ref="F272">SUMPRODUCT((RECAP!$A$2:$A$1000=synthése!$B272)*(RECAP!$B$2:$B$1000=synthése!$C272)*(RECAP!$C$1:$L$1=synthése!F$1)*(RECAP!$C$2:$L$1000))</f>
        <v>0</v>
      </c>
      <c r="G272" s="23">
        <f t="array" ref="G272">SUMPRODUCT((RECAP!$A$2:$A$1000=synthése!$B272)*(RECAP!$B$2:$B$1000=synthése!$C272)*(RECAP!$C$1:$L$1=synthése!G$1)*(RECAP!$C$2:$L$1000))</f>
        <v>0</v>
      </c>
      <c r="H272" s="23">
        <f t="array" ref="H272">SUMPRODUCT((RECAP!$A$2:$A$1000=synthése!$B272)*(RECAP!$B$2:$B$1000=synthése!$C272)*(RECAP!$C$1:$L$1=synthése!H$1)*(RECAP!$C$2:$L$1000))</f>
        <v>0</v>
      </c>
      <c r="I272" s="23">
        <f t="array" ref="I272">SUMPRODUCT((RECAP!$A$2:$A$1000=synthése!$B272)*(RECAP!$B$2:$B$1000=synthése!$C272)*(RECAP!$C$1:$L$1=synthése!I$1)*(RECAP!$C$2:$L$1000))</f>
        <v>0</v>
      </c>
      <c r="J272" s="23">
        <f t="array" ref="J272">SUMPRODUCT((RECAP!$A$2:$A$1000=synthése!$B272)*(RECAP!$B$2:$B$1000=synthése!$C272)*(RECAP!$C$1:$L$1=synthése!J$1)*(RECAP!$C$2:$L$1000))</f>
        <v>0</v>
      </c>
      <c r="K272" s="23">
        <f t="array" ref="K272">SUMPRODUCT((RECAP!$A$2:$A$1000=synthése!$B272)*(RECAP!$B$2:$B$1000=synthése!$C272)*(RECAP!$C$1:$L$1=synthése!K$1)*(RECAP!$C$2:$L$1000))</f>
        <v>0</v>
      </c>
      <c r="L272" s="23">
        <f t="array" ref="L272">SUMPRODUCT((RECAP!$A$2:$A$1000=synthése!$B272)*(RECAP!$B$2:$B$1000=synthése!$C272)*(RECAP!$C$1:$L$1=synthése!L$1)*(RECAP!$C$2:$L$1000))</f>
        <v>0</v>
      </c>
      <c r="M272" s="23">
        <f t="array" ref="M272">SUMPRODUCT((RECAP!$A$2:$A$1000=synthése!$B272)*(RECAP!$B$2:$B$1000=synthése!$C272)*(RECAP!$C$1:$L$1=synthése!M$1)*(RECAP!$C$2:$L$1000))</f>
        <v>0</v>
      </c>
      <c r="N272" s="24">
        <f t="shared" si="8"/>
        <v>0</v>
      </c>
    </row>
    <row r="273" spans="1:14" ht="15" thickBot="1" x14ac:dyDescent="0.3">
      <c r="A273" s="11" t="str">
        <f t="shared" ca="1" si="9"/>
        <v/>
      </c>
      <c r="B273" s="18" t="str">
        <f>IF(RECAP!A273="","",RECAP!A273)</f>
        <v/>
      </c>
      <c r="C273" s="19" t="str">
        <f>IF(RECAP!B273="","",RECAP!B273)</f>
        <v/>
      </c>
      <c r="D273" s="20">
        <f t="array" ref="D273">SUMPRODUCT((RECAP!$A$2:$A$1000=synthése!$B273)*(RECAP!$B$2:$B$1000=synthése!$C273)*(RECAP!$C$1:$L$1=synthése!D$1)*(RECAP!$C$2:$L$1000))</f>
        <v>0</v>
      </c>
      <c r="E273" s="20">
        <f t="array" ref="E273">SUMPRODUCT((RECAP!$A$2:$A$1000=synthése!$B273)*(RECAP!$B$2:$B$1000=synthése!$C273)*(RECAP!$C$1:$L$1=synthése!E$1)*(RECAP!$C$2:$L$1000))</f>
        <v>0</v>
      </c>
      <c r="F273" s="20">
        <f t="array" ref="F273">SUMPRODUCT((RECAP!$A$2:$A$1000=synthése!$B273)*(RECAP!$B$2:$B$1000=synthése!$C273)*(RECAP!$C$1:$L$1=synthése!F$1)*(RECAP!$C$2:$L$1000))</f>
        <v>0</v>
      </c>
      <c r="G273" s="20">
        <f t="array" ref="G273">SUMPRODUCT((RECAP!$A$2:$A$1000=synthése!$B273)*(RECAP!$B$2:$B$1000=synthése!$C273)*(RECAP!$C$1:$L$1=synthése!G$1)*(RECAP!$C$2:$L$1000))</f>
        <v>0</v>
      </c>
      <c r="H273" s="20">
        <f t="array" ref="H273">SUMPRODUCT((RECAP!$A$2:$A$1000=synthése!$B273)*(RECAP!$B$2:$B$1000=synthése!$C273)*(RECAP!$C$1:$L$1=synthése!H$1)*(RECAP!$C$2:$L$1000))</f>
        <v>0</v>
      </c>
      <c r="I273" s="20">
        <f t="array" ref="I273">SUMPRODUCT((RECAP!$A$2:$A$1000=synthése!$B273)*(RECAP!$B$2:$B$1000=synthése!$C273)*(RECAP!$C$1:$L$1=synthése!I$1)*(RECAP!$C$2:$L$1000))</f>
        <v>0</v>
      </c>
      <c r="J273" s="20">
        <f t="array" ref="J273">SUMPRODUCT((RECAP!$A$2:$A$1000=synthése!$B273)*(RECAP!$B$2:$B$1000=synthése!$C273)*(RECAP!$C$1:$L$1=synthése!J$1)*(RECAP!$C$2:$L$1000))</f>
        <v>0</v>
      </c>
      <c r="K273" s="20">
        <f t="array" ref="K273">SUMPRODUCT((RECAP!$A$2:$A$1000=synthése!$B273)*(RECAP!$B$2:$B$1000=synthése!$C273)*(RECAP!$C$1:$L$1=synthése!K$1)*(RECAP!$C$2:$L$1000))</f>
        <v>0</v>
      </c>
      <c r="L273" s="20">
        <f t="array" ref="L273">SUMPRODUCT((RECAP!$A$2:$A$1000=synthése!$B273)*(RECAP!$B$2:$B$1000=synthése!$C273)*(RECAP!$C$1:$L$1=synthése!L$1)*(RECAP!$C$2:$L$1000))</f>
        <v>0</v>
      </c>
      <c r="M273" s="20">
        <f t="array" ref="M273">SUMPRODUCT((RECAP!$A$2:$A$1000=synthése!$B273)*(RECAP!$B$2:$B$1000=synthése!$C273)*(RECAP!$C$1:$L$1=synthése!M$1)*(RECAP!$C$2:$L$1000))</f>
        <v>0</v>
      </c>
      <c r="N273" s="24">
        <f t="shared" si="8"/>
        <v>0</v>
      </c>
    </row>
    <row r="274" spans="1:14" ht="15" thickBot="1" x14ac:dyDescent="0.3">
      <c r="A274" s="11" t="str">
        <f t="shared" ca="1" si="9"/>
        <v/>
      </c>
      <c r="B274" s="18" t="str">
        <f>IF(RECAP!A274="","",RECAP!A274)</f>
        <v/>
      </c>
      <c r="C274" s="19" t="str">
        <f>IF(RECAP!B274="","",RECAP!B274)</f>
        <v/>
      </c>
      <c r="D274" s="20">
        <f t="array" ref="D274">SUMPRODUCT((RECAP!$A$2:$A$1000=synthése!$B274)*(RECAP!$B$2:$B$1000=synthése!$C274)*(RECAP!$C$1:$L$1=synthése!D$1)*(RECAP!$C$2:$L$1000))</f>
        <v>0</v>
      </c>
      <c r="E274" s="20">
        <f t="array" ref="E274">SUMPRODUCT((RECAP!$A$2:$A$1000=synthése!$B274)*(RECAP!$B$2:$B$1000=synthése!$C274)*(RECAP!$C$1:$L$1=synthése!E$1)*(RECAP!$C$2:$L$1000))</f>
        <v>0</v>
      </c>
      <c r="F274" s="20">
        <f t="array" ref="F274">SUMPRODUCT((RECAP!$A$2:$A$1000=synthése!$B274)*(RECAP!$B$2:$B$1000=synthése!$C274)*(RECAP!$C$1:$L$1=synthése!F$1)*(RECAP!$C$2:$L$1000))</f>
        <v>0</v>
      </c>
      <c r="G274" s="20">
        <f t="array" ref="G274">SUMPRODUCT((RECAP!$A$2:$A$1000=synthése!$B274)*(RECAP!$B$2:$B$1000=synthése!$C274)*(RECAP!$C$1:$L$1=synthése!G$1)*(RECAP!$C$2:$L$1000))</f>
        <v>0</v>
      </c>
      <c r="H274" s="20">
        <f t="array" ref="H274">SUMPRODUCT((RECAP!$A$2:$A$1000=synthése!$B274)*(RECAP!$B$2:$B$1000=synthése!$C274)*(RECAP!$C$1:$L$1=synthése!H$1)*(RECAP!$C$2:$L$1000))</f>
        <v>0</v>
      </c>
      <c r="I274" s="20">
        <f t="array" ref="I274">SUMPRODUCT((RECAP!$A$2:$A$1000=synthése!$B274)*(RECAP!$B$2:$B$1000=synthése!$C274)*(RECAP!$C$1:$L$1=synthése!I$1)*(RECAP!$C$2:$L$1000))</f>
        <v>0</v>
      </c>
      <c r="J274" s="20">
        <f t="array" ref="J274">SUMPRODUCT((RECAP!$A$2:$A$1000=synthése!$B274)*(RECAP!$B$2:$B$1000=synthése!$C274)*(RECAP!$C$1:$L$1=synthése!J$1)*(RECAP!$C$2:$L$1000))</f>
        <v>0</v>
      </c>
      <c r="K274" s="20">
        <f t="array" ref="K274">SUMPRODUCT((RECAP!$A$2:$A$1000=synthése!$B274)*(RECAP!$B$2:$B$1000=synthése!$C274)*(RECAP!$C$1:$L$1=synthése!K$1)*(RECAP!$C$2:$L$1000))</f>
        <v>0</v>
      </c>
      <c r="L274" s="20">
        <f t="array" ref="L274">SUMPRODUCT((RECAP!$A$2:$A$1000=synthése!$B274)*(RECAP!$B$2:$B$1000=synthése!$C274)*(RECAP!$C$1:$L$1=synthése!L$1)*(RECAP!$C$2:$L$1000))</f>
        <v>0</v>
      </c>
      <c r="M274" s="20">
        <f t="array" ref="M274">SUMPRODUCT((RECAP!$A$2:$A$1000=synthése!$B274)*(RECAP!$B$2:$B$1000=synthése!$C274)*(RECAP!$C$1:$L$1=synthése!M$1)*(RECAP!$C$2:$L$1000))</f>
        <v>0</v>
      </c>
      <c r="N274" s="24">
        <f t="shared" si="8"/>
        <v>0</v>
      </c>
    </row>
    <row r="275" spans="1:14" ht="15" thickBot="1" x14ac:dyDescent="0.3">
      <c r="A275" s="11" t="str">
        <f t="shared" ca="1" si="9"/>
        <v/>
      </c>
      <c r="B275" s="18" t="str">
        <f>IF(RECAP!A275="","",RECAP!A275)</f>
        <v/>
      </c>
      <c r="C275" s="19" t="str">
        <f>IF(RECAP!B275="","",RECAP!B275)</f>
        <v/>
      </c>
      <c r="D275" s="20">
        <f t="array" ref="D275">SUMPRODUCT((RECAP!$A$2:$A$1000=synthése!$B275)*(RECAP!$B$2:$B$1000=synthése!$C275)*(RECAP!$C$1:$L$1=synthése!D$1)*(RECAP!$C$2:$L$1000))</f>
        <v>0</v>
      </c>
      <c r="E275" s="20">
        <f t="array" ref="E275">SUMPRODUCT((RECAP!$A$2:$A$1000=synthése!$B275)*(RECAP!$B$2:$B$1000=synthése!$C275)*(RECAP!$C$1:$L$1=synthése!E$1)*(RECAP!$C$2:$L$1000))</f>
        <v>0</v>
      </c>
      <c r="F275" s="20">
        <f t="array" ref="F275">SUMPRODUCT((RECAP!$A$2:$A$1000=synthése!$B275)*(RECAP!$B$2:$B$1000=synthése!$C275)*(RECAP!$C$1:$L$1=synthése!F$1)*(RECAP!$C$2:$L$1000))</f>
        <v>0</v>
      </c>
      <c r="G275" s="20">
        <f t="array" ref="G275">SUMPRODUCT((RECAP!$A$2:$A$1000=synthése!$B275)*(RECAP!$B$2:$B$1000=synthése!$C275)*(RECAP!$C$1:$L$1=synthése!G$1)*(RECAP!$C$2:$L$1000))</f>
        <v>0</v>
      </c>
      <c r="H275" s="20">
        <f t="array" ref="H275">SUMPRODUCT((RECAP!$A$2:$A$1000=synthése!$B275)*(RECAP!$B$2:$B$1000=synthése!$C275)*(RECAP!$C$1:$L$1=synthése!H$1)*(RECAP!$C$2:$L$1000))</f>
        <v>0</v>
      </c>
      <c r="I275" s="20">
        <f t="array" ref="I275">SUMPRODUCT((RECAP!$A$2:$A$1000=synthése!$B275)*(RECAP!$B$2:$B$1000=synthése!$C275)*(RECAP!$C$1:$L$1=synthése!I$1)*(RECAP!$C$2:$L$1000))</f>
        <v>0</v>
      </c>
      <c r="J275" s="20">
        <f t="array" ref="J275">SUMPRODUCT((RECAP!$A$2:$A$1000=synthése!$B275)*(RECAP!$B$2:$B$1000=synthése!$C275)*(RECAP!$C$1:$L$1=synthése!J$1)*(RECAP!$C$2:$L$1000))</f>
        <v>0</v>
      </c>
      <c r="K275" s="20">
        <f t="array" ref="K275">SUMPRODUCT((RECAP!$A$2:$A$1000=synthése!$B275)*(RECAP!$B$2:$B$1000=synthése!$C275)*(RECAP!$C$1:$L$1=synthése!K$1)*(RECAP!$C$2:$L$1000))</f>
        <v>0</v>
      </c>
      <c r="L275" s="20">
        <f t="array" ref="L275">SUMPRODUCT((RECAP!$A$2:$A$1000=synthése!$B275)*(RECAP!$B$2:$B$1000=synthése!$C275)*(RECAP!$C$1:$L$1=synthése!L$1)*(RECAP!$C$2:$L$1000))</f>
        <v>0</v>
      </c>
      <c r="M275" s="20">
        <f t="array" ref="M275">SUMPRODUCT((RECAP!$A$2:$A$1000=synthése!$B275)*(RECAP!$B$2:$B$1000=synthése!$C275)*(RECAP!$C$1:$L$1=synthése!M$1)*(RECAP!$C$2:$L$1000))</f>
        <v>0</v>
      </c>
      <c r="N275" s="24">
        <f t="shared" si="8"/>
        <v>0</v>
      </c>
    </row>
    <row r="276" spans="1:14" ht="15" thickBot="1" x14ac:dyDescent="0.3">
      <c r="A276" s="11" t="str">
        <f t="shared" ca="1" si="9"/>
        <v/>
      </c>
      <c r="B276" s="18" t="str">
        <f>IF(RECAP!A276="","",RECAP!A276)</f>
        <v/>
      </c>
      <c r="C276" s="19" t="str">
        <f>IF(RECAP!B276="","",RECAP!B276)</f>
        <v/>
      </c>
      <c r="D276" s="20">
        <f t="array" ref="D276">SUMPRODUCT((RECAP!$A$2:$A$1000=synthése!$B276)*(RECAP!$B$2:$B$1000=synthése!$C276)*(RECAP!$C$1:$L$1=synthése!D$1)*(RECAP!$C$2:$L$1000))</f>
        <v>0</v>
      </c>
      <c r="E276" s="20">
        <f t="array" ref="E276">SUMPRODUCT((RECAP!$A$2:$A$1000=synthése!$B276)*(RECAP!$B$2:$B$1000=synthése!$C276)*(RECAP!$C$1:$L$1=synthése!E$1)*(RECAP!$C$2:$L$1000))</f>
        <v>0</v>
      </c>
      <c r="F276" s="20">
        <f t="array" ref="F276">SUMPRODUCT((RECAP!$A$2:$A$1000=synthése!$B276)*(RECAP!$B$2:$B$1000=synthése!$C276)*(RECAP!$C$1:$L$1=synthése!F$1)*(RECAP!$C$2:$L$1000))</f>
        <v>0</v>
      </c>
      <c r="G276" s="20">
        <f t="array" ref="G276">SUMPRODUCT((RECAP!$A$2:$A$1000=synthése!$B276)*(RECAP!$B$2:$B$1000=synthése!$C276)*(RECAP!$C$1:$L$1=synthése!G$1)*(RECAP!$C$2:$L$1000))</f>
        <v>0</v>
      </c>
      <c r="H276" s="20">
        <f t="array" ref="H276">SUMPRODUCT((RECAP!$A$2:$A$1000=synthése!$B276)*(RECAP!$B$2:$B$1000=synthése!$C276)*(RECAP!$C$1:$L$1=synthése!H$1)*(RECAP!$C$2:$L$1000))</f>
        <v>0</v>
      </c>
      <c r="I276" s="20">
        <f t="array" ref="I276">SUMPRODUCT((RECAP!$A$2:$A$1000=synthése!$B276)*(RECAP!$B$2:$B$1000=synthése!$C276)*(RECAP!$C$1:$L$1=synthése!I$1)*(RECAP!$C$2:$L$1000))</f>
        <v>0</v>
      </c>
      <c r="J276" s="20">
        <f t="array" ref="J276">SUMPRODUCT((RECAP!$A$2:$A$1000=synthése!$B276)*(RECAP!$B$2:$B$1000=synthése!$C276)*(RECAP!$C$1:$L$1=synthése!J$1)*(RECAP!$C$2:$L$1000))</f>
        <v>0</v>
      </c>
      <c r="K276" s="20">
        <f t="array" ref="K276">SUMPRODUCT((RECAP!$A$2:$A$1000=synthése!$B276)*(RECAP!$B$2:$B$1000=synthése!$C276)*(RECAP!$C$1:$L$1=synthése!K$1)*(RECAP!$C$2:$L$1000))</f>
        <v>0</v>
      </c>
      <c r="L276" s="20">
        <f t="array" ref="L276">SUMPRODUCT((RECAP!$A$2:$A$1000=synthése!$B276)*(RECAP!$B$2:$B$1000=synthése!$C276)*(RECAP!$C$1:$L$1=synthése!L$1)*(RECAP!$C$2:$L$1000))</f>
        <v>0</v>
      </c>
      <c r="M276" s="20">
        <f t="array" ref="M276">SUMPRODUCT((RECAP!$A$2:$A$1000=synthése!$B276)*(RECAP!$B$2:$B$1000=synthése!$C276)*(RECAP!$C$1:$L$1=synthése!M$1)*(RECAP!$C$2:$L$1000))</f>
        <v>0</v>
      </c>
      <c r="N276" s="24">
        <f t="shared" si="8"/>
        <v>0</v>
      </c>
    </row>
    <row r="277" spans="1:14" ht="15" thickBot="1" x14ac:dyDescent="0.3">
      <c r="A277" s="25" t="str">
        <f t="shared" ca="1" si="9"/>
        <v/>
      </c>
      <c r="B277" s="26" t="str">
        <f>IF(RECAP!A277="","",RECAP!A277)</f>
        <v/>
      </c>
      <c r="C277" s="27" t="str">
        <f>IF(RECAP!B277="","",RECAP!B277)</f>
        <v/>
      </c>
      <c r="D277" s="28">
        <f t="array" ref="D277">SUMPRODUCT((RECAP!$A$2:$A$1000=synthése!$B277)*(RECAP!$B$2:$B$1000=synthése!$C277)*(RECAP!$C$1:$L$1=synthése!D$1)*(RECAP!$C$2:$L$1000))</f>
        <v>0</v>
      </c>
      <c r="E277" s="28">
        <f t="array" ref="E277">SUMPRODUCT((RECAP!$A$2:$A$1000=synthése!$B277)*(RECAP!$B$2:$B$1000=synthése!$C277)*(RECAP!$C$1:$L$1=synthése!E$1)*(RECAP!$C$2:$L$1000))</f>
        <v>0</v>
      </c>
      <c r="F277" s="28">
        <f t="array" ref="F277">SUMPRODUCT((RECAP!$A$2:$A$1000=synthése!$B277)*(RECAP!$B$2:$B$1000=synthése!$C277)*(RECAP!$C$1:$L$1=synthése!F$1)*(RECAP!$C$2:$L$1000))</f>
        <v>0</v>
      </c>
      <c r="G277" s="28">
        <f t="array" ref="G277">SUMPRODUCT((RECAP!$A$2:$A$1000=synthése!$B277)*(RECAP!$B$2:$B$1000=synthése!$C277)*(RECAP!$C$1:$L$1=synthése!G$1)*(RECAP!$C$2:$L$1000))</f>
        <v>0</v>
      </c>
      <c r="H277" s="28">
        <f t="array" ref="H277">SUMPRODUCT((RECAP!$A$2:$A$1000=synthése!$B277)*(RECAP!$B$2:$B$1000=synthése!$C277)*(RECAP!$C$1:$L$1=synthése!H$1)*(RECAP!$C$2:$L$1000))</f>
        <v>0</v>
      </c>
      <c r="I277" s="28">
        <f t="array" ref="I277">SUMPRODUCT((RECAP!$A$2:$A$1000=synthése!$B277)*(RECAP!$B$2:$B$1000=synthése!$C277)*(RECAP!$C$1:$L$1=synthése!I$1)*(RECAP!$C$2:$L$1000))</f>
        <v>0</v>
      </c>
      <c r="J277" s="28">
        <f t="array" ref="J277">SUMPRODUCT((RECAP!$A$2:$A$1000=synthése!$B277)*(RECAP!$B$2:$B$1000=synthése!$C277)*(RECAP!$C$1:$L$1=synthése!J$1)*(RECAP!$C$2:$L$1000))</f>
        <v>0</v>
      </c>
      <c r="K277" s="28">
        <f t="array" ref="K277">SUMPRODUCT((RECAP!$A$2:$A$1000=synthése!$B277)*(RECAP!$B$2:$B$1000=synthése!$C277)*(RECAP!$C$1:$L$1=synthése!K$1)*(RECAP!$C$2:$L$1000))</f>
        <v>0</v>
      </c>
      <c r="L277" s="28">
        <f t="array" ref="L277">SUMPRODUCT((RECAP!$A$2:$A$1000=synthése!$B277)*(RECAP!$B$2:$B$1000=synthése!$C277)*(RECAP!$C$1:$L$1=synthése!L$1)*(RECAP!$C$2:$L$1000))</f>
        <v>0</v>
      </c>
      <c r="M277" s="28">
        <f t="array" ref="M277">SUMPRODUCT((RECAP!$A$2:$A$1000=synthése!$B277)*(RECAP!$B$2:$B$1000=synthése!$C277)*(RECAP!$C$1:$L$1=synthése!M$1)*(RECAP!$C$2:$L$1000))</f>
        <v>0</v>
      </c>
      <c r="N277" s="24">
        <f t="shared" si="8"/>
        <v>0</v>
      </c>
    </row>
    <row r="278" spans="1:14" ht="15" thickBot="1" x14ac:dyDescent="0.3">
      <c r="A278" s="9" t="str">
        <f t="shared" ca="1" si="9"/>
        <v/>
      </c>
      <c r="B278" s="21" t="str">
        <f>IF(RECAP!A278="","",RECAP!A278)</f>
        <v/>
      </c>
      <c r="C278" s="22" t="str">
        <f>IF(RECAP!B278="","",RECAP!B278)</f>
        <v/>
      </c>
      <c r="D278" s="23">
        <f t="array" ref="D278">SUMPRODUCT((RECAP!$A$2:$A$1000=synthése!$B278)*(RECAP!$B$2:$B$1000=synthése!$C278)*(RECAP!$C$1:$L$1=synthése!D$1)*(RECAP!$C$2:$L$1000))</f>
        <v>0</v>
      </c>
      <c r="E278" s="23">
        <f t="array" ref="E278">SUMPRODUCT((RECAP!$A$2:$A$1000=synthése!$B278)*(RECAP!$B$2:$B$1000=synthése!$C278)*(RECAP!$C$1:$L$1=synthése!E$1)*(RECAP!$C$2:$L$1000))</f>
        <v>0</v>
      </c>
      <c r="F278" s="23">
        <f t="array" ref="F278">SUMPRODUCT((RECAP!$A$2:$A$1000=synthése!$B278)*(RECAP!$B$2:$B$1000=synthése!$C278)*(RECAP!$C$1:$L$1=synthése!F$1)*(RECAP!$C$2:$L$1000))</f>
        <v>0</v>
      </c>
      <c r="G278" s="23">
        <f t="array" ref="G278">SUMPRODUCT((RECAP!$A$2:$A$1000=synthése!$B278)*(RECAP!$B$2:$B$1000=synthése!$C278)*(RECAP!$C$1:$L$1=synthése!G$1)*(RECAP!$C$2:$L$1000))</f>
        <v>0</v>
      </c>
      <c r="H278" s="23">
        <f t="array" ref="H278">SUMPRODUCT((RECAP!$A$2:$A$1000=synthése!$B278)*(RECAP!$B$2:$B$1000=synthése!$C278)*(RECAP!$C$1:$L$1=synthése!H$1)*(RECAP!$C$2:$L$1000))</f>
        <v>0</v>
      </c>
      <c r="I278" s="23">
        <f t="array" ref="I278">SUMPRODUCT((RECAP!$A$2:$A$1000=synthése!$B278)*(RECAP!$B$2:$B$1000=synthése!$C278)*(RECAP!$C$1:$L$1=synthése!I$1)*(RECAP!$C$2:$L$1000))</f>
        <v>0</v>
      </c>
      <c r="J278" s="23">
        <f t="array" ref="J278">SUMPRODUCT((RECAP!$A$2:$A$1000=synthése!$B278)*(RECAP!$B$2:$B$1000=synthése!$C278)*(RECAP!$C$1:$L$1=synthése!J$1)*(RECAP!$C$2:$L$1000))</f>
        <v>0</v>
      </c>
      <c r="K278" s="23">
        <f t="array" ref="K278">SUMPRODUCT((RECAP!$A$2:$A$1000=synthése!$B278)*(RECAP!$B$2:$B$1000=synthése!$C278)*(RECAP!$C$1:$L$1=synthése!K$1)*(RECAP!$C$2:$L$1000))</f>
        <v>0</v>
      </c>
      <c r="L278" s="23">
        <f t="array" ref="L278">SUMPRODUCT((RECAP!$A$2:$A$1000=synthése!$B278)*(RECAP!$B$2:$B$1000=synthése!$C278)*(RECAP!$C$1:$L$1=synthése!L$1)*(RECAP!$C$2:$L$1000))</f>
        <v>0</v>
      </c>
      <c r="M278" s="23">
        <f t="array" ref="M278">SUMPRODUCT((RECAP!$A$2:$A$1000=synthése!$B278)*(RECAP!$B$2:$B$1000=synthése!$C278)*(RECAP!$C$1:$L$1=synthése!M$1)*(RECAP!$C$2:$L$1000))</f>
        <v>0</v>
      </c>
      <c r="N278" s="24">
        <f t="shared" si="8"/>
        <v>0</v>
      </c>
    </row>
    <row r="279" spans="1:14" ht="15" thickBot="1" x14ac:dyDescent="0.3">
      <c r="A279" s="11" t="str">
        <f t="shared" ca="1" si="9"/>
        <v/>
      </c>
      <c r="B279" s="18" t="str">
        <f>IF(RECAP!A279="","",RECAP!A279)</f>
        <v/>
      </c>
      <c r="C279" s="19" t="str">
        <f>IF(RECAP!B279="","",RECAP!B279)</f>
        <v/>
      </c>
      <c r="D279" s="20">
        <f t="array" ref="D279">SUMPRODUCT((RECAP!$A$2:$A$1000=synthése!$B279)*(RECAP!$B$2:$B$1000=synthése!$C279)*(RECAP!$C$1:$L$1=synthése!D$1)*(RECAP!$C$2:$L$1000))</f>
        <v>0</v>
      </c>
      <c r="E279" s="20">
        <f t="array" ref="E279">SUMPRODUCT((RECAP!$A$2:$A$1000=synthése!$B279)*(RECAP!$B$2:$B$1000=synthése!$C279)*(RECAP!$C$1:$L$1=synthése!E$1)*(RECAP!$C$2:$L$1000))</f>
        <v>0</v>
      </c>
      <c r="F279" s="20">
        <f t="array" ref="F279">SUMPRODUCT((RECAP!$A$2:$A$1000=synthése!$B279)*(RECAP!$B$2:$B$1000=synthése!$C279)*(RECAP!$C$1:$L$1=synthése!F$1)*(RECAP!$C$2:$L$1000))</f>
        <v>0</v>
      </c>
      <c r="G279" s="20">
        <f t="array" ref="G279">SUMPRODUCT((RECAP!$A$2:$A$1000=synthése!$B279)*(RECAP!$B$2:$B$1000=synthése!$C279)*(RECAP!$C$1:$L$1=synthése!G$1)*(RECAP!$C$2:$L$1000))</f>
        <v>0</v>
      </c>
      <c r="H279" s="20">
        <f t="array" ref="H279">SUMPRODUCT((RECAP!$A$2:$A$1000=synthése!$B279)*(RECAP!$B$2:$B$1000=synthése!$C279)*(RECAP!$C$1:$L$1=synthése!H$1)*(RECAP!$C$2:$L$1000))</f>
        <v>0</v>
      </c>
      <c r="I279" s="20">
        <f t="array" ref="I279">SUMPRODUCT((RECAP!$A$2:$A$1000=synthése!$B279)*(RECAP!$B$2:$B$1000=synthése!$C279)*(RECAP!$C$1:$L$1=synthése!I$1)*(RECAP!$C$2:$L$1000))</f>
        <v>0</v>
      </c>
      <c r="J279" s="20">
        <f t="array" ref="J279">SUMPRODUCT((RECAP!$A$2:$A$1000=synthése!$B279)*(RECAP!$B$2:$B$1000=synthése!$C279)*(RECAP!$C$1:$L$1=synthése!J$1)*(RECAP!$C$2:$L$1000))</f>
        <v>0</v>
      </c>
      <c r="K279" s="20">
        <f t="array" ref="K279">SUMPRODUCT((RECAP!$A$2:$A$1000=synthése!$B279)*(RECAP!$B$2:$B$1000=synthése!$C279)*(RECAP!$C$1:$L$1=synthése!K$1)*(RECAP!$C$2:$L$1000))</f>
        <v>0</v>
      </c>
      <c r="L279" s="20">
        <f t="array" ref="L279">SUMPRODUCT((RECAP!$A$2:$A$1000=synthése!$B279)*(RECAP!$B$2:$B$1000=synthése!$C279)*(RECAP!$C$1:$L$1=synthése!L$1)*(RECAP!$C$2:$L$1000))</f>
        <v>0</v>
      </c>
      <c r="M279" s="20">
        <f t="array" ref="M279">SUMPRODUCT((RECAP!$A$2:$A$1000=synthése!$B279)*(RECAP!$B$2:$B$1000=synthése!$C279)*(RECAP!$C$1:$L$1=synthése!M$1)*(RECAP!$C$2:$L$1000))</f>
        <v>0</v>
      </c>
      <c r="N279" s="24">
        <f t="shared" si="8"/>
        <v>0</v>
      </c>
    </row>
    <row r="280" spans="1:14" ht="15" thickBot="1" x14ac:dyDescent="0.3">
      <c r="A280" s="11" t="str">
        <f t="shared" ca="1" si="9"/>
        <v/>
      </c>
      <c r="B280" s="18" t="str">
        <f>IF(RECAP!A280="","",RECAP!A280)</f>
        <v/>
      </c>
      <c r="C280" s="19" t="str">
        <f>IF(RECAP!B280="","",RECAP!B280)</f>
        <v/>
      </c>
      <c r="D280" s="20">
        <f t="array" ref="D280">SUMPRODUCT((RECAP!$A$2:$A$1000=synthése!$B280)*(RECAP!$B$2:$B$1000=synthése!$C280)*(RECAP!$C$1:$L$1=synthése!D$1)*(RECAP!$C$2:$L$1000))</f>
        <v>0</v>
      </c>
      <c r="E280" s="20">
        <f t="array" ref="E280">SUMPRODUCT((RECAP!$A$2:$A$1000=synthése!$B280)*(RECAP!$B$2:$B$1000=synthése!$C280)*(RECAP!$C$1:$L$1=synthése!E$1)*(RECAP!$C$2:$L$1000))</f>
        <v>0</v>
      </c>
      <c r="F280" s="20">
        <f t="array" ref="F280">SUMPRODUCT((RECAP!$A$2:$A$1000=synthése!$B280)*(RECAP!$B$2:$B$1000=synthése!$C280)*(RECAP!$C$1:$L$1=synthése!F$1)*(RECAP!$C$2:$L$1000))</f>
        <v>0</v>
      </c>
      <c r="G280" s="20">
        <f t="array" ref="G280">SUMPRODUCT((RECAP!$A$2:$A$1000=synthése!$B280)*(RECAP!$B$2:$B$1000=synthése!$C280)*(RECAP!$C$1:$L$1=synthése!G$1)*(RECAP!$C$2:$L$1000))</f>
        <v>0</v>
      </c>
      <c r="H280" s="20">
        <f t="array" ref="H280">SUMPRODUCT((RECAP!$A$2:$A$1000=synthése!$B280)*(RECAP!$B$2:$B$1000=synthése!$C280)*(RECAP!$C$1:$L$1=synthése!H$1)*(RECAP!$C$2:$L$1000))</f>
        <v>0</v>
      </c>
      <c r="I280" s="20">
        <f t="array" ref="I280">SUMPRODUCT((RECAP!$A$2:$A$1000=synthése!$B280)*(RECAP!$B$2:$B$1000=synthése!$C280)*(RECAP!$C$1:$L$1=synthése!I$1)*(RECAP!$C$2:$L$1000))</f>
        <v>0</v>
      </c>
      <c r="J280" s="20">
        <f t="array" ref="J280">SUMPRODUCT((RECAP!$A$2:$A$1000=synthése!$B280)*(RECAP!$B$2:$B$1000=synthése!$C280)*(RECAP!$C$1:$L$1=synthése!J$1)*(RECAP!$C$2:$L$1000))</f>
        <v>0</v>
      </c>
      <c r="K280" s="20">
        <f t="array" ref="K280">SUMPRODUCT((RECAP!$A$2:$A$1000=synthése!$B280)*(RECAP!$B$2:$B$1000=synthése!$C280)*(RECAP!$C$1:$L$1=synthése!K$1)*(RECAP!$C$2:$L$1000))</f>
        <v>0</v>
      </c>
      <c r="L280" s="20">
        <f t="array" ref="L280">SUMPRODUCT((RECAP!$A$2:$A$1000=synthése!$B280)*(RECAP!$B$2:$B$1000=synthése!$C280)*(RECAP!$C$1:$L$1=synthése!L$1)*(RECAP!$C$2:$L$1000))</f>
        <v>0</v>
      </c>
      <c r="M280" s="20">
        <f t="array" ref="M280">SUMPRODUCT((RECAP!$A$2:$A$1000=synthése!$B280)*(RECAP!$B$2:$B$1000=synthése!$C280)*(RECAP!$C$1:$L$1=synthése!M$1)*(RECAP!$C$2:$L$1000))</f>
        <v>0</v>
      </c>
      <c r="N280" s="24">
        <f t="shared" si="8"/>
        <v>0</v>
      </c>
    </row>
    <row r="281" spans="1:14" ht="15" thickBot="1" x14ac:dyDescent="0.3">
      <c r="A281" s="11" t="str">
        <f t="shared" ca="1" si="9"/>
        <v/>
      </c>
      <c r="B281" s="18" t="str">
        <f>IF(RECAP!A281="","",RECAP!A281)</f>
        <v/>
      </c>
      <c r="C281" s="19" t="str">
        <f>IF(RECAP!B281="","",RECAP!B281)</f>
        <v/>
      </c>
      <c r="D281" s="20">
        <f t="array" ref="D281">SUMPRODUCT((RECAP!$A$2:$A$1000=synthése!$B281)*(RECAP!$B$2:$B$1000=synthése!$C281)*(RECAP!$C$1:$L$1=synthése!D$1)*(RECAP!$C$2:$L$1000))</f>
        <v>0</v>
      </c>
      <c r="E281" s="20">
        <f t="array" ref="E281">SUMPRODUCT((RECAP!$A$2:$A$1000=synthése!$B281)*(RECAP!$B$2:$B$1000=synthése!$C281)*(RECAP!$C$1:$L$1=synthése!E$1)*(RECAP!$C$2:$L$1000))</f>
        <v>0</v>
      </c>
      <c r="F281" s="20">
        <f t="array" ref="F281">SUMPRODUCT((RECAP!$A$2:$A$1000=synthése!$B281)*(RECAP!$B$2:$B$1000=synthése!$C281)*(RECAP!$C$1:$L$1=synthése!F$1)*(RECAP!$C$2:$L$1000))</f>
        <v>0</v>
      </c>
      <c r="G281" s="20">
        <f t="array" ref="G281">SUMPRODUCT((RECAP!$A$2:$A$1000=synthése!$B281)*(RECAP!$B$2:$B$1000=synthése!$C281)*(RECAP!$C$1:$L$1=synthése!G$1)*(RECAP!$C$2:$L$1000))</f>
        <v>0</v>
      </c>
      <c r="H281" s="20">
        <f t="array" ref="H281">SUMPRODUCT((RECAP!$A$2:$A$1000=synthése!$B281)*(RECAP!$B$2:$B$1000=synthése!$C281)*(RECAP!$C$1:$L$1=synthése!H$1)*(RECAP!$C$2:$L$1000))</f>
        <v>0</v>
      </c>
      <c r="I281" s="20">
        <f t="array" ref="I281">SUMPRODUCT((RECAP!$A$2:$A$1000=synthése!$B281)*(RECAP!$B$2:$B$1000=synthése!$C281)*(RECAP!$C$1:$L$1=synthése!I$1)*(RECAP!$C$2:$L$1000))</f>
        <v>0</v>
      </c>
      <c r="J281" s="20">
        <f t="array" ref="J281">SUMPRODUCT((RECAP!$A$2:$A$1000=synthése!$B281)*(RECAP!$B$2:$B$1000=synthése!$C281)*(RECAP!$C$1:$L$1=synthése!J$1)*(RECAP!$C$2:$L$1000))</f>
        <v>0</v>
      </c>
      <c r="K281" s="20">
        <f t="array" ref="K281">SUMPRODUCT((RECAP!$A$2:$A$1000=synthése!$B281)*(RECAP!$B$2:$B$1000=synthése!$C281)*(RECAP!$C$1:$L$1=synthése!K$1)*(RECAP!$C$2:$L$1000))</f>
        <v>0</v>
      </c>
      <c r="L281" s="20">
        <f t="array" ref="L281">SUMPRODUCT((RECAP!$A$2:$A$1000=synthése!$B281)*(RECAP!$B$2:$B$1000=synthése!$C281)*(RECAP!$C$1:$L$1=synthése!L$1)*(RECAP!$C$2:$L$1000))</f>
        <v>0</v>
      </c>
      <c r="M281" s="20">
        <f t="array" ref="M281">SUMPRODUCT((RECAP!$A$2:$A$1000=synthése!$B281)*(RECAP!$B$2:$B$1000=synthése!$C281)*(RECAP!$C$1:$L$1=synthése!M$1)*(RECAP!$C$2:$L$1000))</f>
        <v>0</v>
      </c>
      <c r="N281" s="24">
        <f t="shared" si="8"/>
        <v>0</v>
      </c>
    </row>
    <row r="282" spans="1:14" ht="15" thickBot="1" x14ac:dyDescent="0.3">
      <c r="A282" s="11" t="str">
        <f t="shared" ca="1" si="9"/>
        <v/>
      </c>
      <c r="B282" s="18" t="str">
        <f>IF(RECAP!A282="","",RECAP!A282)</f>
        <v/>
      </c>
      <c r="C282" s="19" t="str">
        <f>IF(RECAP!B282="","",RECAP!B282)</f>
        <v/>
      </c>
      <c r="D282" s="20">
        <f t="array" ref="D282">SUMPRODUCT((RECAP!$A$2:$A$1000=synthése!$B282)*(RECAP!$B$2:$B$1000=synthése!$C282)*(RECAP!$C$1:$L$1=synthése!D$1)*(RECAP!$C$2:$L$1000))</f>
        <v>0</v>
      </c>
      <c r="E282" s="20">
        <f t="array" ref="E282">SUMPRODUCT((RECAP!$A$2:$A$1000=synthése!$B282)*(RECAP!$B$2:$B$1000=synthése!$C282)*(RECAP!$C$1:$L$1=synthése!E$1)*(RECAP!$C$2:$L$1000))</f>
        <v>0</v>
      </c>
      <c r="F282" s="20">
        <f t="array" ref="F282">SUMPRODUCT((RECAP!$A$2:$A$1000=synthése!$B282)*(RECAP!$B$2:$B$1000=synthése!$C282)*(RECAP!$C$1:$L$1=synthése!F$1)*(RECAP!$C$2:$L$1000))</f>
        <v>0</v>
      </c>
      <c r="G282" s="20">
        <f t="array" ref="G282">SUMPRODUCT((RECAP!$A$2:$A$1000=synthése!$B282)*(RECAP!$B$2:$B$1000=synthése!$C282)*(RECAP!$C$1:$L$1=synthése!G$1)*(RECAP!$C$2:$L$1000))</f>
        <v>0</v>
      </c>
      <c r="H282" s="20">
        <f t="array" ref="H282">SUMPRODUCT((RECAP!$A$2:$A$1000=synthése!$B282)*(RECAP!$B$2:$B$1000=synthése!$C282)*(RECAP!$C$1:$L$1=synthése!H$1)*(RECAP!$C$2:$L$1000))</f>
        <v>0</v>
      </c>
      <c r="I282" s="20">
        <f t="array" ref="I282">SUMPRODUCT((RECAP!$A$2:$A$1000=synthése!$B282)*(RECAP!$B$2:$B$1000=synthése!$C282)*(RECAP!$C$1:$L$1=synthése!I$1)*(RECAP!$C$2:$L$1000))</f>
        <v>0</v>
      </c>
      <c r="J282" s="20">
        <f t="array" ref="J282">SUMPRODUCT((RECAP!$A$2:$A$1000=synthése!$B282)*(RECAP!$B$2:$B$1000=synthése!$C282)*(RECAP!$C$1:$L$1=synthése!J$1)*(RECAP!$C$2:$L$1000))</f>
        <v>0</v>
      </c>
      <c r="K282" s="20">
        <f t="array" ref="K282">SUMPRODUCT((RECAP!$A$2:$A$1000=synthése!$B282)*(RECAP!$B$2:$B$1000=synthése!$C282)*(RECAP!$C$1:$L$1=synthése!K$1)*(RECAP!$C$2:$L$1000))</f>
        <v>0</v>
      </c>
      <c r="L282" s="20">
        <f t="array" ref="L282">SUMPRODUCT((RECAP!$A$2:$A$1000=synthése!$B282)*(RECAP!$B$2:$B$1000=synthése!$C282)*(RECAP!$C$1:$L$1=synthése!L$1)*(RECAP!$C$2:$L$1000))</f>
        <v>0</v>
      </c>
      <c r="M282" s="20">
        <f t="array" ref="M282">SUMPRODUCT((RECAP!$A$2:$A$1000=synthése!$B282)*(RECAP!$B$2:$B$1000=synthése!$C282)*(RECAP!$C$1:$L$1=synthése!M$1)*(RECAP!$C$2:$L$1000))</f>
        <v>0</v>
      </c>
      <c r="N282" s="24">
        <f t="shared" si="8"/>
        <v>0</v>
      </c>
    </row>
    <row r="283" spans="1:14" ht="15" thickBot="1" x14ac:dyDescent="0.3">
      <c r="A283" s="25" t="str">
        <f t="shared" ca="1" si="9"/>
        <v/>
      </c>
      <c r="B283" s="26" t="str">
        <f>IF(RECAP!A283="","",RECAP!A283)</f>
        <v/>
      </c>
      <c r="C283" s="27" t="str">
        <f>IF(RECAP!B283="","",RECAP!B283)</f>
        <v/>
      </c>
      <c r="D283" s="28">
        <f t="array" ref="D283">SUMPRODUCT((RECAP!$A$2:$A$1000=synthése!$B283)*(RECAP!$B$2:$B$1000=synthése!$C283)*(RECAP!$C$1:$L$1=synthése!D$1)*(RECAP!$C$2:$L$1000))</f>
        <v>0</v>
      </c>
      <c r="E283" s="28">
        <f t="array" ref="E283">SUMPRODUCT((RECAP!$A$2:$A$1000=synthése!$B283)*(RECAP!$B$2:$B$1000=synthése!$C283)*(RECAP!$C$1:$L$1=synthése!E$1)*(RECAP!$C$2:$L$1000))</f>
        <v>0</v>
      </c>
      <c r="F283" s="28">
        <f t="array" ref="F283">SUMPRODUCT((RECAP!$A$2:$A$1000=synthése!$B283)*(RECAP!$B$2:$B$1000=synthése!$C283)*(RECAP!$C$1:$L$1=synthése!F$1)*(RECAP!$C$2:$L$1000))</f>
        <v>0</v>
      </c>
      <c r="G283" s="28">
        <f t="array" ref="G283">SUMPRODUCT((RECAP!$A$2:$A$1000=synthése!$B283)*(RECAP!$B$2:$B$1000=synthése!$C283)*(RECAP!$C$1:$L$1=synthése!G$1)*(RECAP!$C$2:$L$1000))</f>
        <v>0</v>
      </c>
      <c r="H283" s="28">
        <f t="array" ref="H283">SUMPRODUCT((RECAP!$A$2:$A$1000=synthése!$B283)*(RECAP!$B$2:$B$1000=synthése!$C283)*(RECAP!$C$1:$L$1=synthése!H$1)*(RECAP!$C$2:$L$1000))</f>
        <v>0</v>
      </c>
      <c r="I283" s="28">
        <f t="array" ref="I283">SUMPRODUCT((RECAP!$A$2:$A$1000=synthése!$B283)*(RECAP!$B$2:$B$1000=synthése!$C283)*(RECAP!$C$1:$L$1=synthése!I$1)*(RECAP!$C$2:$L$1000))</f>
        <v>0</v>
      </c>
      <c r="J283" s="28">
        <f t="array" ref="J283">SUMPRODUCT((RECAP!$A$2:$A$1000=synthése!$B283)*(RECAP!$B$2:$B$1000=synthése!$C283)*(RECAP!$C$1:$L$1=synthése!J$1)*(RECAP!$C$2:$L$1000))</f>
        <v>0</v>
      </c>
      <c r="K283" s="28">
        <f t="array" ref="K283">SUMPRODUCT((RECAP!$A$2:$A$1000=synthése!$B283)*(RECAP!$B$2:$B$1000=synthése!$C283)*(RECAP!$C$1:$L$1=synthése!K$1)*(RECAP!$C$2:$L$1000))</f>
        <v>0</v>
      </c>
      <c r="L283" s="28">
        <f t="array" ref="L283">SUMPRODUCT((RECAP!$A$2:$A$1000=synthése!$B283)*(RECAP!$B$2:$B$1000=synthése!$C283)*(RECAP!$C$1:$L$1=synthése!L$1)*(RECAP!$C$2:$L$1000))</f>
        <v>0</v>
      </c>
      <c r="M283" s="28">
        <f t="array" ref="M283">SUMPRODUCT((RECAP!$A$2:$A$1000=synthése!$B283)*(RECAP!$B$2:$B$1000=synthése!$C283)*(RECAP!$C$1:$L$1=synthése!M$1)*(RECAP!$C$2:$L$1000))</f>
        <v>0</v>
      </c>
      <c r="N283" s="24">
        <f t="shared" si="8"/>
        <v>0</v>
      </c>
    </row>
    <row r="284" spans="1:14" ht="15" thickBot="1" x14ac:dyDescent="0.3">
      <c r="A284" s="9" t="str">
        <f t="shared" ca="1" si="9"/>
        <v/>
      </c>
      <c r="B284" s="21" t="str">
        <f>IF(RECAP!A284="","",RECAP!A284)</f>
        <v/>
      </c>
      <c r="C284" s="22" t="str">
        <f>IF(RECAP!B284="","",RECAP!B284)</f>
        <v/>
      </c>
      <c r="D284" s="23">
        <f t="array" ref="D284">SUMPRODUCT((RECAP!$A$2:$A$1000=synthése!$B284)*(RECAP!$B$2:$B$1000=synthése!$C284)*(RECAP!$C$1:$L$1=synthése!D$1)*(RECAP!$C$2:$L$1000))</f>
        <v>0</v>
      </c>
      <c r="E284" s="23">
        <f t="array" ref="E284">SUMPRODUCT((RECAP!$A$2:$A$1000=synthése!$B284)*(RECAP!$B$2:$B$1000=synthése!$C284)*(RECAP!$C$1:$L$1=synthése!E$1)*(RECAP!$C$2:$L$1000))</f>
        <v>0</v>
      </c>
      <c r="F284" s="23">
        <f t="array" ref="F284">SUMPRODUCT((RECAP!$A$2:$A$1000=synthése!$B284)*(RECAP!$B$2:$B$1000=synthése!$C284)*(RECAP!$C$1:$L$1=synthése!F$1)*(RECAP!$C$2:$L$1000))</f>
        <v>0</v>
      </c>
      <c r="G284" s="23">
        <f t="array" ref="G284">SUMPRODUCT((RECAP!$A$2:$A$1000=synthése!$B284)*(RECAP!$B$2:$B$1000=synthése!$C284)*(RECAP!$C$1:$L$1=synthése!G$1)*(RECAP!$C$2:$L$1000))</f>
        <v>0</v>
      </c>
      <c r="H284" s="23">
        <f t="array" ref="H284">SUMPRODUCT((RECAP!$A$2:$A$1000=synthése!$B284)*(RECAP!$B$2:$B$1000=synthése!$C284)*(RECAP!$C$1:$L$1=synthése!H$1)*(RECAP!$C$2:$L$1000))</f>
        <v>0</v>
      </c>
      <c r="I284" s="23">
        <f t="array" ref="I284">SUMPRODUCT((RECAP!$A$2:$A$1000=synthése!$B284)*(RECAP!$B$2:$B$1000=synthése!$C284)*(RECAP!$C$1:$L$1=synthése!I$1)*(RECAP!$C$2:$L$1000))</f>
        <v>0</v>
      </c>
      <c r="J284" s="23">
        <f t="array" ref="J284">SUMPRODUCT((RECAP!$A$2:$A$1000=synthése!$B284)*(RECAP!$B$2:$B$1000=synthése!$C284)*(RECAP!$C$1:$L$1=synthése!J$1)*(RECAP!$C$2:$L$1000))</f>
        <v>0</v>
      </c>
      <c r="K284" s="23">
        <f t="array" ref="K284">SUMPRODUCT((RECAP!$A$2:$A$1000=synthése!$B284)*(RECAP!$B$2:$B$1000=synthése!$C284)*(RECAP!$C$1:$L$1=synthése!K$1)*(RECAP!$C$2:$L$1000))</f>
        <v>0</v>
      </c>
      <c r="L284" s="23">
        <f t="array" ref="L284">SUMPRODUCT((RECAP!$A$2:$A$1000=synthése!$B284)*(RECAP!$B$2:$B$1000=synthése!$C284)*(RECAP!$C$1:$L$1=synthése!L$1)*(RECAP!$C$2:$L$1000))</f>
        <v>0</v>
      </c>
      <c r="M284" s="23">
        <f t="array" ref="M284">SUMPRODUCT((RECAP!$A$2:$A$1000=synthése!$B284)*(RECAP!$B$2:$B$1000=synthése!$C284)*(RECAP!$C$1:$L$1=synthése!M$1)*(RECAP!$C$2:$L$1000))</f>
        <v>0</v>
      </c>
      <c r="N284" s="24">
        <f t="shared" si="8"/>
        <v>0</v>
      </c>
    </row>
    <row r="285" spans="1:14" ht="15" thickBot="1" x14ac:dyDescent="0.3">
      <c r="A285" s="11" t="str">
        <f t="shared" ca="1" si="9"/>
        <v/>
      </c>
      <c r="B285" s="18" t="str">
        <f>IF(RECAP!A285="","",RECAP!A285)</f>
        <v/>
      </c>
      <c r="C285" s="19" t="str">
        <f>IF(RECAP!B285="","",RECAP!B285)</f>
        <v/>
      </c>
      <c r="D285" s="20">
        <f t="array" ref="D285">SUMPRODUCT((RECAP!$A$2:$A$1000=synthése!$B285)*(RECAP!$B$2:$B$1000=synthése!$C285)*(RECAP!$C$1:$L$1=synthése!D$1)*(RECAP!$C$2:$L$1000))</f>
        <v>0</v>
      </c>
      <c r="E285" s="20">
        <f t="array" ref="E285">SUMPRODUCT((RECAP!$A$2:$A$1000=synthése!$B285)*(RECAP!$B$2:$B$1000=synthése!$C285)*(RECAP!$C$1:$L$1=synthése!E$1)*(RECAP!$C$2:$L$1000))</f>
        <v>0</v>
      </c>
      <c r="F285" s="20">
        <f t="array" ref="F285">SUMPRODUCT((RECAP!$A$2:$A$1000=synthése!$B285)*(RECAP!$B$2:$B$1000=synthése!$C285)*(RECAP!$C$1:$L$1=synthése!F$1)*(RECAP!$C$2:$L$1000))</f>
        <v>0</v>
      </c>
      <c r="G285" s="20">
        <f t="array" ref="G285">SUMPRODUCT((RECAP!$A$2:$A$1000=synthése!$B285)*(RECAP!$B$2:$B$1000=synthése!$C285)*(RECAP!$C$1:$L$1=synthése!G$1)*(RECAP!$C$2:$L$1000))</f>
        <v>0</v>
      </c>
      <c r="H285" s="20">
        <f t="array" ref="H285">SUMPRODUCT((RECAP!$A$2:$A$1000=synthése!$B285)*(RECAP!$B$2:$B$1000=synthése!$C285)*(RECAP!$C$1:$L$1=synthése!H$1)*(RECAP!$C$2:$L$1000))</f>
        <v>0</v>
      </c>
      <c r="I285" s="20">
        <f t="array" ref="I285">SUMPRODUCT((RECAP!$A$2:$A$1000=synthése!$B285)*(RECAP!$B$2:$B$1000=synthése!$C285)*(RECAP!$C$1:$L$1=synthése!I$1)*(RECAP!$C$2:$L$1000))</f>
        <v>0</v>
      </c>
      <c r="J285" s="20">
        <f t="array" ref="J285">SUMPRODUCT((RECAP!$A$2:$A$1000=synthése!$B285)*(RECAP!$B$2:$B$1000=synthése!$C285)*(RECAP!$C$1:$L$1=synthése!J$1)*(RECAP!$C$2:$L$1000))</f>
        <v>0</v>
      </c>
      <c r="K285" s="20">
        <f t="array" ref="K285">SUMPRODUCT((RECAP!$A$2:$A$1000=synthése!$B285)*(RECAP!$B$2:$B$1000=synthése!$C285)*(RECAP!$C$1:$L$1=synthése!K$1)*(RECAP!$C$2:$L$1000))</f>
        <v>0</v>
      </c>
      <c r="L285" s="20">
        <f t="array" ref="L285">SUMPRODUCT((RECAP!$A$2:$A$1000=synthése!$B285)*(RECAP!$B$2:$B$1000=synthése!$C285)*(RECAP!$C$1:$L$1=synthése!L$1)*(RECAP!$C$2:$L$1000))</f>
        <v>0</v>
      </c>
      <c r="M285" s="20">
        <f t="array" ref="M285">SUMPRODUCT((RECAP!$A$2:$A$1000=synthése!$B285)*(RECAP!$B$2:$B$1000=synthése!$C285)*(RECAP!$C$1:$L$1=synthése!M$1)*(RECAP!$C$2:$L$1000))</f>
        <v>0</v>
      </c>
      <c r="N285" s="24">
        <f t="shared" si="8"/>
        <v>0</v>
      </c>
    </row>
    <row r="286" spans="1:14" ht="15" thickBot="1" x14ac:dyDescent="0.3">
      <c r="A286" s="11" t="str">
        <f t="shared" ca="1" si="9"/>
        <v/>
      </c>
      <c r="B286" s="18" t="str">
        <f>IF(RECAP!A286="","",RECAP!A286)</f>
        <v/>
      </c>
      <c r="C286" s="19" t="str">
        <f>IF(RECAP!B286="","",RECAP!B286)</f>
        <v/>
      </c>
      <c r="D286" s="20">
        <f t="array" ref="D286">SUMPRODUCT((RECAP!$A$2:$A$1000=synthése!$B286)*(RECAP!$B$2:$B$1000=synthése!$C286)*(RECAP!$C$1:$L$1=synthése!D$1)*(RECAP!$C$2:$L$1000))</f>
        <v>0</v>
      </c>
      <c r="E286" s="20">
        <f t="array" ref="E286">SUMPRODUCT((RECAP!$A$2:$A$1000=synthése!$B286)*(RECAP!$B$2:$B$1000=synthése!$C286)*(RECAP!$C$1:$L$1=synthése!E$1)*(RECAP!$C$2:$L$1000))</f>
        <v>0</v>
      </c>
      <c r="F286" s="20">
        <f t="array" ref="F286">SUMPRODUCT((RECAP!$A$2:$A$1000=synthése!$B286)*(RECAP!$B$2:$B$1000=synthése!$C286)*(RECAP!$C$1:$L$1=synthése!F$1)*(RECAP!$C$2:$L$1000))</f>
        <v>0</v>
      </c>
      <c r="G286" s="20">
        <f t="array" ref="G286">SUMPRODUCT((RECAP!$A$2:$A$1000=synthése!$B286)*(RECAP!$B$2:$B$1000=synthése!$C286)*(RECAP!$C$1:$L$1=synthése!G$1)*(RECAP!$C$2:$L$1000))</f>
        <v>0</v>
      </c>
      <c r="H286" s="20">
        <f t="array" ref="H286">SUMPRODUCT((RECAP!$A$2:$A$1000=synthése!$B286)*(RECAP!$B$2:$B$1000=synthése!$C286)*(RECAP!$C$1:$L$1=synthése!H$1)*(RECAP!$C$2:$L$1000))</f>
        <v>0</v>
      </c>
      <c r="I286" s="20">
        <f t="array" ref="I286">SUMPRODUCT((RECAP!$A$2:$A$1000=synthése!$B286)*(RECAP!$B$2:$B$1000=synthése!$C286)*(RECAP!$C$1:$L$1=synthése!I$1)*(RECAP!$C$2:$L$1000))</f>
        <v>0</v>
      </c>
      <c r="J286" s="20">
        <f t="array" ref="J286">SUMPRODUCT((RECAP!$A$2:$A$1000=synthése!$B286)*(RECAP!$B$2:$B$1000=synthése!$C286)*(RECAP!$C$1:$L$1=synthése!J$1)*(RECAP!$C$2:$L$1000))</f>
        <v>0</v>
      </c>
      <c r="K286" s="20">
        <f t="array" ref="K286">SUMPRODUCT((RECAP!$A$2:$A$1000=synthése!$B286)*(RECAP!$B$2:$B$1000=synthése!$C286)*(RECAP!$C$1:$L$1=synthése!K$1)*(RECAP!$C$2:$L$1000))</f>
        <v>0</v>
      </c>
      <c r="L286" s="20">
        <f t="array" ref="L286">SUMPRODUCT((RECAP!$A$2:$A$1000=synthése!$B286)*(RECAP!$B$2:$B$1000=synthése!$C286)*(RECAP!$C$1:$L$1=synthése!L$1)*(RECAP!$C$2:$L$1000))</f>
        <v>0</v>
      </c>
      <c r="M286" s="20">
        <f t="array" ref="M286">SUMPRODUCT((RECAP!$A$2:$A$1000=synthése!$B286)*(RECAP!$B$2:$B$1000=synthése!$C286)*(RECAP!$C$1:$L$1=synthése!M$1)*(RECAP!$C$2:$L$1000))</f>
        <v>0</v>
      </c>
      <c r="N286" s="24">
        <f t="shared" si="8"/>
        <v>0</v>
      </c>
    </row>
    <row r="287" spans="1:14" ht="15" thickBot="1" x14ac:dyDescent="0.3">
      <c r="A287" s="11" t="str">
        <f t="shared" ca="1" si="9"/>
        <v/>
      </c>
      <c r="B287" s="18" t="str">
        <f>IF(RECAP!A287="","",RECAP!A287)</f>
        <v/>
      </c>
      <c r="C287" s="19" t="str">
        <f>IF(RECAP!B287="","",RECAP!B287)</f>
        <v/>
      </c>
      <c r="D287" s="20">
        <f t="array" ref="D287">SUMPRODUCT((RECAP!$A$2:$A$1000=synthése!$B287)*(RECAP!$B$2:$B$1000=synthése!$C287)*(RECAP!$C$1:$L$1=synthése!D$1)*(RECAP!$C$2:$L$1000))</f>
        <v>0</v>
      </c>
      <c r="E287" s="20">
        <f t="array" ref="E287">SUMPRODUCT((RECAP!$A$2:$A$1000=synthése!$B287)*(RECAP!$B$2:$B$1000=synthése!$C287)*(RECAP!$C$1:$L$1=synthése!E$1)*(RECAP!$C$2:$L$1000))</f>
        <v>0</v>
      </c>
      <c r="F287" s="20">
        <f t="array" ref="F287">SUMPRODUCT((RECAP!$A$2:$A$1000=synthése!$B287)*(RECAP!$B$2:$B$1000=synthése!$C287)*(RECAP!$C$1:$L$1=synthése!F$1)*(RECAP!$C$2:$L$1000))</f>
        <v>0</v>
      </c>
      <c r="G287" s="20">
        <f t="array" ref="G287">SUMPRODUCT((RECAP!$A$2:$A$1000=synthése!$B287)*(RECAP!$B$2:$B$1000=synthése!$C287)*(RECAP!$C$1:$L$1=synthése!G$1)*(RECAP!$C$2:$L$1000))</f>
        <v>0</v>
      </c>
      <c r="H287" s="20">
        <f t="array" ref="H287">SUMPRODUCT((RECAP!$A$2:$A$1000=synthése!$B287)*(RECAP!$B$2:$B$1000=synthése!$C287)*(RECAP!$C$1:$L$1=synthése!H$1)*(RECAP!$C$2:$L$1000))</f>
        <v>0</v>
      </c>
      <c r="I287" s="20">
        <f t="array" ref="I287">SUMPRODUCT((RECAP!$A$2:$A$1000=synthése!$B287)*(RECAP!$B$2:$B$1000=synthése!$C287)*(RECAP!$C$1:$L$1=synthése!I$1)*(RECAP!$C$2:$L$1000))</f>
        <v>0</v>
      </c>
      <c r="J287" s="20">
        <f t="array" ref="J287">SUMPRODUCT((RECAP!$A$2:$A$1000=synthése!$B287)*(RECAP!$B$2:$B$1000=synthése!$C287)*(RECAP!$C$1:$L$1=synthése!J$1)*(RECAP!$C$2:$L$1000))</f>
        <v>0</v>
      </c>
      <c r="K287" s="20">
        <f t="array" ref="K287">SUMPRODUCT((RECAP!$A$2:$A$1000=synthése!$B287)*(RECAP!$B$2:$B$1000=synthése!$C287)*(RECAP!$C$1:$L$1=synthése!K$1)*(RECAP!$C$2:$L$1000))</f>
        <v>0</v>
      </c>
      <c r="L287" s="20">
        <f t="array" ref="L287">SUMPRODUCT((RECAP!$A$2:$A$1000=synthése!$B287)*(RECAP!$B$2:$B$1000=synthése!$C287)*(RECAP!$C$1:$L$1=synthése!L$1)*(RECAP!$C$2:$L$1000))</f>
        <v>0</v>
      </c>
      <c r="M287" s="20">
        <f t="array" ref="M287">SUMPRODUCT((RECAP!$A$2:$A$1000=synthése!$B287)*(RECAP!$B$2:$B$1000=synthése!$C287)*(RECAP!$C$1:$L$1=synthése!M$1)*(RECAP!$C$2:$L$1000))</f>
        <v>0</v>
      </c>
      <c r="N287" s="24">
        <f t="shared" si="8"/>
        <v>0</v>
      </c>
    </row>
    <row r="288" spans="1:14" ht="15" thickBot="1" x14ac:dyDescent="0.3">
      <c r="A288" s="11" t="str">
        <f t="shared" ca="1" si="9"/>
        <v/>
      </c>
      <c r="B288" s="18" t="str">
        <f>IF(RECAP!A288="","",RECAP!A288)</f>
        <v/>
      </c>
      <c r="C288" s="19" t="str">
        <f>IF(RECAP!B288="","",RECAP!B288)</f>
        <v/>
      </c>
      <c r="D288" s="20">
        <f t="array" ref="D288">SUMPRODUCT((RECAP!$A$2:$A$1000=synthése!$B288)*(RECAP!$B$2:$B$1000=synthése!$C288)*(RECAP!$C$1:$L$1=synthése!D$1)*(RECAP!$C$2:$L$1000))</f>
        <v>0</v>
      </c>
      <c r="E288" s="20">
        <f t="array" ref="E288">SUMPRODUCT((RECAP!$A$2:$A$1000=synthése!$B288)*(RECAP!$B$2:$B$1000=synthése!$C288)*(RECAP!$C$1:$L$1=synthése!E$1)*(RECAP!$C$2:$L$1000))</f>
        <v>0</v>
      </c>
      <c r="F288" s="20">
        <f t="array" ref="F288">SUMPRODUCT((RECAP!$A$2:$A$1000=synthése!$B288)*(RECAP!$B$2:$B$1000=synthése!$C288)*(RECAP!$C$1:$L$1=synthése!F$1)*(RECAP!$C$2:$L$1000))</f>
        <v>0</v>
      </c>
      <c r="G288" s="20">
        <f t="array" ref="G288">SUMPRODUCT((RECAP!$A$2:$A$1000=synthése!$B288)*(RECAP!$B$2:$B$1000=synthése!$C288)*(RECAP!$C$1:$L$1=synthése!G$1)*(RECAP!$C$2:$L$1000))</f>
        <v>0</v>
      </c>
      <c r="H288" s="20">
        <f t="array" ref="H288">SUMPRODUCT((RECAP!$A$2:$A$1000=synthése!$B288)*(RECAP!$B$2:$B$1000=synthése!$C288)*(RECAP!$C$1:$L$1=synthése!H$1)*(RECAP!$C$2:$L$1000))</f>
        <v>0</v>
      </c>
      <c r="I288" s="20">
        <f t="array" ref="I288">SUMPRODUCT((RECAP!$A$2:$A$1000=synthése!$B288)*(RECAP!$B$2:$B$1000=synthése!$C288)*(RECAP!$C$1:$L$1=synthése!I$1)*(RECAP!$C$2:$L$1000))</f>
        <v>0</v>
      </c>
      <c r="J288" s="20">
        <f t="array" ref="J288">SUMPRODUCT((RECAP!$A$2:$A$1000=synthése!$B288)*(RECAP!$B$2:$B$1000=synthése!$C288)*(RECAP!$C$1:$L$1=synthése!J$1)*(RECAP!$C$2:$L$1000))</f>
        <v>0</v>
      </c>
      <c r="K288" s="20">
        <f t="array" ref="K288">SUMPRODUCT((RECAP!$A$2:$A$1000=synthése!$B288)*(RECAP!$B$2:$B$1000=synthése!$C288)*(RECAP!$C$1:$L$1=synthése!K$1)*(RECAP!$C$2:$L$1000))</f>
        <v>0</v>
      </c>
      <c r="L288" s="20">
        <f t="array" ref="L288">SUMPRODUCT((RECAP!$A$2:$A$1000=synthése!$B288)*(RECAP!$B$2:$B$1000=synthése!$C288)*(RECAP!$C$1:$L$1=synthése!L$1)*(RECAP!$C$2:$L$1000))</f>
        <v>0</v>
      </c>
      <c r="M288" s="20">
        <f t="array" ref="M288">SUMPRODUCT((RECAP!$A$2:$A$1000=synthése!$B288)*(RECAP!$B$2:$B$1000=synthése!$C288)*(RECAP!$C$1:$L$1=synthése!M$1)*(RECAP!$C$2:$L$1000))</f>
        <v>0</v>
      </c>
      <c r="N288" s="24">
        <f t="shared" si="8"/>
        <v>0</v>
      </c>
    </row>
    <row r="289" spans="1:14" ht="15" thickBot="1" x14ac:dyDescent="0.3">
      <c r="A289" s="25" t="str">
        <f t="shared" ca="1" si="9"/>
        <v/>
      </c>
      <c r="B289" s="26" t="str">
        <f>IF(RECAP!A289="","",RECAP!A289)</f>
        <v/>
      </c>
      <c r="C289" s="27" t="str">
        <f>IF(RECAP!B289="","",RECAP!B289)</f>
        <v/>
      </c>
      <c r="D289" s="28">
        <f t="array" ref="D289">SUMPRODUCT((RECAP!$A$2:$A$1000=synthése!$B289)*(RECAP!$B$2:$B$1000=synthése!$C289)*(RECAP!$C$1:$L$1=synthése!D$1)*(RECAP!$C$2:$L$1000))</f>
        <v>0</v>
      </c>
      <c r="E289" s="28">
        <f t="array" ref="E289">SUMPRODUCT((RECAP!$A$2:$A$1000=synthése!$B289)*(RECAP!$B$2:$B$1000=synthése!$C289)*(RECAP!$C$1:$L$1=synthése!E$1)*(RECAP!$C$2:$L$1000))</f>
        <v>0</v>
      </c>
      <c r="F289" s="28">
        <f t="array" ref="F289">SUMPRODUCT((RECAP!$A$2:$A$1000=synthése!$B289)*(RECAP!$B$2:$B$1000=synthése!$C289)*(RECAP!$C$1:$L$1=synthése!F$1)*(RECAP!$C$2:$L$1000))</f>
        <v>0</v>
      </c>
      <c r="G289" s="28">
        <f t="array" ref="G289">SUMPRODUCT((RECAP!$A$2:$A$1000=synthése!$B289)*(RECAP!$B$2:$B$1000=synthése!$C289)*(RECAP!$C$1:$L$1=synthése!G$1)*(RECAP!$C$2:$L$1000))</f>
        <v>0</v>
      </c>
      <c r="H289" s="28">
        <f t="array" ref="H289">SUMPRODUCT((RECAP!$A$2:$A$1000=synthése!$B289)*(RECAP!$B$2:$B$1000=synthése!$C289)*(RECAP!$C$1:$L$1=synthése!H$1)*(RECAP!$C$2:$L$1000))</f>
        <v>0</v>
      </c>
      <c r="I289" s="28">
        <f t="array" ref="I289">SUMPRODUCT((RECAP!$A$2:$A$1000=synthése!$B289)*(RECAP!$B$2:$B$1000=synthése!$C289)*(RECAP!$C$1:$L$1=synthése!I$1)*(RECAP!$C$2:$L$1000))</f>
        <v>0</v>
      </c>
      <c r="J289" s="28">
        <f t="array" ref="J289">SUMPRODUCT((RECAP!$A$2:$A$1000=synthése!$B289)*(RECAP!$B$2:$B$1000=synthése!$C289)*(RECAP!$C$1:$L$1=synthése!J$1)*(RECAP!$C$2:$L$1000))</f>
        <v>0</v>
      </c>
      <c r="K289" s="28">
        <f t="array" ref="K289">SUMPRODUCT((RECAP!$A$2:$A$1000=synthése!$B289)*(RECAP!$B$2:$B$1000=synthése!$C289)*(RECAP!$C$1:$L$1=synthése!K$1)*(RECAP!$C$2:$L$1000))</f>
        <v>0</v>
      </c>
      <c r="L289" s="28">
        <f t="array" ref="L289">SUMPRODUCT((RECAP!$A$2:$A$1000=synthése!$B289)*(RECAP!$B$2:$B$1000=synthése!$C289)*(RECAP!$C$1:$L$1=synthése!L$1)*(RECAP!$C$2:$L$1000))</f>
        <v>0</v>
      </c>
      <c r="M289" s="28">
        <f t="array" ref="M289">SUMPRODUCT((RECAP!$A$2:$A$1000=synthése!$B289)*(RECAP!$B$2:$B$1000=synthése!$C289)*(RECAP!$C$1:$L$1=synthése!M$1)*(RECAP!$C$2:$L$1000))</f>
        <v>0</v>
      </c>
      <c r="N289" s="24">
        <f t="shared" si="8"/>
        <v>0</v>
      </c>
    </row>
    <row r="290" spans="1:14" ht="15" thickBot="1" x14ac:dyDescent="0.3">
      <c r="A290" s="9" t="str">
        <f t="shared" ca="1" si="9"/>
        <v/>
      </c>
      <c r="B290" s="21" t="str">
        <f>IF(RECAP!A290="","",RECAP!A290)</f>
        <v/>
      </c>
      <c r="C290" s="22" t="str">
        <f>IF(RECAP!B290="","",RECAP!B290)</f>
        <v/>
      </c>
      <c r="D290" s="23">
        <f t="array" ref="D290">SUMPRODUCT((RECAP!$A$2:$A$1000=synthése!$B290)*(RECAP!$B$2:$B$1000=synthése!$C290)*(RECAP!$C$1:$L$1=synthése!D$1)*(RECAP!$C$2:$L$1000))</f>
        <v>0</v>
      </c>
      <c r="E290" s="23">
        <f t="array" ref="E290">SUMPRODUCT((RECAP!$A$2:$A$1000=synthése!$B290)*(RECAP!$B$2:$B$1000=synthése!$C290)*(RECAP!$C$1:$L$1=synthése!E$1)*(RECAP!$C$2:$L$1000))</f>
        <v>0</v>
      </c>
      <c r="F290" s="23">
        <f t="array" ref="F290">SUMPRODUCT((RECAP!$A$2:$A$1000=synthése!$B290)*(RECAP!$B$2:$B$1000=synthése!$C290)*(RECAP!$C$1:$L$1=synthése!F$1)*(RECAP!$C$2:$L$1000))</f>
        <v>0</v>
      </c>
      <c r="G290" s="23">
        <f t="array" ref="G290">SUMPRODUCT((RECAP!$A$2:$A$1000=synthése!$B290)*(RECAP!$B$2:$B$1000=synthése!$C290)*(RECAP!$C$1:$L$1=synthése!G$1)*(RECAP!$C$2:$L$1000))</f>
        <v>0</v>
      </c>
      <c r="H290" s="23">
        <f t="array" ref="H290">SUMPRODUCT((RECAP!$A$2:$A$1000=synthése!$B290)*(RECAP!$B$2:$B$1000=synthése!$C290)*(RECAP!$C$1:$L$1=synthése!H$1)*(RECAP!$C$2:$L$1000))</f>
        <v>0</v>
      </c>
      <c r="I290" s="23">
        <f t="array" ref="I290">SUMPRODUCT((RECAP!$A$2:$A$1000=synthése!$B290)*(RECAP!$B$2:$B$1000=synthése!$C290)*(RECAP!$C$1:$L$1=synthése!I$1)*(RECAP!$C$2:$L$1000))</f>
        <v>0</v>
      </c>
      <c r="J290" s="23">
        <f t="array" ref="J290">SUMPRODUCT((RECAP!$A$2:$A$1000=synthése!$B290)*(RECAP!$B$2:$B$1000=synthése!$C290)*(RECAP!$C$1:$L$1=synthése!J$1)*(RECAP!$C$2:$L$1000))</f>
        <v>0</v>
      </c>
      <c r="K290" s="23">
        <f t="array" ref="K290">SUMPRODUCT((RECAP!$A$2:$A$1000=synthése!$B290)*(RECAP!$B$2:$B$1000=synthése!$C290)*(RECAP!$C$1:$L$1=synthése!K$1)*(RECAP!$C$2:$L$1000))</f>
        <v>0</v>
      </c>
      <c r="L290" s="23">
        <f t="array" ref="L290">SUMPRODUCT((RECAP!$A$2:$A$1000=synthése!$B290)*(RECAP!$B$2:$B$1000=synthése!$C290)*(RECAP!$C$1:$L$1=synthése!L$1)*(RECAP!$C$2:$L$1000))</f>
        <v>0</v>
      </c>
      <c r="M290" s="23">
        <f t="array" ref="M290">SUMPRODUCT((RECAP!$A$2:$A$1000=synthése!$B290)*(RECAP!$B$2:$B$1000=synthése!$C290)*(RECAP!$C$1:$L$1=synthése!M$1)*(RECAP!$C$2:$L$1000))</f>
        <v>0</v>
      </c>
      <c r="N290" s="24">
        <f t="shared" si="8"/>
        <v>0</v>
      </c>
    </row>
    <row r="291" spans="1:14" ht="15" thickBot="1" x14ac:dyDescent="0.3">
      <c r="A291" s="11" t="str">
        <f t="shared" ca="1" si="9"/>
        <v/>
      </c>
      <c r="B291" s="18" t="str">
        <f>IF(RECAP!A291="","",RECAP!A291)</f>
        <v/>
      </c>
      <c r="C291" s="19" t="str">
        <f>IF(RECAP!B291="","",RECAP!B291)</f>
        <v/>
      </c>
      <c r="D291" s="20">
        <f t="array" ref="D291">SUMPRODUCT((RECAP!$A$2:$A$1000=synthése!$B291)*(RECAP!$B$2:$B$1000=synthése!$C291)*(RECAP!$C$1:$L$1=synthése!D$1)*(RECAP!$C$2:$L$1000))</f>
        <v>0</v>
      </c>
      <c r="E291" s="20">
        <f t="array" ref="E291">SUMPRODUCT((RECAP!$A$2:$A$1000=synthése!$B291)*(RECAP!$B$2:$B$1000=synthése!$C291)*(RECAP!$C$1:$L$1=synthése!E$1)*(RECAP!$C$2:$L$1000))</f>
        <v>0</v>
      </c>
      <c r="F291" s="20">
        <f t="array" ref="F291">SUMPRODUCT((RECAP!$A$2:$A$1000=synthése!$B291)*(RECAP!$B$2:$B$1000=synthése!$C291)*(RECAP!$C$1:$L$1=synthése!F$1)*(RECAP!$C$2:$L$1000))</f>
        <v>0</v>
      </c>
      <c r="G291" s="20">
        <f t="array" ref="G291">SUMPRODUCT((RECAP!$A$2:$A$1000=synthése!$B291)*(RECAP!$B$2:$B$1000=synthése!$C291)*(RECAP!$C$1:$L$1=synthése!G$1)*(RECAP!$C$2:$L$1000))</f>
        <v>0</v>
      </c>
      <c r="H291" s="20">
        <f t="array" ref="H291">SUMPRODUCT((RECAP!$A$2:$A$1000=synthése!$B291)*(RECAP!$B$2:$B$1000=synthése!$C291)*(RECAP!$C$1:$L$1=synthése!H$1)*(RECAP!$C$2:$L$1000))</f>
        <v>0</v>
      </c>
      <c r="I291" s="20">
        <f t="array" ref="I291">SUMPRODUCT((RECAP!$A$2:$A$1000=synthése!$B291)*(RECAP!$B$2:$B$1000=synthése!$C291)*(RECAP!$C$1:$L$1=synthése!I$1)*(RECAP!$C$2:$L$1000))</f>
        <v>0</v>
      </c>
      <c r="J291" s="20">
        <f t="array" ref="J291">SUMPRODUCT((RECAP!$A$2:$A$1000=synthése!$B291)*(RECAP!$B$2:$B$1000=synthése!$C291)*(RECAP!$C$1:$L$1=synthése!J$1)*(RECAP!$C$2:$L$1000))</f>
        <v>0</v>
      </c>
      <c r="K291" s="20">
        <f t="array" ref="K291">SUMPRODUCT((RECAP!$A$2:$A$1000=synthése!$B291)*(RECAP!$B$2:$B$1000=synthése!$C291)*(RECAP!$C$1:$L$1=synthése!K$1)*(RECAP!$C$2:$L$1000))</f>
        <v>0</v>
      </c>
      <c r="L291" s="20">
        <f t="array" ref="L291">SUMPRODUCT((RECAP!$A$2:$A$1000=synthése!$B291)*(RECAP!$B$2:$B$1000=synthése!$C291)*(RECAP!$C$1:$L$1=synthése!L$1)*(RECAP!$C$2:$L$1000))</f>
        <v>0</v>
      </c>
      <c r="M291" s="20">
        <f t="array" ref="M291">SUMPRODUCT((RECAP!$A$2:$A$1000=synthése!$B291)*(RECAP!$B$2:$B$1000=synthése!$C291)*(RECAP!$C$1:$L$1=synthése!M$1)*(RECAP!$C$2:$L$1000))</f>
        <v>0</v>
      </c>
      <c r="N291" s="24">
        <f t="shared" si="8"/>
        <v>0</v>
      </c>
    </row>
    <row r="292" spans="1:14" ht="15" thickBot="1" x14ac:dyDescent="0.3">
      <c r="A292" s="11" t="str">
        <f t="shared" ca="1" si="9"/>
        <v/>
      </c>
      <c r="B292" s="18" t="str">
        <f>IF(RECAP!A292="","",RECAP!A292)</f>
        <v/>
      </c>
      <c r="C292" s="19" t="str">
        <f>IF(RECAP!B292="","",RECAP!B292)</f>
        <v/>
      </c>
      <c r="D292" s="20">
        <f t="array" ref="D292">SUMPRODUCT((RECAP!$A$2:$A$1000=synthése!$B292)*(RECAP!$B$2:$B$1000=synthése!$C292)*(RECAP!$C$1:$L$1=synthése!D$1)*(RECAP!$C$2:$L$1000))</f>
        <v>0</v>
      </c>
      <c r="E292" s="20">
        <f t="array" ref="E292">SUMPRODUCT((RECAP!$A$2:$A$1000=synthése!$B292)*(RECAP!$B$2:$B$1000=synthése!$C292)*(RECAP!$C$1:$L$1=synthése!E$1)*(RECAP!$C$2:$L$1000))</f>
        <v>0</v>
      </c>
      <c r="F292" s="20">
        <f t="array" ref="F292">SUMPRODUCT((RECAP!$A$2:$A$1000=synthése!$B292)*(RECAP!$B$2:$B$1000=synthése!$C292)*(RECAP!$C$1:$L$1=synthése!F$1)*(RECAP!$C$2:$L$1000))</f>
        <v>0</v>
      </c>
      <c r="G292" s="20">
        <f t="array" ref="G292">SUMPRODUCT((RECAP!$A$2:$A$1000=synthése!$B292)*(RECAP!$B$2:$B$1000=synthése!$C292)*(RECAP!$C$1:$L$1=synthése!G$1)*(RECAP!$C$2:$L$1000))</f>
        <v>0</v>
      </c>
      <c r="H292" s="20">
        <f t="array" ref="H292">SUMPRODUCT((RECAP!$A$2:$A$1000=synthése!$B292)*(RECAP!$B$2:$B$1000=synthése!$C292)*(RECAP!$C$1:$L$1=synthése!H$1)*(RECAP!$C$2:$L$1000))</f>
        <v>0</v>
      </c>
      <c r="I292" s="20">
        <f t="array" ref="I292">SUMPRODUCT((RECAP!$A$2:$A$1000=synthése!$B292)*(RECAP!$B$2:$B$1000=synthése!$C292)*(RECAP!$C$1:$L$1=synthése!I$1)*(RECAP!$C$2:$L$1000))</f>
        <v>0</v>
      </c>
      <c r="J292" s="20">
        <f t="array" ref="J292">SUMPRODUCT((RECAP!$A$2:$A$1000=synthése!$B292)*(RECAP!$B$2:$B$1000=synthése!$C292)*(RECAP!$C$1:$L$1=synthése!J$1)*(RECAP!$C$2:$L$1000))</f>
        <v>0</v>
      </c>
      <c r="K292" s="20">
        <f t="array" ref="K292">SUMPRODUCT((RECAP!$A$2:$A$1000=synthése!$B292)*(RECAP!$B$2:$B$1000=synthése!$C292)*(RECAP!$C$1:$L$1=synthése!K$1)*(RECAP!$C$2:$L$1000))</f>
        <v>0</v>
      </c>
      <c r="L292" s="20">
        <f t="array" ref="L292">SUMPRODUCT((RECAP!$A$2:$A$1000=synthése!$B292)*(RECAP!$B$2:$B$1000=synthése!$C292)*(RECAP!$C$1:$L$1=synthése!L$1)*(RECAP!$C$2:$L$1000))</f>
        <v>0</v>
      </c>
      <c r="M292" s="20">
        <f t="array" ref="M292">SUMPRODUCT((RECAP!$A$2:$A$1000=synthése!$B292)*(RECAP!$B$2:$B$1000=synthése!$C292)*(RECAP!$C$1:$L$1=synthése!M$1)*(RECAP!$C$2:$L$1000))</f>
        <v>0</v>
      </c>
      <c r="N292" s="24">
        <f t="shared" si="8"/>
        <v>0</v>
      </c>
    </row>
    <row r="293" spans="1:14" ht="15" thickBot="1" x14ac:dyDescent="0.3">
      <c r="A293" s="11" t="str">
        <f t="shared" ca="1" si="9"/>
        <v/>
      </c>
      <c r="B293" s="18" t="str">
        <f>IF(RECAP!A293="","",RECAP!A293)</f>
        <v/>
      </c>
      <c r="C293" s="19" t="str">
        <f>IF(RECAP!B293="","",RECAP!B293)</f>
        <v/>
      </c>
      <c r="D293" s="20">
        <f t="array" ref="D293">SUMPRODUCT((RECAP!$A$2:$A$1000=synthése!$B293)*(RECAP!$B$2:$B$1000=synthése!$C293)*(RECAP!$C$1:$L$1=synthése!D$1)*(RECAP!$C$2:$L$1000))</f>
        <v>0</v>
      </c>
      <c r="E293" s="20">
        <f t="array" ref="E293">SUMPRODUCT((RECAP!$A$2:$A$1000=synthése!$B293)*(RECAP!$B$2:$B$1000=synthése!$C293)*(RECAP!$C$1:$L$1=synthése!E$1)*(RECAP!$C$2:$L$1000))</f>
        <v>0</v>
      </c>
      <c r="F293" s="20">
        <f t="array" ref="F293">SUMPRODUCT((RECAP!$A$2:$A$1000=synthése!$B293)*(RECAP!$B$2:$B$1000=synthése!$C293)*(RECAP!$C$1:$L$1=synthése!F$1)*(RECAP!$C$2:$L$1000))</f>
        <v>0</v>
      </c>
      <c r="G293" s="20">
        <f t="array" ref="G293">SUMPRODUCT((RECAP!$A$2:$A$1000=synthése!$B293)*(RECAP!$B$2:$B$1000=synthése!$C293)*(RECAP!$C$1:$L$1=synthése!G$1)*(RECAP!$C$2:$L$1000))</f>
        <v>0</v>
      </c>
      <c r="H293" s="20">
        <f t="array" ref="H293">SUMPRODUCT((RECAP!$A$2:$A$1000=synthése!$B293)*(RECAP!$B$2:$B$1000=synthése!$C293)*(RECAP!$C$1:$L$1=synthése!H$1)*(RECAP!$C$2:$L$1000))</f>
        <v>0</v>
      </c>
      <c r="I293" s="20">
        <f t="array" ref="I293">SUMPRODUCT((RECAP!$A$2:$A$1000=synthése!$B293)*(RECAP!$B$2:$B$1000=synthése!$C293)*(RECAP!$C$1:$L$1=synthése!I$1)*(RECAP!$C$2:$L$1000))</f>
        <v>0</v>
      </c>
      <c r="J293" s="20">
        <f t="array" ref="J293">SUMPRODUCT((RECAP!$A$2:$A$1000=synthése!$B293)*(RECAP!$B$2:$B$1000=synthése!$C293)*(RECAP!$C$1:$L$1=synthése!J$1)*(RECAP!$C$2:$L$1000))</f>
        <v>0</v>
      </c>
      <c r="K293" s="20">
        <f t="array" ref="K293">SUMPRODUCT((RECAP!$A$2:$A$1000=synthése!$B293)*(RECAP!$B$2:$B$1000=synthése!$C293)*(RECAP!$C$1:$L$1=synthése!K$1)*(RECAP!$C$2:$L$1000))</f>
        <v>0</v>
      </c>
      <c r="L293" s="20">
        <f t="array" ref="L293">SUMPRODUCT((RECAP!$A$2:$A$1000=synthése!$B293)*(RECAP!$B$2:$B$1000=synthése!$C293)*(RECAP!$C$1:$L$1=synthése!L$1)*(RECAP!$C$2:$L$1000))</f>
        <v>0</v>
      </c>
      <c r="M293" s="20">
        <f t="array" ref="M293">SUMPRODUCT((RECAP!$A$2:$A$1000=synthése!$B293)*(RECAP!$B$2:$B$1000=synthése!$C293)*(RECAP!$C$1:$L$1=synthése!M$1)*(RECAP!$C$2:$L$1000))</f>
        <v>0</v>
      </c>
      <c r="N293" s="24">
        <f t="shared" si="8"/>
        <v>0</v>
      </c>
    </row>
    <row r="294" spans="1:14" ht="15" thickBot="1" x14ac:dyDescent="0.3">
      <c r="A294" s="11" t="str">
        <f t="shared" ca="1" si="9"/>
        <v/>
      </c>
      <c r="B294" s="18" t="str">
        <f>IF(RECAP!A294="","",RECAP!A294)</f>
        <v/>
      </c>
      <c r="C294" s="19" t="str">
        <f>IF(RECAP!B294="","",RECAP!B294)</f>
        <v/>
      </c>
      <c r="D294" s="20">
        <f t="array" ref="D294">SUMPRODUCT((RECAP!$A$2:$A$1000=synthése!$B294)*(RECAP!$B$2:$B$1000=synthése!$C294)*(RECAP!$C$1:$L$1=synthése!D$1)*(RECAP!$C$2:$L$1000))</f>
        <v>0</v>
      </c>
      <c r="E294" s="20">
        <f t="array" ref="E294">SUMPRODUCT((RECAP!$A$2:$A$1000=synthése!$B294)*(RECAP!$B$2:$B$1000=synthése!$C294)*(RECAP!$C$1:$L$1=synthése!E$1)*(RECAP!$C$2:$L$1000))</f>
        <v>0</v>
      </c>
      <c r="F294" s="20">
        <f t="array" ref="F294">SUMPRODUCT((RECAP!$A$2:$A$1000=synthése!$B294)*(RECAP!$B$2:$B$1000=synthése!$C294)*(RECAP!$C$1:$L$1=synthése!F$1)*(RECAP!$C$2:$L$1000))</f>
        <v>0</v>
      </c>
      <c r="G294" s="20">
        <f t="array" ref="G294">SUMPRODUCT((RECAP!$A$2:$A$1000=synthése!$B294)*(RECAP!$B$2:$B$1000=synthése!$C294)*(RECAP!$C$1:$L$1=synthése!G$1)*(RECAP!$C$2:$L$1000))</f>
        <v>0</v>
      </c>
      <c r="H294" s="20">
        <f t="array" ref="H294">SUMPRODUCT((RECAP!$A$2:$A$1000=synthése!$B294)*(RECAP!$B$2:$B$1000=synthése!$C294)*(RECAP!$C$1:$L$1=synthése!H$1)*(RECAP!$C$2:$L$1000))</f>
        <v>0</v>
      </c>
      <c r="I294" s="20">
        <f t="array" ref="I294">SUMPRODUCT((RECAP!$A$2:$A$1000=synthése!$B294)*(RECAP!$B$2:$B$1000=synthése!$C294)*(RECAP!$C$1:$L$1=synthése!I$1)*(RECAP!$C$2:$L$1000))</f>
        <v>0</v>
      </c>
      <c r="J294" s="20">
        <f t="array" ref="J294">SUMPRODUCT((RECAP!$A$2:$A$1000=synthése!$B294)*(RECAP!$B$2:$B$1000=synthése!$C294)*(RECAP!$C$1:$L$1=synthése!J$1)*(RECAP!$C$2:$L$1000))</f>
        <v>0</v>
      </c>
      <c r="K294" s="20">
        <f t="array" ref="K294">SUMPRODUCT((RECAP!$A$2:$A$1000=synthése!$B294)*(RECAP!$B$2:$B$1000=synthése!$C294)*(RECAP!$C$1:$L$1=synthése!K$1)*(RECAP!$C$2:$L$1000))</f>
        <v>0</v>
      </c>
      <c r="L294" s="20">
        <f t="array" ref="L294">SUMPRODUCT((RECAP!$A$2:$A$1000=synthése!$B294)*(RECAP!$B$2:$B$1000=synthése!$C294)*(RECAP!$C$1:$L$1=synthése!L$1)*(RECAP!$C$2:$L$1000))</f>
        <v>0</v>
      </c>
      <c r="M294" s="20">
        <f t="array" ref="M294">SUMPRODUCT((RECAP!$A$2:$A$1000=synthése!$B294)*(RECAP!$B$2:$B$1000=synthése!$C294)*(RECAP!$C$1:$L$1=synthése!M$1)*(RECAP!$C$2:$L$1000))</f>
        <v>0</v>
      </c>
      <c r="N294" s="24">
        <f t="shared" si="8"/>
        <v>0</v>
      </c>
    </row>
    <row r="295" spans="1:14" ht="15" thickBot="1" x14ac:dyDescent="0.3">
      <c r="A295" s="25" t="str">
        <f t="shared" ca="1" si="9"/>
        <v/>
      </c>
      <c r="B295" s="26" t="str">
        <f>IF(RECAP!A295="","",RECAP!A295)</f>
        <v/>
      </c>
      <c r="C295" s="27" t="str">
        <f>IF(RECAP!B295="","",RECAP!B295)</f>
        <v/>
      </c>
      <c r="D295" s="28">
        <f t="array" ref="D295">SUMPRODUCT((RECAP!$A$2:$A$1000=synthése!$B295)*(RECAP!$B$2:$B$1000=synthése!$C295)*(RECAP!$C$1:$L$1=synthése!D$1)*(RECAP!$C$2:$L$1000))</f>
        <v>0</v>
      </c>
      <c r="E295" s="28">
        <f t="array" ref="E295">SUMPRODUCT((RECAP!$A$2:$A$1000=synthése!$B295)*(RECAP!$B$2:$B$1000=synthése!$C295)*(RECAP!$C$1:$L$1=synthése!E$1)*(RECAP!$C$2:$L$1000))</f>
        <v>0</v>
      </c>
      <c r="F295" s="28">
        <f t="array" ref="F295">SUMPRODUCT((RECAP!$A$2:$A$1000=synthése!$B295)*(RECAP!$B$2:$B$1000=synthése!$C295)*(RECAP!$C$1:$L$1=synthése!F$1)*(RECAP!$C$2:$L$1000))</f>
        <v>0</v>
      </c>
      <c r="G295" s="28">
        <f t="array" ref="G295">SUMPRODUCT((RECAP!$A$2:$A$1000=synthése!$B295)*(RECAP!$B$2:$B$1000=synthése!$C295)*(RECAP!$C$1:$L$1=synthése!G$1)*(RECAP!$C$2:$L$1000))</f>
        <v>0</v>
      </c>
      <c r="H295" s="28">
        <f t="array" ref="H295">SUMPRODUCT((RECAP!$A$2:$A$1000=synthése!$B295)*(RECAP!$B$2:$B$1000=synthése!$C295)*(RECAP!$C$1:$L$1=synthése!H$1)*(RECAP!$C$2:$L$1000))</f>
        <v>0</v>
      </c>
      <c r="I295" s="28">
        <f t="array" ref="I295">SUMPRODUCT((RECAP!$A$2:$A$1000=synthése!$B295)*(RECAP!$B$2:$B$1000=synthése!$C295)*(RECAP!$C$1:$L$1=synthése!I$1)*(RECAP!$C$2:$L$1000))</f>
        <v>0</v>
      </c>
      <c r="J295" s="28">
        <f t="array" ref="J295">SUMPRODUCT((RECAP!$A$2:$A$1000=synthése!$B295)*(RECAP!$B$2:$B$1000=synthése!$C295)*(RECAP!$C$1:$L$1=synthése!J$1)*(RECAP!$C$2:$L$1000))</f>
        <v>0</v>
      </c>
      <c r="K295" s="28">
        <f t="array" ref="K295">SUMPRODUCT((RECAP!$A$2:$A$1000=synthése!$B295)*(RECAP!$B$2:$B$1000=synthése!$C295)*(RECAP!$C$1:$L$1=synthése!K$1)*(RECAP!$C$2:$L$1000))</f>
        <v>0</v>
      </c>
      <c r="L295" s="28">
        <f t="array" ref="L295">SUMPRODUCT((RECAP!$A$2:$A$1000=synthése!$B295)*(RECAP!$B$2:$B$1000=synthése!$C295)*(RECAP!$C$1:$L$1=synthése!L$1)*(RECAP!$C$2:$L$1000))</f>
        <v>0</v>
      </c>
      <c r="M295" s="28">
        <f t="array" ref="M295">SUMPRODUCT((RECAP!$A$2:$A$1000=synthése!$B295)*(RECAP!$B$2:$B$1000=synthése!$C295)*(RECAP!$C$1:$L$1=synthése!M$1)*(RECAP!$C$2:$L$1000))</f>
        <v>0</v>
      </c>
      <c r="N295" s="24">
        <f t="shared" si="8"/>
        <v>0</v>
      </c>
    </row>
    <row r="296" spans="1:14" ht="15" thickBot="1" x14ac:dyDescent="0.3">
      <c r="A296" s="9" t="str">
        <f t="shared" ca="1" si="9"/>
        <v/>
      </c>
      <c r="B296" s="21" t="str">
        <f>IF(RECAP!A296="","",RECAP!A296)</f>
        <v/>
      </c>
      <c r="C296" s="22" t="str">
        <f>IF(RECAP!B296="","",RECAP!B296)</f>
        <v/>
      </c>
      <c r="D296" s="23">
        <f t="array" ref="D296">SUMPRODUCT((RECAP!$A$2:$A$1000=synthése!$B296)*(RECAP!$B$2:$B$1000=synthése!$C296)*(RECAP!$C$1:$L$1=synthése!D$1)*(RECAP!$C$2:$L$1000))</f>
        <v>0</v>
      </c>
      <c r="E296" s="23">
        <f t="array" ref="E296">SUMPRODUCT((RECAP!$A$2:$A$1000=synthése!$B296)*(RECAP!$B$2:$B$1000=synthése!$C296)*(RECAP!$C$1:$L$1=synthése!E$1)*(RECAP!$C$2:$L$1000))</f>
        <v>0</v>
      </c>
      <c r="F296" s="23">
        <f t="array" ref="F296">SUMPRODUCT((RECAP!$A$2:$A$1000=synthése!$B296)*(RECAP!$B$2:$B$1000=synthése!$C296)*(RECAP!$C$1:$L$1=synthése!F$1)*(RECAP!$C$2:$L$1000))</f>
        <v>0</v>
      </c>
      <c r="G296" s="23">
        <f t="array" ref="G296">SUMPRODUCT((RECAP!$A$2:$A$1000=synthése!$B296)*(RECAP!$B$2:$B$1000=synthése!$C296)*(RECAP!$C$1:$L$1=synthése!G$1)*(RECAP!$C$2:$L$1000))</f>
        <v>0</v>
      </c>
      <c r="H296" s="23">
        <f t="array" ref="H296">SUMPRODUCT((RECAP!$A$2:$A$1000=synthése!$B296)*(RECAP!$B$2:$B$1000=synthése!$C296)*(RECAP!$C$1:$L$1=synthése!H$1)*(RECAP!$C$2:$L$1000))</f>
        <v>0</v>
      </c>
      <c r="I296" s="23">
        <f t="array" ref="I296">SUMPRODUCT((RECAP!$A$2:$A$1000=synthése!$B296)*(RECAP!$B$2:$B$1000=synthése!$C296)*(RECAP!$C$1:$L$1=synthése!I$1)*(RECAP!$C$2:$L$1000))</f>
        <v>0</v>
      </c>
      <c r="J296" s="23">
        <f t="array" ref="J296">SUMPRODUCT((RECAP!$A$2:$A$1000=synthése!$B296)*(RECAP!$B$2:$B$1000=synthése!$C296)*(RECAP!$C$1:$L$1=synthése!J$1)*(RECAP!$C$2:$L$1000))</f>
        <v>0</v>
      </c>
      <c r="K296" s="23">
        <f t="array" ref="K296">SUMPRODUCT((RECAP!$A$2:$A$1000=synthése!$B296)*(RECAP!$B$2:$B$1000=synthése!$C296)*(RECAP!$C$1:$L$1=synthése!K$1)*(RECAP!$C$2:$L$1000))</f>
        <v>0</v>
      </c>
      <c r="L296" s="23">
        <f t="array" ref="L296">SUMPRODUCT((RECAP!$A$2:$A$1000=synthése!$B296)*(RECAP!$B$2:$B$1000=synthése!$C296)*(RECAP!$C$1:$L$1=synthése!L$1)*(RECAP!$C$2:$L$1000))</f>
        <v>0</v>
      </c>
      <c r="M296" s="23">
        <f t="array" ref="M296">SUMPRODUCT((RECAP!$A$2:$A$1000=synthése!$B296)*(RECAP!$B$2:$B$1000=synthése!$C296)*(RECAP!$C$1:$L$1=synthése!M$1)*(RECAP!$C$2:$L$1000))</f>
        <v>0</v>
      </c>
      <c r="N296" s="24">
        <f t="shared" si="8"/>
        <v>0</v>
      </c>
    </row>
    <row r="297" spans="1:14" ht="15" thickBot="1" x14ac:dyDescent="0.3">
      <c r="A297" s="11" t="str">
        <f t="shared" ca="1" si="9"/>
        <v/>
      </c>
      <c r="B297" s="18" t="str">
        <f>IF(RECAP!A297="","",RECAP!A297)</f>
        <v/>
      </c>
      <c r="C297" s="19" t="str">
        <f>IF(RECAP!B297="","",RECAP!B297)</f>
        <v/>
      </c>
      <c r="D297" s="20">
        <f t="array" ref="D297">SUMPRODUCT((RECAP!$A$2:$A$1000=synthése!$B297)*(RECAP!$B$2:$B$1000=synthése!$C297)*(RECAP!$C$1:$L$1=synthése!D$1)*(RECAP!$C$2:$L$1000))</f>
        <v>0</v>
      </c>
      <c r="E297" s="20">
        <f t="array" ref="E297">SUMPRODUCT((RECAP!$A$2:$A$1000=synthése!$B297)*(RECAP!$B$2:$B$1000=synthése!$C297)*(RECAP!$C$1:$L$1=synthése!E$1)*(RECAP!$C$2:$L$1000))</f>
        <v>0</v>
      </c>
      <c r="F297" s="20">
        <f t="array" ref="F297">SUMPRODUCT((RECAP!$A$2:$A$1000=synthése!$B297)*(RECAP!$B$2:$B$1000=synthése!$C297)*(RECAP!$C$1:$L$1=synthése!F$1)*(RECAP!$C$2:$L$1000))</f>
        <v>0</v>
      </c>
      <c r="G297" s="20">
        <f t="array" ref="G297">SUMPRODUCT((RECAP!$A$2:$A$1000=synthése!$B297)*(RECAP!$B$2:$B$1000=synthése!$C297)*(RECAP!$C$1:$L$1=synthése!G$1)*(RECAP!$C$2:$L$1000))</f>
        <v>0</v>
      </c>
      <c r="H297" s="20">
        <f t="array" ref="H297">SUMPRODUCT((RECAP!$A$2:$A$1000=synthése!$B297)*(RECAP!$B$2:$B$1000=synthése!$C297)*(RECAP!$C$1:$L$1=synthése!H$1)*(RECAP!$C$2:$L$1000))</f>
        <v>0</v>
      </c>
      <c r="I297" s="20">
        <f t="array" ref="I297">SUMPRODUCT((RECAP!$A$2:$A$1000=synthése!$B297)*(RECAP!$B$2:$B$1000=synthése!$C297)*(RECAP!$C$1:$L$1=synthése!I$1)*(RECAP!$C$2:$L$1000))</f>
        <v>0</v>
      </c>
      <c r="J297" s="20">
        <f t="array" ref="J297">SUMPRODUCT((RECAP!$A$2:$A$1000=synthése!$B297)*(RECAP!$B$2:$B$1000=synthése!$C297)*(RECAP!$C$1:$L$1=synthése!J$1)*(RECAP!$C$2:$L$1000))</f>
        <v>0</v>
      </c>
      <c r="K297" s="20">
        <f t="array" ref="K297">SUMPRODUCT((RECAP!$A$2:$A$1000=synthése!$B297)*(RECAP!$B$2:$B$1000=synthése!$C297)*(RECAP!$C$1:$L$1=synthése!K$1)*(RECAP!$C$2:$L$1000))</f>
        <v>0</v>
      </c>
      <c r="L297" s="20">
        <f t="array" ref="L297">SUMPRODUCT((RECAP!$A$2:$A$1000=synthése!$B297)*(RECAP!$B$2:$B$1000=synthése!$C297)*(RECAP!$C$1:$L$1=synthése!L$1)*(RECAP!$C$2:$L$1000))</f>
        <v>0</v>
      </c>
      <c r="M297" s="20">
        <f t="array" ref="M297">SUMPRODUCT((RECAP!$A$2:$A$1000=synthése!$B297)*(RECAP!$B$2:$B$1000=synthése!$C297)*(RECAP!$C$1:$L$1=synthése!M$1)*(RECAP!$C$2:$L$1000))</f>
        <v>0</v>
      </c>
      <c r="N297" s="24">
        <f t="shared" si="8"/>
        <v>0</v>
      </c>
    </row>
    <row r="298" spans="1:14" ht="15" thickBot="1" x14ac:dyDescent="0.3">
      <c r="A298" s="11" t="str">
        <f t="shared" ca="1" si="9"/>
        <v/>
      </c>
      <c r="B298" s="18" t="str">
        <f>IF(RECAP!A298="","",RECAP!A298)</f>
        <v/>
      </c>
      <c r="C298" s="19" t="str">
        <f>IF(RECAP!B298="","",RECAP!B298)</f>
        <v/>
      </c>
      <c r="D298" s="20">
        <f t="array" ref="D298">SUMPRODUCT((RECAP!$A$2:$A$1000=synthése!$B298)*(RECAP!$B$2:$B$1000=synthése!$C298)*(RECAP!$C$1:$L$1=synthése!D$1)*(RECAP!$C$2:$L$1000))</f>
        <v>0</v>
      </c>
      <c r="E298" s="20">
        <f t="array" ref="E298">SUMPRODUCT((RECAP!$A$2:$A$1000=synthése!$B298)*(RECAP!$B$2:$B$1000=synthése!$C298)*(RECAP!$C$1:$L$1=synthése!E$1)*(RECAP!$C$2:$L$1000))</f>
        <v>0</v>
      </c>
      <c r="F298" s="20">
        <f t="array" ref="F298">SUMPRODUCT((RECAP!$A$2:$A$1000=synthése!$B298)*(RECAP!$B$2:$B$1000=synthése!$C298)*(RECAP!$C$1:$L$1=synthése!F$1)*(RECAP!$C$2:$L$1000))</f>
        <v>0</v>
      </c>
      <c r="G298" s="20">
        <f t="array" ref="G298">SUMPRODUCT((RECAP!$A$2:$A$1000=synthése!$B298)*(RECAP!$B$2:$B$1000=synthése!$C298)*(RECAP!$C$1:$L$1=synthése!G$1)*(RECAP!$C$2:$L$1000))</f>
        <v>0</v>
      </c>
      <c r="H298" s="20">
        <f t="array" ref="H298">SUMPRODUCT((RECAP!$A$2:$A$1000=synthése!$B298)*(RECAP!$B$2:$B$1000=synthése!$C298)*(RECAP!$C$1:$L$1=synthése!H$1)*(RECAP!$C$2:$L$1000))</f>
        <v>0</v>
      </c>
      <c r="I298" s="20">
        <f t="array" ref="I298">SUMPRODUCT((RECAP!$A$2:$A$1000=synthése!$B298)*(RECAP!$B$2:$B$1000=synthése!$C298)*(RECAP!$C$1:$L$1=synthése!I$1)*(RECAP!$C$2:$L$1000))</f>
        <v>0</v>
      </c>
      <c r="J298" s="20">
        <f t="array" ref="J298">SUMPRODUCT((RECAP!$A$2:$A$1000=synthése!$B298)*(RECAP!$B$2:$B$1000=synthése!$C298)*(RECAP!$C$1:$L$1=synthése!J$1)*(RECAP!$C$2:$L$1000))</f>
        <v>0</v>
      </c>
      <c r="K298" s="20">
        <f t="array" ref="K298">SUMPRODUCT((RECAP!$A$2:$A$1000=synthése!$B298)*(RECAP!$B$2:$B$1000=synthése!$C298)*(RECAP!$C$1:$L$1=synthése!K$1)*(RECAP!$C$2:$L$1000))</f>
        <v>0</v>
      </c>
      <c r="L298" s="20">
        <f t="array" ref="L298">SUMPRODUCT((RECAP!$A$2:$A$1000=synthése!$B298)*(RECAP!$B$2:$B$1000=synthése!$C298)*(RECAP!$C$1:$L$1=synthése!L$1)*(RECAP!$C$2:$L$1000))</f>
        <v>0</v>
      </c>
      <c r="M298" s="20">
        <f t="array" ref="M298">SUMPRODUCT((RECAP!$A$2:$A$1000=synthése!$B298)*(RECAP!$B$2:$B$1000=synthése!$C298)*(RECAP!$C$1:$L$1=synthése!M$1)*(RECAP!$C$2:$L$1000))</f>
        <v>0</v>
      </c>
      <c r="N298" s="24">
        <f t="shared" si="8"/>
        <v>0</v>
      </c>
    </row>
    <row r="299" spans="1:14" ht="15" thickBot="1" x14ac:dyDescent="0.3">
      <c r="A299" s="11" t="str">
        <f t="shared" ca="1" si="9"/>
        <v/>
      </c>
      <c r="B299" s="18" t="str">
        <f>IF(RECAP!A299="","",RECAP!A299)</f>
        <v/>
      </c>
      <c r="C299" s="19" t="str">
        <f>IF(RECAP!B299="","",RECAP!B299)</f>
        <v/>
      </c>
      <c r="D299" s="20">
        <f t="array" ref="D299">SUMPRODUCT((RECAP!$A$2:$A$1000=synthése!$B299)*(RECAP!$B$2:$B$1000=synthése!$C299)*(RECAP!$C$1:$L$1=synthése!D$1)*(RECAP!$C$2:$L$1000))</f>
        <v>0</v>
      </c>
      <c r="E299" s="20">
        <f t="array" ref="E299">SUMPRODUCT((RECAP!$A$2:$A$1000=synthése!$B299)*(RECAP!$B$2:$B$1000=synthése!$C299)*(RECAP!$C$1:$L$1=synthése!E$1)*(RECAP!$C$2:$L$1000))</f>
        <v>0</v>
      </c>
      <c r="F299" s="20">
        <f t="array" ref="F299">SUMPRODUCT((RECAP!$A$2:$A$1000=synthése!$B299)*(RECAP!$B$2:$B$1000=synthése!$C299)*(RECAP!$C$1:$L$1=synthése!F$1)*(RECAP!$C$2:$L$1000))</f>
        <v>0</v>
      </c>
      <c r="G299" s="20">
        <f t="array" ref="G299">SUMPRODUCT((RECAP!$A$2:$A$1000=synthése!$B299)*(RECAP!$B$2:$B$1000=synthése!$C299)*(RECAP!$C$1:$L$1=synthése!G$1)*(RECAP!$C$2:$L$1000))</f>
        <v>0</v>
      </c>
      <c r="H299" s="20">
        <f t="array" ref="H299">SUMPRODUCT((RECAP!$A$2:$A$1000=synthése!$B299)*(RECAP!$B$2:$B$1000=synthése!$C299)*(RECAP!$C$1:$L$1=synthése!H$1)*(RECAP!$C$2:$L$1000))</f>
        <v>0</v>
      </c>
      <c r="I299" s="20">
        <f t="array" ref="I299">SUMPRODUCT((RECAP!$A$2:$A$1000=synthése!$B299)*(RECAP!$B$2:$B$1000=synthése!$C299)*(RECAP!$C$1:$L$1=synthése!I$1)*(RECAP!$C$2:$L$1000))</f>
        <v>0</v>
      </c>
      <c r="J299" s="20">
        <f t="array" ref="J299">SUMPRODUCT((RECAP!$A$2:$A$1000=synthése!$B299)*(RECAP!$B$2:$B$1000=synthése!$C299)*(RECAP!$C$1:$L$1=synthése!J$1)*(RECAP!$C$2:$L$1000))</f>
        <v>0</v>
      </c>
      <c r="K299" s="20">
        <f t="array" ref="K299">SUMPRODUCT((RECAP!$A$2:$A$1000=synthése!$B299)*(RECAP!$B$2:$B$1000=synthése!$C299)*(RECAP!$C$1:$L$1=synthése!K$1)*(RECAP!$C$2:$L$1000))</f>
        <v>0</v>
      </c>
      <c r="L299" s="20">
        <f t="array" ref="L299">SUMPRODUCT((RECAP!$A$2:$A$1000=synthése!$B299)*(RECAP!$B$2:$B$1000=synthése!$C299)*(RECAP!$C$1:$L$1=synthése!L$1)*(RECAP!$C$2:$L$1000))</f>
        <v>0</v>
      </c>
      <c r="M299" s="20">
        <f t="array" ref="M299">SUMPRODUCT((RECAP!$A$2:$A$1000=synthése!$B299)*(RECAP!$B$2:$B$1000=synthése!$C299)*(RECAP!$C$1:$L$1=synthése!M$1)*(RECAP!$C$2:$L$1000))</f>
        <v>0</v>
      </c>
      <c r="N299" s="24">
        <f t="shared" si="8"/>
        <v>0</v>
      </c>
    </row>
    <row r="300" spans="1:14" ht="15" thickBot="1" x14ac:dyDescent="0.3">
      <c r="A300" s="11" t="str">
        <f t="shared" ca="1" si="9"/>
        <v/>
      </c>
      <c r="B300" s="18" t="str">
        <f>IF(RECAP!A300="","",RECAP!A300)</f>
        <v/>
      </c>
      <c r="C300" s="19" t="str">
        <f>IF(RECAP!B300="","",RECAP!B300)</f>
        <v/>
      </c>
      <c r="D300" s="20">
        <f t="array" ref="D300">SUMPRODUCT((RECAP!$A$2:$A$1000=synthése!$B300)*(RECAP!$B$2:$B$1000=synthése!$C300)*(RECAP!$C$1:$L$1=synthése!D$1)*(RECAP!$C$2:$L$1000))</f>
        <v>0</v>
      </c>
      <c r="E300" s="20">
        <f t="array" ref="E300">SUMPRODUCT((RECAP!$A$2:$A$1000=synthése!$B300)*(RECAP!$B$2:$B$1000=synthése!$C300)*(RECAP!$C$1:$L$1=synthése!E$1)*(RECAP!$C$2:$L$1000))</f>
        <v>0</v>
      </c>
      <c r="F300" s="20">
        <f t="array" ref="F300">SUMPRODUCT((RECAP!$A$2:$A$1000=synthése!$B300)*(RECAP!$B$2:$B$1000=synthése!$C300)*(RECAP!$C$1:$L$1=synthése!F$1)*(RECAP!$C$2:$L$1000))</f>
        <v>0</v>
      </c>
      <c r="G300" s="20">
        <f t="array" ref="G300">SUMPRODUCT((RECAP!$A$2:$A$1000=synthése!$B300)*(RECAP!$B$2:$B$1000=synthése!$C300)*(RECAP!$C$1:$L$1=synthése!G$1)*(RECAP!$C$2:$L$1000))</f>
        <v>0</v>
      </c>
      <c r="H300" s="20">
        <f t="array" ref="H300">SUMPRODUCT((RECAP!$A$2:$A$1000=synthése!$B300)*(RECAP!$B$2:$B$1000=synthése!$C300)*(RECAP!$C$1:$L$1=synthése!H$1)*(RECAP!$C$2:$L$1000))</f>
        <v>0</v>
      </c>
      <c r="I300" s="20">
        <f t="array" ref="I300">SUMPRODUCT((RECAP!$A$2:$A$1000=synthése!$B300)*(RECAP!$B$2:$B$1000=synthése!$C300)*(RECAP!$C$1:$L$1=synthése!I$1)*(RECAP!$C$2:$L$1000))</f>
        <v>0</v>
      </c>
      <c r="J300" s="20">
        <f t="array" ref="J300">SUMPRODUCT((RECAP!$A$2:$A$1000=synthése!$B300)*(RECAP!$B$2:$B$1000=synthése!$C300)*(RECAP!$C$1:$L$1=synthése!J$1)*(RECAP!$C$2:$L$1000))</f>
        <v>0</v>
      </c>
      <c r="K300" s="20">
        <f t="array" ref="K300">SUMPRODUCT((RECAP!$A$2:$A$1000=synthése!$B300)*(RECAP!$B$2:$B$1000=synthése!$C300)*(RECAP!$C$1:$L$1=synthése!K$1)*(RECAP!$C$2:$L$1000))</f>
        <v>0</v>
      </c>
      <c r="L300" s="20">
        <f t="array" ref="L300">SUMPRODUCT((RECAP!$A$2:$A$1000=synthése!$B300)*(RECAP!$B$2:$B$1000=synthése!$C300)*(RECAP!$C$1:$L$1=synthése!L$1)*(RECAP!$C$2:$L$1000))</f>
        <v>0</v>
      </c>
      <c r="M300" s="20">
        <f t="array" ref="M300">SUMPRODUCT((RECAP!$A$2:$A$1000=synthése!$B300)*(RECAP!$B$2:$B$1000=synthése!$C300)*(RECAP!$C$1:$L$1=synthése!M$1)*(RECAP!$C$2:$L$1000))</f>
        <v>0</v>
      </c>
      <c r="N300" s="24">
        <f t="shared" si="8"/>
        <v>0</v>
      </c>
    </row>
    <row r="301" spans="1:14" ht="15" thickBot="1" x14ac:dyDescent="0.3">
      <c r="A301" s="25" t="str">
        <f t="shared" ca="1" si="9"/>
        <v/>
      </c>
      <c r="B301" s="26" t="str">
        <f>IF(RECAP!A301="","",RECAP!A301)</f>
        <v/>
      </c>
      <c r="C301" s="27" t="str">
        <f>IF(RECAP!B301="","",RECAP!B301)</f>
        <v/>
      </c>
      <c r="D301" s="28">
        <f t="array" ref="D301">SUMPRODUCT((RECAP!$A$2:$A$1000=synthése!$B301)*(RECAP!$B$2:$B$1000=synthése!$C301)*(RECAP!$C$1:$L$1=synthése!D$1)*(RECAP!$C$2:$L$1000))</f>
        <v>0</v>
      </c>
      <c r="E301" s="28">
        <f t="array" ref="E301">SUMPRODUCT((RECAP!$A$2:$A$1000=synthése!$B301)*(RECAP!$B$2:$B$1000=synthése!$C301)*(RECAP!$C$1:$L$1=synthése!E$1)*(RECAP!$C$2:$L$1000))</f>
        <v>0</v>
      </c>
      <c r="F301" s="28">
        <f t="array" ref="F301">SUMPRODUCT((RECAP!$A$2:$A$1000=synthése!$B301)*(RECAP!$B$2:$B$1000=synthése!$C301)*(RECAP!$C$1:$L$1=synthése!F$1)*(RECAP!$C$2:$L$1000))</f>
        <v>0</v>
      </c>
      <c r="G301" s="28">
        <f t="array" ref="G301">SUMPRODUCT((RECAP!$A$2:$A$1000=synthése!$B301)*(RECAP!$B$2:$B$1000=synthése!$C301)*(RECAP!$C$1:$L$1=synthése!G$1)*(RECAP!$C$2:$L$1000))</f>
        <v>0</v>
      </c>
      <c r="H301" s="28">
        <f t="array" ref="H301">SUMPRODUCT((RECAP!$A$2:$A$1000=synthése!$B301)*(RECAP!$B$2:$B$1000=synthése!$C301)*(RECAP!$C$1:$L$1=synthése!H$1)*(RECAP!$C$2:$L$1000))</f>
        <v>0</v>
      </c>
      <c r="I301" s="28">
        <f t="array" ref="I301">SUMPRODUCT((RECAP!$A$2:$A$1000=synthése!$B301)*(RECAP!$B$2:$B$1000=synthése!$C301)*(RECAP!$C$1:$L$1=synthése!I$1)*(RECAP!$C$2:$L$1000))</f>
        <v>0</v>
      </c>
      <c r="J301" s="28">
        <f t="array" ref="J301">SUMPRODUCT((RECAP!$A$2:$A$1000=synthése!$B301)*(RECAP!$B$2:$B$1000=synthése!$C301)*(RECAP!$C$1:$L$1=synthése!J$1)*(RECAP!$C$2:$L$1000))</f>
        <v>0</v>
      </c>
      <c r="K301" s="28">
        <f t="array" ref="K301">SUMPRODUCT((RECAP!$A$2:$A$1000=synthése!$B301)*(RECAP!$B$2:$B$1000=synthése!$C301)*(RECAP!$C$1:$L$1=synthése!K$1)*(RECAP!$C$2:$L$1000))</f>
        <v>0</v>
      </c>
      <c r="L301" s="28">
        <f t="array" ref="L301">SUMPRODUCT((RECAP!$A$2:$A$1000=synthése!$B301)*(RECAP!$B$2:$B$1000=synthése!$C301)*(RECAP!$C$1:$L$1=synthése!L$1)*(RECAP!$C$2:$L$1000))</f>
        <v>0</v>
      </c>
      <c r="M301" s="28">
        <f t="array" ref="M301">SUMPRODUCT((RECAP!$A$2:$A$1000=synthése!$B301)*(RECAP!$B$2:$B$1000=synthése!$C301)*(RECAP!$C$1:$L$1=synthése!M$1)*(RECAP!$C$2:$L$1000))</f>
        <v>0</v>
      </c>
      <c r="N301" s="24">
        <f t="shared" si="8"/>
        <v>0</v>
      </c>
    </row>
    <row r="302" spans="1:14" ht="15" thickBot="1" x14ac:dyDescent="0.3">
      <c r="A302" s="9" t="str">
        <f t="shared" ca="1" si="9"/>
        <v/>
      </c>
      <c r="B302" s="21" t="str">
        <f>IF(RECAP!A302="","",RECAP!A302)</f>
        <v/>
      </c>
      <c r="C302" s="22" t="str">
        <f>IF(RECAP!B302="","",RECAP!B302)</f>
        <v/>
      </c>
      <c r="D302" s="23">
        <f t="array" ref="D302">SUMPRODUCT((RECAP!$A$2:$A$1000=synthése!$B302)*(RECAP!$B$2:$B$1000=synthése!$C302)*(RECAP!$C$1:$L$1=synthése!D$1)*(RECAP!$C$2:$L$1000))</f>
        <v>0</v>
      </c>
      <c r="E302" s="23">
        <f t="array" ref="E302">SUMPRODUCT((RECAP!$A$2:$A$1000=synthése!$B302)*(RECAP!$B$2:$B$1000=synthése!$C302)*(RECAP!$C$1:$L$1=synthése!E$1)*(RECAP!$C$2:$L$1000))</f>
        <v>0</v>
      </c>
      <c r="F302" s="23">
        <f t="array" ref="F302">SUMPRODUCT((RECAP!$A$2:$A$1000=synthése!$B302)*(RECAP!$B$2:$B$1000=synthése!$C302)*(RECAP!$C$1:$L$1=synthése!F$1)*(RECAP!$C$2:$L$1000))</f>
        <v>0</v>
      </c>
      <c r="G302" s="23">
        <f t="array" ref="G302">SUMPRODUCT((RECAP!$A$2:$A$1000=synthése!$B302)*(RECAP!$B$2:$B$1000=synthése!$C302)*(RECAP!$C$1:$L$1=synthése!G$1)*(RECAP!$C$2:$L$1000))</f>
        <v>0</v>
      </c>
      <c r="H302" s="23">
        <f t="array" ref="H302">SUMPRODUCT((RECAP!$A$2:$A$1000=synthése!$B302)*(RECAP!$B$2:$B$1000=synthése!$C302)*(RECAP!$C$1:$L$1=synthése!H$1)*(RECAP!$C$2:$L$1000))</f>
        <v>0</v>
      </c>
      <c r="I302" s="23">
        <f t="array" ref="I302">SUMPRODUCT((RECAP!$A$2:$A$1000=synthése!$B302)*(RECAP!$B$2:$B$1000=synthése!$C302)*(RECAP!$C$1:$L$1=synthése!I$1)*(RECAP!$C$2:$L$1000))</f>
        <v>0</v>
      </c>
      <c r="J302" s="23">
        <f t="array" ref="J302">SUMPRODUCT((RECAP!$A$2:$A$1000=synthése!$B302)*(RECAP!$B$2:$B$1000=synthése!$C302)*(RECAP!$C$1:$L$1=synthése!J$1)*(RECAP!$C$2:$L$1000))</f>
        <v>0</v>
      </c>
      <c r="K302" s="23">
        <f t="array" ref="K302">SUMPRODUCT((RECAP!$A$2:$A$1000=synthése!$B302)*(RECAP!$B$2:$B$1000=synthése!$C302)*(RECAP!$C$1:$L$1=synthése!K$1)*(RECAP!$C$2:$L$1000))</f>
        <v>0</v>
      </c>
      <c r="L302" s="23">
        <f t="array" ref="L302">SUMPRODUCT((RECAP!$A$2:$A$1000=synthése!$B302)*(RECAP!$B$2:$B$1000=synthése!$C302)*(RECAP!$C$1:$L$1=synthése!L$1)*(RECAP!$C$2:$L$1000))</f>
        <v>0</v>
      </c>
      <c r="M302" s="23">
        <f t="array" ref="M302">SUMPRODUCT((RECAP!$A$2:$A$1000=synthése!$B302)*(RECAP!$B$2:$B$1000=synthése!$C302)*(RECAP!$C$1:$L$1=synthése!M$1)*(RECAP!$C$2:$L$1000))</f>
        <v>0</v>
      </c>
      <c r="N302" s="24">
        <f t="shared" si="8"/>
        <v>0</v>
      </c>
    </row>
    <row r="303" spans="1:14" ht="15" thickBot="1" x14ac:dyDescent="0.3">
      <c r="A303" s="11" t="str">
        <f t="shared" ca="1" si="9"/>
        <v/>
      </c>
      <c r="B303" s="18" t="str">
        <f>IF(RECAP!A303="","",RECAP!A303)</f>
        <v/>
      </c>
      <c r="C303" s="19" t="str">
        <f>IF(RECAP!B303="","",RECAP!B303)</f>
        <v/>
      </c>
      <c r="D303" s="20">
        <f t="array" ref="D303">SUMPRODUCT((RECAP!$A$2:$A$1000=synthése!$B303)*(RECAP!$B$2:$B$1000=synthése!$C303)*(RECAP!$C$1:$L$1=synthése!D$1)*(RECAP!$C$2:$L$1000))</f>
        <v>0</v>
      </c>
      <c r="E303" s="20">
        <f t="array" ref="E303">SUMPRODUCT((RECAP!$A$2:$A$1000=synthése!$B303)*(RECAP!$B$2:$B$1000=synthése!$C303)*(RECAP!$C$1:$L$1=synthése!E$1)*(RECAP!$C$2:$L$1000))</f>
        <v>0</v>
      </c>
      <c r="F303" s="20">
        <f t="array" ref="F303">SUMPRODUCT((RECAP!$A$2:$A$1000=synthése!$B303)*(RECAP!$B$2:$B$1000=synthése!$C303)*(RECAP!$C$1:$L$1=synthése!F$1)*(RECAP!$C$2:$L$1000))</f>
        <v>0</v>
      </c>
      <c r="G303" s="20">
        <f t="array" ref="G303">SUMPRODUCT((RECAP!$A$2:$A$1000=synthése!$B303)*(RECAP!$B$2:$B$1000=synthése!$C303)*(RECAP!$C$1:$L$1=synthése!G$1)*(RECAP!$C$2:$L$1000))</f>
        <v>0</v>
      </c>
      <c r="H303" s="20">
        <f t="array" ref="H303">SUMPRODUCT((RECAP!$A$2:$A$1000=synthése!$B303)*(RECAP!$B$2:$B$1000=synthése!$C303)*(RECAP!$C$1:$L$1=synthése!H$1)*(RECAP!$C$2:$L$1000))</f>
        <v>0</v>
      </c>
      <c r="I303" s="20">
        <f t="array" ref="I303">SUMPRODUCT((RECAP!$A$2:$A$1000=synthése!$B303)*(RECAP!$B$2:$B$1000=synthése!$C303)*(RECAP!$C$1:$L$1=synthése!I$1)*(RECAP!$C$2:$L$1000))</f>
        <v>0</v>
      </c>
      <c r="J303" s="20">
        <f t="array" ref="J303">SUMPRODUCT((RECAP!$A$2:$A$1000=synthése!$B303)*(RECAP!$B$2:$B$1000=synthése!$C303)*(RECAP!$C$1:$L$1=synthése!J$1)*(RECAP!$C$2:$L$1000))</f>
        <v>0</v>
      </c>
      <c r="K303" s="20">
        <f t="array" ref="K303">SUMPRODUCT((RECAP!$A$2:$A$1000=synthése!$B303)*(RECAP!$B$2:$B$1000=synthése!$C303)*(RECAP!$C$1:$L$1=synthése!K$1)*(RECAP!$C$2:$L$1000))</f>
        <v>0</v>
      </c>
      <c r="L303" s="20">
        <f t="array" ref="L303">SUMPRODUCT((RECAP!$A$2:$A$1000=synthése!$B303)*(RECAP!$B$2:$B$1000=synthése!$C303)*(RECAP!$C$1:$L$1=synthése!L$1)*(RECAP!$C$2:$L$1000))</f>
        <v>0</v>
      </c>
      <c r="M303" s="20">
        <f t="array" ref="M303">SUMPRODUCT((RECAP!$A$2:$A$1000=synthése!$B303)*(RECAP!$B$2:$B$1000=synthése!$C303)*(RECAP!$C$1:$L$1=synthése!M$1)*(RECAP!$C$2:$L$1000))</f>
        <v>0</v>
      </c>
      <c r="N303" s="24">
        <f t="shared" si="8"/>
        <v>0</v>
      </c>
    </row>
    <row r="304" spans="1:14" ht="15" thickBot="1" x14ac:dyDescent="0.3">
      <c r="A304" s="11" t="str">
        <f t="shared" ca="1" si="9"/>
        <v/>
      </c>
      <c r="B304" s="18" t="str">
        <f>IF(RECAP!A304="","",RECAP!A304)</f>
        <v/>
      </c>
      <c r="C304" s="19" t="str">
        <f>IF(RECAP!B304="","",RECAP!B304)</f>
        <v/>
      </c>
      <c r="D304" s="20">
        <f t="array" ref="D304">SUMPRODUCT((RECAP!$A$2:$A$1000=synthése!$B304)*(RECAP!$B$2:$B$1000=synthése!$C304)*(RECAP!$C$1:$L$1=synthése!D$1)*(RECAP!$C$2:$L$1000))</f>
        <v>0</v>
      </c>
      <c r="E304" s="20">
        <f t="array" ref="E304">SUMPRODUCT((RECAP!$A$2:$A$1000=synthése!$B304)*(RECAP!$B$2:$B$1000=synthése!$C304)*(RECAP!$C$1:$L$1=synthése!E$1)*(RECAP!$C$2:$L$1000))</f>
        <v>0</v>
      </c>
      <c r="F304" s="20">
        <f t="array" ref="F304">SUMPRODUCT((RECAP!$A$2:$A$1000=synthése!$B304)*(RECAP!$B$2:$B$1000=synthése!$C304)*(RECAP!$C$1:$L$1=synthése!F$1)*(RECAP!$C$2:$L$1000))</f>
        <v>0</v>
      </c>
      <c r="G304" s="20">
        <f t="array" ref="G304">SUMPRODUCT((RECAP!$A$2:$A$1000=synthése!$B304)*(RECAP!$B$2:$B$1000=synthése!$C304)*(RECAP!$C$1:$L$1=synthése!G$1)*(RECAP!$C$2:$L$1000))</f>
        <v>0</v>
      </c>
      <c r="H304" s="20">
        <f t="array" ref="H304">SUMPRODUCT((RECAP!$A$2:$A$1000=synthése!$B304)*(RECAP!$B$2:$B$1000=synthése!$C304)*(RECAP!$C$1:$L$1=synthése!H$1)*(RECAP!$C$2:$L$1000))</f>
        <v>0</v>
      </c>
      <c r="I304" s="20">
        <f t="array" ref="I304">SUMPRODUCT((RECAP!$A$2:$A$1000=synthése!$B304)*(RECAP!$B$2:$B$1000=synthése!$C304)*(RECAP!$C$1:$L$1=synthése!I$1)*(RECAP!$C$2:$L$1000))</f>
        <v>0</v>
      </c>
      <c r="J304" s="20">
        <f t="array" ref="J304">SUMPRODUCT((RECAP!$A$2:$A$1000=synthése!$B304)*(RECAP!$B$2:$B$1000=synthése!$C304)*(RECAP!$C$1:$L$1=synthése!J$1)*(RECAP!$C$2:$L$1000))</f>
        <v>0</v>
      </c>
      <c r="K304" s="20">
        <f t="array" ref="K304">SUMPRODUCT((RECAP!$A$2:$A$1000=synthése!$B304)*(RECAP!$B$2:$B$1000=synthése!$C304)*(RECAP!$C$1:$L$1=synthése!K$1)*(RECAP!$C$2:$L$1000))</f>
        <v>0</v>
      </c>
      <c r="L304" s="20">
        <f t="array" ref="L304">SUMPRODUCT((RECAP!$A$2:$A$1000=synthése!$B304)*(RECAP!$B$2:$B$1000=synthése!$C304)*(RECAP!$C$1:$L$1=synthése!L$1)*(RECAP!$C$2:$L$1000))</f>
        <v>0</v>
      </c>
      <c r="M304" s="20">
        <f t="array" ref="M304">SUMPRODUCT((RECAP!$A$2:$A$1000=synthése!$B304)*(RECAP!$B$2:$B$1000=synthése!$C304)*(RECAP!$C$1:$L$1=synthése!M$1)*(RECAP!$C$2:$L$1000))</f>
        <v>0</v>
      </c>
      <c r="N304" s="24">
        <f t="shared" si="8"/>
        <v>0</v>
      </c>
    </row>
    <row r="305" spans="1:14" ht="15" thickBot="1" x14ac:dyDescent="0.3">
      <c r="A305" s="11" t="str">
        <f t="shared" ca="1" si="9"/>
        <v/>
      </c>
      <c r="B305" s="18" t="str">
        <f>IF(RECAP!A305="","",RECAP!A305)</f>
        <v/>
      </c>
      <c r="C305" s="19" t="str">
        <f>IF(RECAP!B305="","",RECAP!B305)</f>
        <v/>
      </c>
      <c r="D305" s="20">
        <f t="array" ref="D305">SUMPRODUCT((RECAP!$A$2:$A$1000=synthése!$B305)*(RECAP!$B$2:$B$1000=synthése!$C305)*(RECAP!$C$1:$L$1=synthése!D$1)*(RECAP!$C$2:$L$1000))</f>
        <v>0</v>
      </c>
      <c r="E305" s="20">
        <f t="array" ref="E305">SUMPRODUCT((RECAP!$A$2:$A$1000=synthése!$B305)*(RECAP!$B$2:$B$1000=synthése!$C305)*(RECAP!$C$1:$L$1=synthése!E$1)*(RECAP!$C$2:$L$1000))</f>
        <v>0</v>
      </c>
      <c r="F305" s="20">
        <f t="array" ref="F305">SUMPRODUCT((RECAP!$A$2:$A$1000=synthése!$B305)*(RECAP!$B$2:$B$1000=synthése!$C305)*(RECAP!$C$1:$L$1=synthése!F$1)*(RECAP!$C$2:$L$1000))</f>
        <v>0</v>
      </c>
      <c r="G305" s="20">
        <f t="array" ref="G305">SUMPRODUCT((RECAP!$A$2:$A$1000=synthése!$B305)*(RECAP!$B$2:$B$1000=synthése!$C305)*(RECAP!$C$1:$L$1=synthése!G$1)*(RECAP!$C$2:$L$1000))</f>
        <v>0</v>
      </c>
      <c r="H305" s="20">
        <f t="array" ref="H305">SUMPRODUCT((RECAP!$A$2:$A$1000=synthése!$B305)*(RECAP!$B$2:$B$1000=synthése!$C305)*(RECAP!$C$1:$L$1=synthése!H$1)*(RECAP!$C$2:$L$1000))</f>
        <v>0</v>
      </c>
      <c r="I305" s="20">
        <f t="array" ref="I305">SUMPRODUCT((RECAP!$A$2:$A$1000=synthése!$B305)*(RECAP!$B$2:$B$1000=synthése!$C305)*(RECAP!$C$1:$L$1=synthése!I$1)*(RECAP!$C$2:$L$1000))</f>
        <v>0</v>
      </c>
      <c r="J305" s="20">
        <f t="array" ref="J305">SUMPRODUCT((RECAP!$A$2:$A$1000=synthése!$B305)*(RECAP!$B$2:$B$1000=synthése!$C305)*(RECAP!$C$1:$L$1=synthése!J$1)*(RECAP!$C$2:$L$1000))</f>
        <v>0</v>
      </c>
      <c r="K305" s="20">
        <f t="array" ref="K305">SUMPRODUCT((RECAP!$A$2:$A$1000=synthése!$B305)*(RECAP!$B$2:$B$1000=synthése!$C305)*(RECAP!$C$1:$L$1=synthése!K$1)*(RECAP!$C$2:$L$1000))</f>
        <v>0</v>
      </c>
      <c r="L305" s="20">
        <f t="array" ref="L305">SUMPRODUCT((RECAP!$A$2:$A$1000=synthése!$B305)*(RECAP!$B$2:$B$1000=synthése!$C305)*(RECAP!$C$1:$L$1=synthése!L$1)*(RECAP!$C$2:$L$1000))</f>
        <v>0</v>
      </c>
      <c r="M305" s="20">
        <f t="array" ref="M305">SUMPRODUCT((RECAP!$A$2:$A$1000=synthése!$B305)*(RECAP!$B$2:$B$1000=synthése!$C305)*(RECAP!$C$1:$L$1=synthése!M$1)*(RECAP!$C$2:$L$1000))</f>
        <v>0</v>
      </c>
      <c r="N305" s="24">
        <f t="shared" si="8"/>
        <v>0</v>
      </c>
    </row>
    <row r="306" spans="1:14" ht="15" thickBot="1" x14ac:dyDescent="0.3">
      <c r="A306" s="11" t="str">
        <f t="shared" ca="1" si="9"/>
        <v/>
      </c>
      <c r="B306" s="18" t="str">
        <f>IF(RECAP!A306="","",RECAP!A306)</f>
        <v/>
      </c>
      <c r="C306" s="19" t="str">
        <f>IF(RECAP!B306="","",RECAP!B306)</f>
        <v/>
      </c>
      <c r="D306" s="20">
        <f t="array" ref="D306">SUMPRODUCT((RECAP!$A$2:$A$1000=synthése!$B306)*(RECAP!$B$2:$B$1000=synthése!$C306)*(RECAP!$C$1:$L$1=synthése!D$1)*(RECAP!$C$2:$L$1000))</f>
        <v>0</v>
      </c>
      <c r="E306" s="20">
        <f t="array" ref="E306">SUMPRODUCT((RECAP!$A$2:$A$1000=synthése!$B306)*(RECAP!$B$2:$B$1000=synthése!$C306)*(RECAP!$C$1:$L$1=synthése!E$1)*(RECAP!$C$2:$L$1000))</f>
        <v>0</v>
      </c>
      <c r="F306" s="20">
        <f t="array" ref="F306">SUMPRODUCT((RECAP!$A$2:$A$1000=synthése!$B306)*(RECAP!$B$2:$B$1000=synthése!$C306)*(RECAP!$C$1:$L$1=synthése!F$1)*(RECAP!$C$2:$L$1000))</f>
        <v>0</v>
      </c>
      <c r="G306" s="20">
        <f t="array" ref="G306">SUMPRODUCT((RECAP!$A$2:$A$1000=synthése!$B306)*(RECAP!$B$2:$B$1000=synthése!$C306)*(RECAP!$C$1:$L$1=synthése!G$1)*(RECAP!$C$2:$L$1000))</f>
        <v>0</v>
      </c>
      <c r="H306" s="20">
        <f t="array" ref="H306">SUMPRODUCT((RECAP!$A$2:$A$1000=synthése!$B306)*(RECAP!$B$2:$B$1000=synthése!$C306)*(RECAP!$C$1:$L$1=synthése!H$1)*(RECAP!$C$2:$L$1000))</f>
        <v>0</v>
      </c>
      <c r="I306" s="20">
        <f t="array" ref="I306">SUMPRODUCT((RECAP!$A$2:$A$1000=synthése!$B306)*(RECAP!$B$2:$B$1000=synthése!$C306)*(RECAP!$C$1:$L$1=synthése!I$1)*(RECAP!$C$2:$L$1000))</f>
        <v>0</v>
      </c>
      <c r="J306" s="20">
        <f t="array" ref="J306">SUMPRODUCT((RECAP!$A$2:$A$1000=synthése!$B306)*(RECAP!$B$2:$B$1000=synthése!$C306)*(RECAP!$C$1:$L$1=synthése!J$1)*(RECAP!$C$2:$L$1000))</f>
        <v>0</v>
      </c>
      <c r="K306" s="20">
        <f t="array" ref="K306">SUMPRODUCT((RECAP!$A$2:$A$1000=synthése!$B306)*(RECAP!$B$2:$B$1000=synthése!$C306)*(RECAP!$C$1:$L$1=synthése!K$1)*(RECAP!$C$2:$L$1000))</f>
        <v>0</v>
      </c>
      <c r="L306" s="20">
        <f t="array" ref="L306">SUMPRODUCT((RECAP!$A$2:$A$1000=synthése!$B306)*(RECAP!$B$2:$B$1000=synthése!$C306)*(RECAP!$C$1:$L$1=synthése!L$1)*(RECAP!$C$2:$L$1000))</f>
        <v>0</v>
      </c>
      <c r="M306" s="20">
        <f t="array" ref="M306">SUMPRODUCT((RECAP!$A$2:$A$1000=synthése!$B306)*(RECAP!$B$2:$B$1000=synthése!$C306)*(RECAP!$C$1:$L$1=synthése!M$1)*(RECAP!$C$2:$L$1000))</f>
        <v>0</v>
      </c>
      <c r="N306" s="24">
        <f t="shared" si="8"/>
        <v>0</v>
      </c>
    </row>
    <row r="307" spans="1:14" ht="15" thickBot="1" x14ac:dyDescent="0.3">
      <c r="A307" s="25" t="str">
        <f t="shared" ca="1" si="9"/>
        <v/>
      </c>
      <c r="B307" s="26" t="str">
        <f>IF(RECAP!A307="","",RECAP!A307)</f>
        <v/>
      </c>
      <c r="C307" s="27" t="str">
        <f>IF(RECAP!B307="","",RECAP!B307)</f>
        <v/>
      </c>
      <c r="D307" s="28">
        <f t="array" ref="D307">SUMPRODUCT((RECAP!$A$2:$A$1000=synthése!$B307)*(RECAP!$B$2:$B$1000=synthése!$C307)*(RECAP!$C$1:$L$1=synthése!D$1)*(RECAP!$C$2:$L$1000))</f>
        <v>0</v>
      </c>
      <c r="E307" s="28">
        <f t="array" ref="E307">SUMPRODUCT((RECAP!$A$2:$A$1000=synthése!$B307)*(RECAP!$B$2:$B$1000=synthése!$C307)*(RECAP!$C$1:$L$1=synthése!E$1)*(RECAP!$C$2:$L$1000))</f>
        <v>0</v>
      </c>
      <c r="F307" s="28">
        <f t="array" ref="F307">SUMPRODUCT((RECAP!$A$2:$A$1000=synthése!$B307)*(RECAP!$B$2:$B$1000=synthése!$C307)*(RECAP!$C$1:$L$1=synthése!F$1)*(RECAP!$C$2:$L$1000))</f>
        <v>0</v>
      </c>
      <c r="G307" s="28">
        <f t="array" ref="G307">SUMPRODUCT((RECAP!$A$2:$A$1000=synthése!$B307)*(RECAP!$B$2:$B$1000=synthése!$C307)*(RECAP!$C$1:$L$1=synthése!G$1)*(RECAP!$C$2:$L$1000))</f>
        <v>0</v>
      </c>
      <c r="H307" s="28">
        <f t="array" ref="H307">SUMPRODUCT((RECAP!$A$2:$A$1000=synthése!$B307)*(RECAP!$B$2:$B$1000=synthése!$C307)*(RECAP!$C$1:$L$1=synthése!H$1)*(RECAP!$C$2:$L$1000))</f>
        <v>0</v>
      </c>
      <c r="I307" s="28">
        <f t="array" ref="I307">SUMPRODUCT((RECAP!$A$2:$A$1000=synthése!$B307)*(RECAP!$B$2:$B$1000=synthése!$C307)*(RECAP!$C$1:$L$1=synthése!I$1)*(RECAP!$C$2:$L$1000))</f>
        <v>0</v>
      </c>
      <c r="J307" s="28">
        <f t="array" ref="J307">SUMPRODUCT((RECAP!$A$2:$A$1000=synthése!$B307)*(RECAP!$B$2:$B$1000=synthése!$C307)*(RECAP!$C$1:$L$1=synthése!J$1)*(RECAP!$C$2:$L$1000))</f>
        <v>0</v>
      </c>
      <c r="K307" s="28">
        <f t="array" ref="K307">SUMPRODUCT((RECAP!$A$2:$A$1000=synthése!$B307)*(RECAP!$B$2:$B$1000=synthése!$C307)*(RECAP!$C$1:$L$1=synthése!K$1)*(RECAP!$C$2:$L$1000))</f>
        <v>0</v>
      </c>
      <c r="L307" s="28">
        <f t="array" ref="L307">SUMPRODUCT((RECAP!$A$2:$A$1000=synthése!$B307)*(RECAP!$B$2:$B$1000=synthése!$C307)*(RECAP!$C$1:$L$1=synthése!L$1)*(RECAP!$C$2:$L$1000))</f>
        <v>0</v>
      </c>
      <c r="M307" s="28">
        <f t="array" ref="M307">SUMPRODUCT((RECAP!$A$2:$A$1000=synthése!$B307)*(RECAP!$B$2:$B$1000=synthése!$C307)*(RECAP!$C$1:$L$1=synthése!M$1)*(RECAP!$C$2:$L$1000))</f>
        <v>0</v>
      </c>
      <c r="N307" s="24">
        <f t="shared" si="8"/>
        <v>0</v>
      </c>
    </row>
    <row r="308" spans="1:14" ht="15" thickBot="1" x14ac:dyDescent="0.3">
      <c r="A308" s="9" t="str">
        <f t="shared" ca="1" si="9"/>
        <v/>
      </c>
      <c r="B308" s="21" t="str">
        <f>IF(RECAP!A308="","",RECAP!A308)</f>
        <v/>
      </c>
      <c r="C308" s="22" t="str">
        <f>IF(RECAP!B308="","",RECAP!B308)</f>
        <v/>
      </c>
      <c r="D308" s="23">
        <f t="array" ref="D308">SUMPRODUCT((RECAP!$A$2:$A$1000=synthése!$B308)*(RECAP!$B$2:$B$1000=synthése!$C308)*(RECAP!$C$1:$L$1=synthése!D$1)*(RECAP!$C$2:$L$1000))</f>
        <v>0</v>
      </c>
      <c r="E308" s="23">
        <f t="array" ref="E308">SUMPRODUCT((RECAP!$A$2:$A$1000=synthése!$B308)*(RECAP!$B$2:$B$1000=synthése!$C308)*(RECAP!$C$1:$L$1=synthése!E$1)*(RECAP!$C$2:$L$1000))</f>
        <v>0</v>
      </c>
      <c r="F308" s="23">
        <f t="array" ref="F308">SUMPRODUCT((RECAP!$A$2:$A$1000=synthése!$B308)*(RECAP!$B$2:$B$1000=synthése!$C308)*(RECAP!$C$1:$L$1=synthése!F$1)*(RECAP!$C$2:$L$1000))</f>
        <v>0</v>
      </c>
      <c r="G308" s="23">
        <f t="array" ref="G308">SUMPRODUCT((RECAP!$A$2:$A$1000=synthése!$B308)*(RECAP!$B$2:$B$1000=synthése!$C308)*(RECAP!$C$1:$L$1=synthése!G$1)*(RECAP!$C$2:$L$1000))</f>
        <v>0</v>
      </c>
      <c r="H308" s="23">
        <f t="array" ref="H308">SUMPRODUCT((RECAP!$A$2:$A$1000=synthése!$B308)*(RECAP!$B$2:$B$1000=synthése!$C308)*(RECAP!$C$1:$L$1=synthése!H$1)*(RECAP!$C$2:$L$1000))</f>
        <v>0</v>
      </c>
      <c r="I308" s="23">
        <f t="array" ref="I308">SUMPRODUCT((RECAP!$A$2:$A$1000=synthése!$B308)*(RECAP!$B$2:$B$1000=synthése!$C308)*(RECAP!$C$1:$L$1=synthése!I$1)*(RECAP!$C$2:$L$1000))</f>
        <v>0</v>
      </c>
      <c r="J308" s="23">
        <f t="array" ref="J308">SUMPRODUCT((RECAP!$A$2:$A$1000=synthése!$B308)*(RECAP!$B$2:$B$1000=synthése!$C308)*(RECAP!$C$1:$L$1=synthése!J$1)*(RECAP!$C$2:$L$1000))</f>
        <v>0</v>
      </c>
      <c r="K308" s="23">
        <f t="array" ref="K308">SUMPRODUCT((RECAP!$A$2:$A$1000=synthése!$B308)*(RECAP!$B$2:$B$1000=synthése!$C308)*(RECAP!$C$1:$L$1=synthése!K$1)*(RECAP!$C$2:$L$1000))</f>
        <v>0</v>
      </c>
      <c r="L308" s="23">
        <f t="array" ref="L308">SUMPRODUCT((RECAP!$A$2:$A$1000=synthése!$B308)*(RECAP!$B$2:$B$1000=synthése!$C308)*(RECAP!$C$1:$L$1=synthése!L$1)*(RECAP!$C$2:$L$1000))</f>
        <v>0</v>
      </c>
      <c r="M308" s="23">
        <f t="array" ref="M308">SUMPRODUCT((RECAP!$A$2:$A$1000=synthése!$B308)*(RECAP!$B$2:$B$1000=synthése!$C308)*(RECAP!$C$1:$L$1=synthése!M$1)*(RECAP!$C$2:$L$1000))</f>
        <v>0</v>
      </c>
      <c r="N308" s="24">
        <f t="shared" si="8"/>
        <v>0</v>
      </c>
    </row>
    <row r="309" spans="1:14" ht="15" thickBot="1" x14ac:dyDescent="0.3">
      <c r="A309" s="11" t="str">
        <f t="shared" ca="1" si="9"/>
        <v/>
      </c>
      <c r="B309" s="18" t="str">
        <f>IF(RECAP!A309="","",RECAP!A309)</f>
        <v/>
      </c>
      <c r="C309" s="19" t="str">
        <f>IF(RECAP!B309="","",RECAP!B309)</f>
        <v/>
      </c>
      <c r="D309" s="20">
        <f t="array" ref="D309">SUMPRODUCT((RECAP!$A$2:$A$1000=synthése!$B309)*(RECAP!$B$2:$B$1000=synthése!$C309)*(RECAP!$C$1:$L$1=synthése!D$1)*(RECAP!$C$2:$L$1000))</f>
        <v>0</v>
      </c>
      <c r="E309" s="20">
        <f t="array" ref="E309">SUMPRODUCT((RECAP!$A$2:$A$1000=synthése!$B309)*(RECAP!$B$2:$B$1000=synthése!$C309)*(RECAP!$C$1:$L$1=synthése!E$1)*(RECAP!$C$2:$L$1000))</f>
        <v>0</v>
      </c>
      <c r="F309" s="20">
        <f t="array" ref="F309">SUMPRODUCT((RECAP!$A$2:$A$1000=synthése!$B309)*(RECAP!$B$2:$B$1000=synthése!$C309)*(RECAP!$C$1:$L$1=synthése!F$1)*(RECAP!$C$2:$L$1000))</f>
        <v>0</v>
      </c>
      <c r="G309" s="20">
        <f t="array" ref="G309">SUMPRODUCT((RECAP!$A$2:$A$1000=synthése!$B309)*(RECAP!$B$2:$B$1000=synthése!$C309)*(RECAP!$C$1:$L$1=synthése!G$1)*(RECAP!$C$2:$L$1000))</f>
        <v>0</v>
      </c>
      <c r="H309" s="20">
        <f t="array" ref="H309">SUMPRODUCT((RECAP!$A$2:$A$1000=synthése!$B309)*(RECAP!$B$2:$B$1000=synthése!$C309)*(RECAP!$C$1:$L$1=synthése!H$1)*(RECAP!$C$2:$L$1000))</f>
        <v>0</v>
      </c>
      <c r="I309" s="20">
        <f t="array" ref="I309">SUMPRODUCT((RECAP!$A$2:$A$1000=synthése!$B309)*(RECAP!$B$2:$B$1000=synthése!$C309)*(RECAP!$C$1:$L$1=synthése!I$1)*(RECAP!$C$2:$L$1000))</f>
        <v>0</v>
      </c>
      <c r="J309" s="20">
        <f t="array" ref="J309">SUMPRODUCT((RECAP!$A$2:$A$1000=synthése!$B309)*(RECAP!$B$2:$B$1000=synthése!$C309)*(RECAP!$C$1:$L$1=synthése!J$1)*(RECAP!$C$2:$L$1000))</f>
        <v>0</v>
      </c>
      <c r="K309" s="20">
        <f t="array" ref="K309">SUMPRODUCT((RECAP!$A$2:$A$1000=synthése!$B309)*(RECAP!$B$2:$B$1000=synthése!$C309)*(RECAP!$C$1:$L$1=synthése!K$1)*(RECAP!$C$2:$L$1000))</f>
        <v>0</v>
      </c>
      <c r="L309" s="20">
        <f t="array" ref="L309">SUMPRODUCT((RECAP!$A$2:$A$1000=synthése!$B309)*(RECAP!$B$2:$B$1000=synthése!$C309)*(RECAP!$C$1:$L$1=synthése!L$1)*(RECAP!$C$2:$L$1000))</f>
        <v>0</v>
      </c>
      <c r="M309" s="20">
        <f t="array" ref="M309">SUMPRODUCT((RECAP!$A$2:$A$1000=synthése!$B309)*(RECAP!$B$2:$B$1000=synthése!$C309)*(RECAP!$C$1:$L$1=synthése!M$1)*(RECAP!$C$2:$L$1000))</f>
        <v>0</v>
      </c>
      <c r="N309" s="24">
        <f t="shared" si="8"/>
        <v>0</v>
      </c>
    </row>
    <row r="310" spans="1:14" ht="15" thickBot="1" x14ac:dyDescent="0.3">
      <c r="A310" s="11" t="str">
        <f t="shared" ca="1" si="9"/>
        <v/>
      </c>
      <c r="B310" s="18" t="str">
        <f>IF(RECAP!A310="","",RECAP!A310)</f>
        <v/>
      </c>
      <c r="C310" s="19" t="str">
        <f>IF(RECAP!B310="","",RECAP!B310)</f>
        <v/>
      </c>
      <c r="D310" s="20">
        <f t="array" ref="D310">SUMPRODUCT((RECAP!$A$2:$A$1000=synthése!$B310)*(RECAP!$B$2:$B$1000=synthése!$C310)*(RECAP!$C$1:$L$1=synthése!D$1)*(RECAP!$C$2:$L$1000))</f>
        <v>0</v>
      </c>
      <c r="E310" s="20">
        <f t="array" ref="E310">SUMPRODUCT((RECAP!$A$2:$A$1000=synthése!$B310)*(RECAP!$B$2:$B$1000=synthése!$C310)*(RECAP!$C$1:$L$1=synthése!E$1)*(RECAP!$C$2:$L$1000))</f>
        <v>0</v>
      </c>
      <c r="F310" s="20">
        <f t="array" ref="F310">SUMPRODUCT((RECAP!$A$2:$A$1000=synthése!$B310)*(RECAP!$B$2:$B$1000=synthése!$C310)*(RECAP!$C$1:$L$1=synthése!F$1)*(RECAP!$C$2:$L$1000))</f>
        <v>0</v>
      </c>
      <c r="G310" s="20">
        <f t="array" ref="G310">SUMPRODUCT((RECAP!$A$2:$A$1000=synthése!$B310)*(RECAP!$B$2:$B$1000=synthése!$C310)*(RECAP!$C$1:$L$1=synthése!G$1)*(RECAP!$C$2:$L$1000))</f>
        <v>0</v>
      </c>
      <c r="H310" s="20">
        <f t="array" ref="H310">SUMPRODUCT((RECAP!$A$2:$A$1000=synthése!$B310)*(RECAP!$B$2:$B$1000=synthése!$C310)*(RECAP!$C$1:$L$1=synthése!H$1)*(RECAP!$C$2:$L$1000))</f>
        <v>0</v>
      </c>
      <c r="I310" s="20">
        <f t="array" ref="I310">SUMPRODUCT((RECAP!$A$2:$A$1000=synthése!$B310)*(RECAP!$B$2:$B$1000=synthése!$C310)*(RECAP!$C$1:$L$1=synthése!I$1)*(RECAP!$C$2:$L$1000))</f>
        <v>0</v>
      </c>
      <c r="J310" s="20">
        <f t="array" ref="J310">SUMPRODUCT((RECAP!$A$2:$A$1000=synthése!$B310)*(RECAP!$B$2:$B$1000=synthése!$C310)*(RECAP!$C$1:$L$1=synthése!J$1)*(RECAP!$C$2:$L$1000))</f>
        <v>0</v>
      </c>
      <c r="K310" s="20">
        <f t="array" ref="K310">SUMPRODUCT((RECAP!$A$2:$A$1000=synthése!$B310)*(RECAP!$B$2:$B$1000=synthése!$C310)*(RECAP!$C$1:$L$1=synthése!K$1)*(RECAP!$C$2:$L$1000))</f>
        <v>0</v>
      </c>
      <c r="L310" s="20">
        <f t="array" ref="L310">SUMPRODUCT((RECAP!$A$2:$A$1000=synthése!$B310)*(RECAP!$B$2:$B$1000=synthése!$C310)*(RECAP!$C$1:$L$1=synthése!L$1)*(RECAP!$C$2:$L$1000))</f>
        <v>0</v>
      </c>
      <c r="M310" s="20">
        <f t="array" ref="M310">SUMPRODUCT((RECAP!$A$2:$A$1000=synthése!$B310)*(RECAP!$B$2:$B$1000=synthése!$C310)*(RECAP!$C$1:$L$1=synthése!M$1)*(RECAP!$C$2:$L$1000))</f>
        <v>0</v>
      </c>
      <c r="N310" s="24">
        <f t="shared" si="8"/>
        <v>0</v>
      </c>
    </row>
    <row r="311" spans="1:14" ht="15" thickBot="1" x14ac:dyDescent="0.3">
      <c r="A311" s="11" t="str">
        <f t="shared" ca="1" si="9"/>
        <v/>
      </c>
      <c r="B311" s="18" t="str">
        <f>IF(RECAP!A311="","",RECAP!A311)</f>
        <v/>
      </c>
      <c r="C311" s="19" t="str">
        <f>IF(RECAP!B311="","",RECAP!B311)</f>
        <v/>
      </c>
      <c r="D311" s="20">
        <f t="array" ref="D311">SUMPRODUCT((RECAP!$A$2:$A$1000=synthése!$B311)*(RECAP!$B$2:$B$1000=synthése!$C311)*(RECAP!$C$1:$L$1=synthése!D$1)*(RECAP!$C$2:$L$1000))</f>
        <v>0</v>
      </c>
      <c r="E311" s="20">
        <f t="array" ref="E311">SUMPRODUCT((RECAP!$A$2:$A$1000=synthése!$B311)*(RECAP!$B$2:$B$1000=synthése!$C311)*(RECAP!$C$1:$L$1=synthése!E$1)*(RECAP!$C$2:$L$1000))</f>
        <v>0</v>
      </c>
      <c r="F311" s="20">
        <f t="array" ref="F311">SUMPRODUCT((RECAP!$A$2:$A$1000=synthése!$B311)*(RECAP!$B$2:$B$1000=synthése!$C311)*(RECAP!$C$1:$L$1=synthése!F$1)*(RECAP!$C$2:$L$1000))</f>
        <v>0</v>
      </c>
      <c r="G311" s="20">
        <f t="array" ref="G311">SUMPRODUCT((RECAP!$A$2:$A$1000=synthése!$B311)*(RECAP!$B$2:$B$1000=synthése!$C311)*(RECAP!$C$1:$L$1=synthése!G$1)*(RECAP!$C$2:$L$1000))</f>
        <v>0</v>
      </c>
      <c r="H311" s="20">
        <f t="array" ref="H311">SUMPRODUCT((RECAP!$A$2:$A$1000=synthése!$B311)*(RECAP!$B$2:$B$1000=synthése!$C311)*(RECAP!$C$1:$L$1=synthése!H$1)*(RECAP!$C$2:$L$1000))</f>
        <v>0</v>
      </c>
      <c r="I311" s="20">
        <f t="array" ref="I311">SUMPRODUCT((RECAP!$A$2:$A$1000=synthése!$B311)*(RECAP!$B$2:$B$1000=synthése!$C311)*(RECAP!$C$1:$L$1=synthése!I$1)*(RECAP!$C$2:$L$1000))</f>
        <v>0</v>
      </c>
      <c r="J311" s="20">
        <f t="array" ref="J311">SUMPRODUCT((RECAP!$A$2:$A$1000=synthése!$B311)*(RECAP!$B$2:$B$1000=synthése!$C311)*(RECAP!$C$1:$L$1=synthése!J$1)*(RECAP!$C$2:$L$1000))</f>
        <v>0</v>
      </c>
      <c r="K311" s="20">
        <f t="array" ref="K311">SUMPRODUCT((RECAP!$A$2:$A$1000=synthése!$B311)*(RECAP!$B$2:$B$1000=synthése!$C311)*(RECAP!$C$1:$L$1=synthése!K$1)*(RECAP!$C$2:$L$1000))</f>
        <v>0</v>
      </c>
      <c r="L311" s="20">
        <f t="array" ref="L311">SUMPRODUCT((RECAP!$A$2:$A$1000=synthése!$B311)*(RECAP!$B$2:$B$1000=synthése!$C311)*(RECAP!$C$1:$L$1=synthése!L$1)*(RECAP!$C$2:$L$1000))</f>
        <v>0</v>
      </c>
      <c r="M311" s="20">
        <f t="array" ref="M311">SUMPRODUCT((RECAP!$A$2:$A$1000=synthése!$B311)*(RECAP!$B$2:$B$1000=synthése!$C311)*(RECAP!$C$1:$L$1=synthése!M$1)*(RECAP!$C$2:$L$1000))</f>
        <v>0</v>
      </c>
      <c r="N311" s="24">
        <f t="shared" si="8"/>
        <v>0</v>
      </c>
    </row>
    <row r="312" spans="1:14" ht="15" thickBot="1" x14ac:dyDescent="0.3">
      <c r="A312" s="11" t="str">
        <f t="shared" ca="1" si="9"/>
        <v/>
      </c>
      <c r="B312" s="18" t="str">
        <f>IF(RECAP!A312="","",RECAP!A312)</f>
        <v/>
      </c>
      <c r="C312" s="19" t="str">
        <f>IF(RECAP!B312="","",RECAP!B312)</f>
        <v/>
      </c>
      <c r="D312" s="20">
        <f t="array" ref="D312">SUMPRODUCT((RECAP!$A$2:$A$1000=synthése!$B312)*(RECAP!$B$2:$B$1000=synthése!$C312)*(RECAP!$C$1:$L$1=synthése!D$1)*(RECAP!$C$2:$L$1000))</f>
        <v>0</v>
      </c>
      <c r="E312" s="20">
        <f t="array" ref="E312">SUMPRODUCT((RECAP!$A$2:$A$1000=synthése!$B312)*(RECAP!$B$2:$B$1000=synthése!$C312)*(RECAP!$C$1:$L$1=synthése!E$1)*(RECAP!$C$2:$L$1000))</f>
        <v>0</v>
      </c>
      <c r="F312" s="20">
        <f t="array" ref="F312">SUMPRODUCT((RECAP!$A$2:$A$1000=synthése!$B312)*(RECAP!$B$2:$B$1000=synthése!$C312)*(RECAP!$C$1:$L$1=synthése!F$1)*(RECAP!$C$2:$L$1000))</f>
        <v>0</v>
      </c>
      <c r="G312" s="20">
        <f t="array" ref="G312">SUMPRODUCT((RECAP!$A$2:$A$1000=synthése!$B312)*(RECAP!$B$2:$B$1000=synthése!$C312)*(RECAP!$C$1:$L$1=synthése!G$1)*(RECAP!$C$2:$L$1000))</f>
        <v>0</v>
      </c>
      <c r="H312" s="20">
        <f t="array" ref="H312">SUMPRODUCT((RECAP!$A$2:$A$1000=synthése!$B312)*(RECAP!$B$2:$B$1000=synthése!$C312)*(RECAP!$C$1:$L$1=synthése!H$1)*(RECAP!$C$2:$L$1000))</f>
        <v>0</v>
      </c>
      <c r="I312" s="20">
        <f t="array" ref="I312">SUMPRODUCT((RECAP!$A$2:$A$1000=synthése!$B312)*(RECAP!$B$2:$B$1000=synthése!$C312)*(RECAP!$C$1:$L$1=synthése!I$1)*(RECAP!$C$2:$L$1000))</f>
        <v>0</v>
      </c>
      <c r="J312" s="20">
        <f t="array" ref="J312">SUMPRODUCT((RECAP!$A$2:$A$1000=synthése!$B312)*(RECAP!$B$2:$B$1000=synthése!$C312)*(RECAP!$C$1:$L$1=synthése!J$1)*(RECAP!$C$2:$L$1000))</f>
        <v>0</v>
      </c>
      <c r="K312" s="20">
        <f t="array" ref="K312">SUMPRODUCT((RECAP!$A$2:$A$1000=synthése!$B312)*(RECAP!$B$2:$B$1000=synthése!$C312)*(RECAP!$C$1:$L$1=synthése!K$1)*(RECAP!$C$2:$L$1000))</f>
        <v>0</v>
      </c>
      <c r="L312" s="20">
        <f t="array" ref="L312">SUMPRODUCT((RECAP!$A$2:$A$1000=synthése!$B312)*(RECAP!$B$2:$B$1000=synthése!$C312)*(RECAP!$C$1:$L$1=synthése!L$1)*(RECAP!$C$2:$L$1000))</f>
        <v>0</v>
      </c>
      <c r="M312" s="20">
        <f t="array" ref="M312">SUMPRODUCT((RECAP!$A$2:$A$1000=synthése!$B312)*(RECAP!$B$2:$B$1000=synthése!$C312)*(RECAP!$C$1:$L$1=synthése!M$1)*(RECAP!$C$2:$L$1000))</f>
        <v>0</v>
      </c>
      <c r="N312" s="24">
        <f t="shared" si="8"/>
        <v>0</v>
      </c>
    </row>
    <row r="313" spans="1:14" ht="15" thickBot="1" x14ac:dyDescent="0.3">
      <c r="A313" s="25" t="str">
        <f t="shared" ca="1" si="9"/>
        <v/>
      </c>
      <c r="B313" s="26" t="str">
        <f>IF(RECAP!A313="","",RECAP!A313)</f>
        <v/>
      </c>
      <c r="C313" s="27" t="str">
        <f>IF(RECAP!B313="","",RECAP!B313)</f>
        <v/>
      </c>
      <c r="D313" s="28">
        <f t="array" ref="D313">SUMPRODUCT((RECAP!$A$2:$A$1000=synthése!$B313)*(RECAP!$B$2:$B$1000=synthése!$C313)*(RECAP!$C$1:$L$1=synthése!D$1)*(RECAP!$C$2:$L$1000))</f>
        <v>0</v>
      </c>
      <c r="E313" s="28">
        <f t="array" ref="E313">SUMPRODUCT((RECAP!$A$2:$A$1000=synthése!$B313)*(RECAP!$B$2:$B$1000=synthése!$C313)*(RECAP!$C$1:$L$1=synthése!E$1)*(RECAP!$C$2:$L$1000))</f>
        <v>0</v>
      </c>
      <c r="F313" s="28">
        <f t="array" ref="F313">SUMPRODUCT((RECAP!$A$2:$A$1000=synthése!$B313)*(RECAP!$B$2:$B$1000=synthése!$C313)*(RECAP!$C$1:$L$1=synthése!F$1)*(RECAP!$C$2:$L$1000))</f>
        <v>0</v>
      </c>
      <c r="G313" s="28">
        <f t="array" ref="G313">SUMPRODUCT((RECAP!$A$2:$A$1000=synthése!$B313)*(RECAP!$B$2:$B$1000=synthése!$C313)*(RECAP!$C$1:$L$1=synthése!G$1)*(RECAP!$C$2:$L$1000))</f>
        <v>0</v>
      </c>
      <c r="H313" s="28">
        <f t="array" ref="H313">SUMPRODUCT((RECAP!$A$2:$A$1000=synthése!$B313)*(RECAP!$B$2:$B$1000=synthése!$C313)*(RECAP!$C$1:$L$1=synthése!H$1)*(RECAP!$C$2:$L$1000))</f>
        <v>0</v>
      </c>
      <c r="I313" s="28">
        <f t="array" ref="I313">SUMPRODUCT((RECAP!$A$2:$A$1000=synthése!$B313)*(RECAP!$B$2:$B$1000=synthése!$C313)*(RECAP!$C$1:$L$1=synthése!I$1)*(RECAP!$C$2:$L$1000))</f>
        <v>0</v>
      </c>
      <c r="J313" s="28">
        <f t="array" ref="J313">SUMPRODUCT((RECAP!$A$2:$A$1000=synthése!$B313)*(RECAP!$B$2:$B$1000=synthése!$C313)*(RECAP!$C$1:$L$1=synthése!J$1)*(RECAP!$C$2:$L$1000))</f>
        <v>0</v>
      </c>
      <c r="K313" s="28">
        <f t="array" ref="K313">SUMPRODUCT((RECAP!$A$2:$A$1000=synthése!$B313)*(RECAP!$B$2:$B$1000=synthése!$C313)*(RECAP!$C$1:$L$1=synthése!K$1)*(RECAP!$C$2:$L$1000))</f>
        <v>0</v>
      </c>
      <c r="L313" s="28">
        <f t="array" ref="L313">SUMPRODUCT((RECAP!$A$2:$A$1000=synthése!$B313)*(RECAP!$B$2:$B$1000=synthése!$C313)*(RECAP!$C$1:$L$1=synthése!L$1)*(RECAP!$C$2:$L$1000))</f>
        <v>0</v>
      </c>
      <c r="M313" s="28">
        <f t="array" ref="M313">SUMPRODUCT((RECAP!$A$2:$A$1000=synthése!$B313)*(RECAP!$B$2:$B$1000=synthése!$C313)*(RECAP!$C$1:$L$1=synthése!M$1)*(RECAP!$C$2:$L$1000))</f>
        <v>0</v>
      </c>
      <c r="N313" s="24">
        <f t="shared" si="8"/>
        <v>0</v>
      </c>
    </row>
    <row r="314" spans="1:14" ht="15" thickBot="1" x14ac:dyDescent="0.3">
      <c r="A314" s="9" t="str">
        <f t="shared" ca="1" si="9"/>
        <v/>
      </c>
      <c r="B314" s="21" t="str">
        <f>IF(RECAP!A314="","",RECAP!A314)</f>
        <v/>
      </c>
      <c r="C314" s="22" t="str">
        <f>IF(RECAP!B314="","",RECAP!B314)</f>
        <v/>
      </c>
      <c r="D314" s="23">
        <f t="array" ref="D314">SUMPRODUCT((RECAP!$A$2:$A$1000=synthése!$B314)*(RECAP!$B$2:$B$1000=synthése!$C314)*(RECAP!$C$1:$L$1=synthése!D$1)*(RECAP!$C$2:$L$1000))</f>
        <v>0</v>
      </c>
      <c r="E314" s="23">
        <f t="array" ref="E314">SUMPRODUCT((RECAP!$A$2:$A$1000=synthése!$B314)*(RECAP!$B$2:$B$1000=synthése!$C314)*(RECAP!$C$1:$L$1=synthése!E$1)*(RECAP!$C$2:$L$1000))</f>
        <v>0</v>
      </c>
      <c r="F314" s="23">
        <f t="array" ref="F314">SUMPRODUCT((RECAP!$A$2:$A$1000=synthése!$B314)*(RECAP!$B$2:$B$1000=synthése!$C314)*(RECAP!$C$1:$L$1=synthése!F$1)*(RECAP!$C$2:$L$1000))</f>
        <v>0</v>
      </c>
      <c r="G314" s="23">
        <f t="array" ref="G314">SUMPRODUCT((RECAP!$A$2:$A$1000=synthése!$B314)*(RECAP!$B$2:$B$1000=synthése!$C314)*(RECAP!$C$1:$L$1=synthése!G$1)*(RECAP!$C$2:$L$1000))</f>
        <v>0</v>
      </c>
      <c r="H314" s="23">
        <f t="array" ref="H314">SUMPRODUCT((RECAP!$A$2:$A$1000=synthése!$B314)*(RECAP!$B$2:$B$1000=synthése!$C314)*(RECAP!$C$1:$L$1=synthése!H$1)*(RECAP!$C$2:$L$1000))</f>
        <v>0</v>
      </c>
      <c r="I314" s="23">
        <f t="array" ref="I314">SUMPRODUCT((RECAP!$A$2:$A$1000=synthése!$B314)*(RECAP!$B$2:$B$1000=synthése!$C314)*(RECAP!$C$1:$L$1=synthése!I$1)*(RECAP!$C$2:$L$1000))</f>
        <v>0</v>
      </c>
      <c r="J314" s="23">
        <f t="array" ref="J314">SUMPRODUCT((RECAP!$A$2:$A$1000=synthése!$B314)*(RECAP!$B$2:$B$1000=synthése!$C314)*(RECAP!$C$1:$L$1=synthése!J$1)*(RECAP!$C$2:$L$1000))</f>
        <v>0</v>
      </c>
      <c r="K314" s="23">
        <f t="array" ref="K314">SUMPRODUCT((RECAP!$A$2:$A$1000=synthése!$B314)*(RECAP!$B$2:$B$1000=synthése!$C314)*(RECAP!$C$1:$L$1=synthése!K$1)*(RECAP!$C$2:$L$1000))</f>
        <v>0</v>
      </c>
      <c r="L314" s="23">
        <f t="array" ref="L314">SUMPRODUCT((RECAP!$A$2:$A$1000=synthése!$B314)*(RECAP!$B$2:$B$1000=synthése!$C314)*(RECAP!$C$1:$L$1=synthése!L$1)*(RECAP!$C$2:$L$1000))</f>
        <v>0</v>
      </c>
      <c r="M314" s="23">
        <f t="array" ref="M314">SUMPRODUCT((RECAP!$A$2:$A$1000=synthése!$B314)*(RECAP!$B$2:$B$1000=synthése!$C314)*(RECAP!$C$1:$L$1=synthése!M$1)*(RECAP!$C$2:$L$1000))</f>
        <v>0</v>
      </c>
      <c r="N314" s="24">
        <f t="shared" si="8"/>
        <v>0</v>
      </c>
    </row>
    <row r="315" spans="1:14" ht="15" thickBot="1" x14ac:dyDescent="0.3">
      <c r="A315" s="11" t="str">
        <f t="shared" ca="1" si="9"/>
        <v/>
      </c>
      <c r="B315" s="18" t="str">
        <f>IF(RECAP!A315="","",RECAP!A315)</f>
        <v/>
      </c>
      <c r="C315" s="19" t="str">
        <f>IF(RECAP!B315="","",RECAP!B315)</f>
        <v/>
      </c>
      <c r="D315" s="20">
        <f t="array" ref="D315">SUMPRODUCT((RECAP!$A$2:$A$1000=synthése!$B315)*(RECAP!$B$2:$B$1000=synthése!$C315)*(RECAP!$C$1:$L$1=synthése!D$1)*(RECAP!$C$2:$L$1000))</f>
        <v>0</v>
      </c>
      <c r="E315" s="20">
        <f t="array" ref="E315">SUMPRODUCT((RECAP!$A$2:$A$1000=synthése!$B315)*(RECAP!$B$2:$B$1000=synthése!$C315)*(RECAP!$C$1:$L$1=synthése!E$1)*(RECAP!$C$2:$L$1000))</f>
        <v>0</v>
      </c>
      <c r="F315" s="20">
        <f t="array" ref="F315">SUMPRODUCT((RECAP!$A$2:$A$1000=synthése!$B315)*(RECAP!$B$2:$B$1000=synthése!$C315)*(RECAP!$C$1:$L$1=synthése!F$1)*(RECAP!$C$2:$L$1000))</f>
        <v>0</v>
      </c>
      <c r="G315" s="20">
        <f t="array" ref="G315">SUMPRODUCT((RECAP!$A$2:$A$1000=synthése!$B315)*(RECAP!$B$2:$B$1000=synthése!$C315)*(RECAP!$C$1:$L$1=synthése!G$1)*(RECAP!$C$2:$L$1000))</f>
        <v>0</v>
      </c>
      <c r="H315" s="20">
        <f t="array" ref="H315">SUMPRODUCT((RECAP!$A$2:$A$1000=synthése!$B315)*(RECAP!$B$2:$B$1000=synthése!$C315)*(RECAP!$C$1:$L$1=synthése!H$1)*(RECAP!$C$2:$L$1000))</f>
        <v>0</v>
      </c>
      <c r="I315" s="20">
        <f t="array" ref="I315">SUMPRODUCT((RECAP!$A$2:$A$1000=synthése!$B315)*(RECAP!$B$2:$B$1000=synthése!$C315)*(RECAP!$C$1:$L$1=synthése!I$1)*(RECAP!$C$2:$L$1000))</f>
        <v>0</v>
      </c>
      <c r="J315" s="20">
        <f t="array" ref="J315">SUMPRODUCT((RECAP!$A$2:$A$1000=synthése!$B315)*(RECAP!$B$2:$B$1000=synthése!$C315)*(RECAP!$C$1:$L$1=synthése!J$1)*(RECAP!$C$2:$L$1000))</f>
        <v>0</v>
      </c>
      <c r="K315" s="20">
        <f t="array" ref="K315">SUMPRODUCT((RECAP!$A$2:$A$1000=synthése!$B315)*(RECAP!$B$2:$B$1000=synthése!$C315)*(RECAP!$C$1:$L$1=synthése!K$1)*(RECAP!$C$2:$L$1000))</f>
        <v>0</v>
      </c>
      <c r="L315" s="20">
        <f t="array" ref="L315">SUMPRODUCT((RECAP!$A$2:$A$1000=synthése!$B315)*(RECAP!$B$2:$B$1000=synthése!$C315)*(RECAP!$C$1:$L$1=synthése!L$1)*(RECAP!$C$2:$L$1000))</f>
        <v>0</v>
      </c>
      <c r="M315" s="20">
        <f t="array" ref="M315">SUMPRODUCT((RECAP!$A$2:$A$1000=synthése!$B315)*(RECAP!$B$2:$B$1000=synthése!$C315)*(RECAP!$C$1:$L$1=synthése!M$1)*(RECAP!$C$2:$L$1000))</f>
        <v>0</v>
      </c>
      <c r="N315" s="24">
        <f t="shared" si="8"/>
        <v>0</v>
      </c>
    </row>
    <row r="316" spans="1:14" ht="15" thickBot="1" x14ac:dyDescent="0.3">
      <c r="A316" s="11" t="str">
        <f t="shared" ca="1" si="9"/>
        <v/>
      </c>
      <c r="B316" s="18" t="str">
        <f>IF(RECAP!A316="","",RECAP!A316)</f>
        <v/>
      </c>
      <c r="C316" s="19" t="str">
        <f>IF(RECAP!B316="","",RECAP!B316)</f>
        <v/>
      </c>
      <c r="D316" s="20">
        <f t="array" ref="D316">SUMPRODUCT((RECAP!$A$2:$A$1000=synthése!$B316)*(RECAP!$B$2:$B$1000=synthése!$C316)*(RECAP!$C$1:$L$1=synthése!D$1)*(RECAP!$C$2:$L$1000))</f>
        <v>0</v>
      </c>
      <c r="E316" s="20">
        <f t="array" ref="E316">SUMPRODUCT((RECAP!$A$2:$A$1000=synthése!$B316)*(RECAP!$B$2:$B$1000=synthése!$C316)*(RECAP!$C$1:$L$1=synthése!E$1)*(RECAP!$C$2:$L$1000))</f>
        <v>0</v>
      </c>
      <c r="F316" s="20">
        <f t="array" ref="F316">SUMPRODUCT((RECAP!$A$2:$A$1000=synthése!$B316)*(RECAP!$B$2:$B$1000=synthése!$C316)*(RECAP!$C$1:$L$1=synthése!F$1)*(RECAP!$C$2:$L$1000))</f>
        <v>0</v>
      </c>
      <c r="G316" s="20">
        <f t="array" ref="G316">SUMPRODUCT((RECAP!$A$2:$A$1000=synthése!$B316)*(RECAP!$B$2:$B$1000=synthése!$C316)*(RECAP!$C$1:$L$1=synthése!G$1)*(RECAP!$C$2:$L$1000))</f>
        <v>0</v>
      </c>
      <c r="H316" s="20">
        <f t="array" ref="H316">SUMPRODUCT((RECAP!$A$2:$A$1000=synthése!$B316)*(RECAP!$B$2:$B$1000=synthése!$C316)*(RECAP!$C$1:$L$1=synthése!H$1)*(RECAP!$C$2:$L$1000))</f>
        <v>0</v>
      </c>
      <c r="I316" s="20">
        <f t="array" ref="I316">SUMPRODUCT((RECAP!$A$2:$A$1000=synthése!$B316)*(RECAP!$B$2:$B$1000=synthése!$C316)*(RECAP!$C$1:$L$1=synthése!I$1)*(RECAP!$C$2:$L$1000))</f>
        <v>0</v>
      </c>
      <c r="J316" s="20">
        <f t="array" ref="J316">SUMPRODUCT((RECAP!$A$2:$A$1000=synthése!$B316)*(RECAP!$B$2:$B$1000=synthése!$C316)*(RECAP!$C$1:$L$1=synthése!J$1)*(RECAP!$C$2:$L$1000))</f>
        <v>0</v>
      </c>
      <c r="K316" s="20">
        <f t="array" ref="K316">SUMPRODUCT((RECAP!$A$2:$A$1000=synthése!$B316)*(RECAP!$B$2:$B$1000=synthése!$C316)*(RECAP!$C$1:$L$1=synthése!K$1)*(RECAP!$C$2:$L$1000))</f>
        <v>0</v>
      </c>
      <c r="L316" s="20">
        <f t="array" ref="L316">SUMPRODUCT((RECAP!$A$2:$A$1000=synthése!$B316)*(RECAP!$B$2:$B$1000=synthése!$C316)*(RECAP!$C$1:$L$1=synthése!L$1)*(RECAP!$C$2:$L$1000))</f>
        <v>0</v>
      </c>
      <c r="M316" s="20">
        <f t="array" ref="M316">SUMPRODUCT((RECAP!$A$2:$A$1000=synthése!$B316)*(RECAP!$B$2:$B$1000=synthése!$C316)*(RECAP!$C$1:$L$1=synthése!M$1)*(RECAP!$C$2:$L$1000))</f>
        <v>0</v>
      </c>
      <c r="N316" s="24">
        <f t="shared" si="8"/>
        <v>0</v>
      </c>
    </row>
    <row r="317" spans="1:14" ht="15" thickBot="1" x14ac:dyDescent="0.3">
      <c r="A317" s="11" t="str">
        <f t="shared" ca="1" si="9"/>
        <v/>
      </c>
      <c r="B317" s="18" t="str">
        <f>IF(RECAP!A317="","",RECAP!A317)</f>
        <v/>
      </c>
      <c r="C317" s="19" t="str">
        <f>IF(RECAP!B317="","",RECAP!B317)</f>
        <v/>
      </c>
      <c r="D317" s="20">
        <f t="array" ref="D317">SUMPRODUCT((RECAP!$A$2:$A$1000=synthése!$B317)*(RECAP!$B$2:$B$1000=synthése!$C317)*(RECAP!$C$1:$L$1=synthése!D$1)*(RECAP!$C$2:$L$1000))</f>
        <v>0</v>
      </c>
      <c r="E317" s="20">
        <f t="array" ref="E317">SUMPRODUCT((RECAP!$A$2:$A$1000=synthése!$B317)*(RECAP!$B$2:$B$1000=synthése!$C317)*(RECAP!$C$1:$L$1=synthése!E$1)*(RECAP!$C$2:$L$1000))</f>
        <v>0</v>
      </c>
      <c r="F317" s="20">
        <f t="array" ref="F317">SUMPRODUCT((RECAP!$A$2:$A$1000=synthése!$B317)*(RECAP!$B$2:$B$1000=synthése!$C317)*(RECAP!$C$1:$L$1=synthése!F$1)*(RECAP!$C$2:$L$1000))</f>
        <v>0</v>
      </c>
      <c r="G317" s="20">
        <f t="array" ref="G317">SUMPRODUCT((RECAP!$A$2:$A$1000=synthése!$B317)*(RECAP!$B$2:$B$1000=synthése!$C317)*(RECAP!$C$1:$L$1=synthése!G$1)*(RECAP!$C$2:$L$1000))</f>
        <v>0</v>
      </c>
      <c r="H317" s="20">
        <f t="array" ref="H317">SUMPRODUCT((RECAP!$A$2:$A$1000=synthése!$B317)*(RECAP!$B$2:$B$1000=synthése!$C317)*(RECAP!$C$1:$L$1=synthése!H$1)*(RECAP!$C$2:$L$1000))</f>
        <v>0</v>
      </c>
      <c r="I317" s="20">
        <f t="array" ref="I317">SUMPRODUCT((RECAP!$A$2:$A$1000=synthése!$B317)*(RECAP!$B$2:$B$1000=synthése!$C317)*(RECAP!$C$1:$L$1=synthése!I$1)*(RECAP!$C$2:$L$1000))</f>
        <v>0</v>
      </c>
      <c r="J317" s="20">
        <f t="array" ref="J317">SUMPRODUCT((RECAP!$A$2:$A$1000=synthése!$B317)*(RECAP!$B$2:$B$1000=synthése!$C317)*(RECAP!$C$1:$L$1=synthése!J$1)*(RECAP!$C$2:$L$1000))</f>
        <v>0</v>
      </c>
      <c r="K317" s="20">
        <f t="array" ref="K317">SUMPRODUCT((RECAP!$A$2:$A$1000=synthése!$B317)*(RECAP!$B$2:$B$1000=synthése!$C317)*(RECAP!$C$1:$L$1=synthése!K$1)*(RECAP!$C$2:$L$1000))</f>
        <v>0</v>
      </c>
      <c r="L317" s="20">
        <f t="array" ref="L317">SUMPRODUCT((RECAP!$A$2:$A$1000=synthése!$B317)*(RECAP!$B$2:$B$1000=synthése!$C317)*(RECAP!$C$1:$L$1=synthése!L$1)*(RECAP!$C$2:$L$1000))</f>
        <v>0</v>
      </c>
      <c r="M317" s="20">
        <f t="array" ref="M317">SUMPRODUCT((RECAP!$A$2:$A$1000=synthése!$B317)*(RECAP!$B$2:$B$1000=synthése!$C317)*(RECAP!$C$1:$L$1=synthése!M$1)*(RECAP!$C$2:$L$1000))</f>
        <v>0</v>
      </c>
      <c r="N317" s="24">
        <f t="shared" si="8"/>
        <v>0</v>
      </c>
    </row>
    <row r="318" spans="1:14" ht="15" thickBot="1" x14ac:dyDescent="0.3">
      <c r="A318" s="11" t="str">
        <f t="shared" ca="1" si="9"/>
        <v/>
      </c>
      <c r="B318" s="18" t="str">
        <f>IF(RECAP!A318="","",RECAP!A318)</f>
        <v/>
      </c>
      <c r="C318" s="19" t="str">
        <f>IF(RECAP!B318="","",RECAP!B318)</f>
        <v/>
      </c>
      <c r="D318" s="20">
        <f t="array" ref="D318">SUMPRODUCT((RECAP!$A$2:$A$1000=synthése!$B318)*(RECAP!$B$2:$B$1000=synthése!$C318)*(RECAP!$C$1:$L$1=synthése!D$1)*(RECAP!$C$2:$L$1000))</f>
        <v>0</v>
      </c>
      <c r="E318" s="20">
        <f t="array" ref="E318">SUMPRODUCT((RECAP!$A$2:$A$1000=synthése!$B318)*(RECAP!$B$2:$B$1000=synthése!$C318)*(RECAP!$C$1:$L$1=synthése!E$1)*(RECAP!$C$2:$L$1000))</f>
        <v>0</v>
      </c>
      <c r="F318" s="20">
        <f t="array" ref="F318">SUMPRODUCT((RECAP!$A$2:$A$1000=synthése!$B318)*(RECAP!$B$2:$B$1000=synthése!$C318)*(RECAP!$C$1:$L$1=synthése!F$1)*(RECAP!$C$2:$L$1000))</f>
        <v>0</v>
      </c>
      <c r="G318" s="20">
        <f t="array" ref="G318">SUMPRODUCT((RECAP!$A$2:$A$1000=synthése!$B318)*(RECAP!$B$2:$B$1000=synthése!$C318)*(RECAP!$C$1:$L$1=synthése!G$1)*(RECAP!$C$2:$L$1000))</f>
        <v>0</v>
      </c>
      <c r="H318" s="20">
        <f t="array" ref="H318">SUMPRODUCT((RECAP!$A$2:$A$1000=synthése!$B318)*(RECAP!$B$2:$B$1000=synthése!$C318)*(RECAP!$C$1:$L$1=synthése!H$1)*(RECAP!$C$2:$L$1000))</f>
        <v>0</v>
      </c>
      <c r="I318" s="20">
        <f t="array" ref="I318">SUMPRODUCT((RECAP!$A$2:$A$1000=synthése!$B318)*(RECAP!$B$2:$B$1000=synthése!$C318)*(RECAP!$C$1:$L$1=synthése!I$1)*(RECAP!$C$2:$L$1000))</f>
        <v>0</v>
      </c>
      <c r="J318" s="20">
        <f t="array" ref="J318">SUMPRODUCT((RECAP!$A$2:$A$1000=synthése!$B318)*(RECAP!$B$2:$B$1000=synthése!$C318)*(RECAP!$C$1:$L$1=synthése!J$1)*(RECAP!$C$2:$L$1000))</f>
        <v>0</v>
      </c>
      <c r="K318" s="20">
        <f t="array" ref="K318">SUMPRODUCT((RECAP!$A$2:$A$1000=synthése!$B318)*(RECAP!$B$2:$B$1000=synthése!$C318)*(RECAP!$C$1:$L$1=synthése!K$1)*(RECAP!$C$2:$L$1000))</f>
        <v>0</v>
      </c>
      <c r="L318" s="20">
        <f t="array" ref="L318">SUMPRODUCT((RECAP!$A$2:$A$1000=synthése!$B318)*(RECAP!$B$2:$B$1000=synthése!$C318)*(RECAP!$C$1:$L$1=synthése!L$1)*(RECAP!$C$2:$L$1000))</f>
        <v>0</v>
      </c>
      <c r="M318" s="20">
        <f t="array" ref="M318">SUMPRODUCT((RECAP!$A$2:$A$1000=synthése!$B318)*(RECAP!$B$2:$B$1000=synthése!$C318)*(RECAP!$C$1:$L$1=synthése!M$1)*(RECAP!$C$2:$L$1000))</f>
        <v>0</v>
      </c>
      <c r="N318" s="24">
        <f t="shared" si="8"/>
        <v>0</v>
      </c>
    </row>
    <row r="319" spans="1:14" ht="15" thickBot="1" x14ac:dyDescent="0.3">
      <c r="A319" s="25" t="str">
        <f t="shared" ca="1" si="9"/>
        <v/>
      </c>
      <c r="B319" s="26" t="str">
        <f>IF(RECAP!A319="","",RECAP!A319)</f>
        <v/>
      </c>
      <c r="C319" s="27" t="str">
        <f>IF(RECAP!B319="","",RECAP!B319)</f>
        <v/>
      </c>
      <c r="D319" s="28">
        <f t="array" ref="D319">SUMPRODUCT((RECAP!$A$2:$A$1000=synthése!$B319)*(RECAP!$B$2:$B$1000=synthése!$C319)*(RECAP!$C$1:$L$1=synthése!D$1)*(RECAP!$C$2:$L$1000))</f>
        <v>0</v>
      </c>
      <c r="E319" s="28">
        <f t="array" ref="E319">SUMPRODUCT((RECAP!$A$2:$A$1000=synthése!$B319)*(RECAP!$B$2:$B$1000=synthése!$C319)*(RECAP!$C$1:$L$1=synthése!E$1)*(RECAP!$C$2:$L$1000))</f>
        <v>0</v>
      </c>
      <c r="F319" s="28">
        <f t="array" ref="F319">SUMPRODUCT((RECAP!$A$2:$A$1000=synthése!$B319)*(RECAP!$B$2:$B$1000=synthése!$C319)*(RECAP!$C$1:$L$1=synthése!F$1)*(RECAP!$C$2:$L$1000))</f>
        <v>0</v>
      </c>
      <c r="G319" s="28">
        <f t="array" ref="G319">SUMPRODUCT((RECAP!$A$2:$A$1000=synthése!$B319)*(RECAP!$B$2:$B$1000=synthése!$C319)*(RECAP!$C$1:$L$1=synthése!G$1)*(RECAP!$C$2:$L$1000))</f>
        <v>0</v>
      </c>
      <c r="H319" s="28">
        <f t="array" ref="H319">SUMPRODUCT((RECAP!$A$2:$A$1000=synthése!$B319)*(RECAP!$B$2:$B$1000=synthése!$C319)*(RECAP!$C$1:$L$1=synthése!H$1)*(RECAP!$C$2:$L$1000))</f>
        <v>0</v>
      </c>
      <c r="I319" s="28">
        <f t="array" ref="I319">SUMPRODUCT((RECAP!$A$2:$A$1000=synthése!$B319)*(RECAP!$B$2:$B$1000=synthése!$C319)*(RECAP!$C$1:$L$1=synthése!I$1)*(RECAP!$C$2:$L$1000))</f>
        <v>0</v>
      </c>
      <c r="J319" s="28">
        <f t="array" ref="J319">SUMPRODUCT((RECAP!$A$2:$A$1000=synthése!$B319)*(RECAP!$B$2:$B$1000=synthése!$C319)*(RECAP!$C$1:$L$1=synthése!J$1)*(RECAP!$C$2:$L$1000))</f>
        <v>0</v>
      </c>
      <c r="K319" s="28">
        <f t="array" ref="K319">SUMPRODUCT((RECAP!$A$2:$A$1000=synthése!$B319)*(RECAP!$B$2:$B$1000=synthése!$C319)*(RECAP!$C$1:$L$1=synthése!K$1)*(RECAP!$C$2:$L$1000))</f>
        <v>0</v>
      </c>
      <c r="L319" s="28">
        <f t="array" ref="L319">SUMPRODUCT((RECAP!$A$2:$A$1000=synthése!$B319)*(RECAP!$B$2:$B$1000=synthése!$C319)*(RECAP!$C$1:$L$1=synthése!L$1)*(RECAP!$C$2:$L$1000))</f>
        <v>0</v>
      </c>
      <c r="M319" s="28">
        <f t="array" ref="M319">SUMPRODUCT((RECAP!$A$2:$A$1000=synthése!$B319)*(RECAP!$B$2:$B$1000=synthése!$C319)*(RECAP!$C$1:$L$1=synthése!M$1)*(RECAP!$C$2:$L$1000))</f>
        <v>0</v>
      </c>
      <c r="N319" s="24">
        <f t="shared" si="8"/>
        <v>0</v>
      </c>
    </row>
    <row r="320" spans="1:14" ht="15" thickBot="1" x14ac:dyDescent="0.3">
      <c r="A320" s="9" t="str">
        <f t="shared" ca="1" si="9"/>
        <v/>
      </c>
      <c r="B320" s="21" t="str">
        <f>IF(RECAP!A320="","",RECAP!A320)</f>
        <v/>
      </c>
      <c r="C320" s="22" t="str">
        <f>IF(RECAP!B320="","",RECAP!B320)</f>
        <v/>
      </c>
      <c r="D320" s="23">
        <f t="array" ref="D320">SUMPRODUCT((RECAP!$A$2:$A$1000=synthése!$B320)*(RECAP!$B$2:$B$1000=synthése!$C320)*(RECAP!$C$1:$L$1=synthése!D$1)*(RECAP!$C$2:$L$1000))</f>
        <v>0</v>
      </c>
      <c r="E320" s="23">
        <f t="array" ref="E320">SUMPRODUCT((RECAP!$A$2:$A$1000=synthése!$B320)*(RECAP!$B$2:$B$1000=synthése!$C320)*(RECAP!$C$1:$L$1=synthése!E$1)*(RECAP!$C$2:$L$1000))</f>
        <v>0</v>
      </c>
      <c r="F320" s="23">
        <f t="array" ref="F320">SUMPRODUCT((RECAP!$A$2:$A$1000=synthése!$B320)*(RECAP!$B$2:$B$1000=synthése!$C320)*(RECAP!$C$1:$L$1=synthése!F$1)*(RECAP!$C$2:$L$1000))</f>
        <v>0</v>
      </c>
      <c r="G320" s="23">
        <f t="array" ref="G320">SUMPRODUCT((RECAP!$A$2:$A$1000=synthése!$B320)*(RECAP!$B$2:$B$1000=synthése!$C320)*(RECAP!$C$1:$L$1=synthése!G$1)*(RECAP!$C$2:$L$1000))</f>
        <v>0</v>
      </c>
      <c r="H320" s="23">
        <f t="array" ref="H320">SUMPRODUCT((RECAP!$A$2:$A$1000=synthése!$B320)*(RECAP!$B$2:$B$1000=synthése!$C320)*(RECAP!$C$1:$L$1=synthése!H$1)*(RECAP!$C$2:$L$1000))</f>
        <v>0</v>
      </c>
      <c r="I320" s="23">
        <f t="array" ref="I320">SUMPRODUCT((RECAP!$A$2:$A$1000=synthése!$B320)*(RECAP!$B$2:$B$1000=synthése!$C320)*(RECAP!$C$1:$L$1=synthése!I$1)*(RECAP!$C$2:$L$1000))</f>
        <v>0</v>
      </c>
      <c r="J320" s="23">
        <f t="array" ref="J320">SUMPRODUCT((RECAP!$A$2:$A$1000=synthése!$B320)*(RECAP!$B$2:$B$1000=synthése!$C320)*(RECAP!$C$1:$L$1=synthése!J$1)*(RECAP!$C$2:$L$1000))</f>
        <v>0</v>
      </c>
      <c r="K320" s="23">
        <f t="array" ref="K320">SUMPRODUCT((RECAP!$A$2:$A$1000=synthése!$B320)*(RECAP!$B$2:$B$1000=synthése!$C320)*(RECAP!$C$1:$L$1=synthése!K$1)*(RECAP!$C$2:$L$1000))</f>
        <v>0</v>
      </c>
      <c r="L320" s="23">
        <f t="array" ref="L320">SUMPRODUCT((RECAP!$A$2:$A$1000=synthése!$B320)*(RECAP!$B$2:$B$1000=synthése!$C320)*(RECAP!$C$1:$L$1=synthése!L$1)*(RECAP!$C$2:$L$1000))</f>
        <v>0</v>
      </c>
      <c r="M320" s="23">
        <f t="array" ref="M320">SUMPRODUCT((RECAP!$A$2:$A$1000=synthése!$B320)*(RECAP!$B$2:$B$1000=synthése!$C320)*(RECAP!$C$1:$L$1=synthése!M$1)*(RECAP!$C$2:$L$1000))</f>
        <v>0</v>
      </c>
      <c r="N320" s="24">
        <f t="shared" si="8"/>
        <v>0</v>
      </c>
    </row>
    <row r="321" spans="1:14" ht="15" thickBot="1" x14ac:dyDescent="0.3">
      <c r="A321" s="11" t="str">
        <f t="shared" ca="1" si="9"/>
        <v/>
      </c>
      <c r="B321" s="18" t="str">
        <f>IF(RECAP!A321="","",RECAP!A321)</f>
        <v/>
      </c>
      <c r="C321" s="19" t="str">
        <f>IF(RECAP!B321="","",RECAP!B321)</f>
        <v/>
      </c>
      <c r="D321" s="20">
        <f t="array" ref="D321">SUMPRODUCT((RECAP!$A$2:$A$1000=synthése!$B321)*(RECAP!$B$2:$B$1000=synthése!$C321)*(RECAP!$C$1:$L$1=synthése!D$1)*(RECAP!$C$2:$L$1000))</f>
        <v>0</v>
      </c>
      <c r="E321" s="20">
        <f t="array" ref="E321">SUMPRODUCT((RECAP!$A$2:$A$1000=synthése!$B321)*(RECAP!$B$2:$B$1000=synthése!$C321)*(RECAP!$C$1:$L$1=synthése!E$1)*(RECAP!$C$2:$L$1000))</f>
        <v>0</v>
      </c>
      <c r="F321" s="20">
        <f t="array" ref="F321">SUMPRODUCT((RECAP!$A$2:$A$1000=synthése!$B321)*(RECAP!$B$2:$B$1000=synthése!$C321)*(RECAP!$C$1:$L$1=synthése!F$1)*(RECAP!$C$2:$L$1000))</f>
        <v>0</v>
      </c>
      <c r="G321" s="20">
        <f t="array" ref="G321">SUMPRODUCT((RECAP!$A$2:$A$1000=synthése!$B321)*(RECAP!$B$2:$B$1000=synthése!$C321)*(RECAP!$C$1:$L$1=synthése!G$1)*(RECAP!$C$2:$L$1000))</f>
        <v>0</v>
      </c>
      <c r="H321" s="20">
        <f t="array" ref="H321">SUMPRODUCT((RECAP!$A$2:$A$1000=synthése!$B321)*(RECAP!$B$2:$B$1000=synthése!$C321)*(RECAP!$C$1:$L$1=synthése!H$1)*(RECAP!$C$2:$L$1000))</f>
        <v>0</v>
      </c>
      <c r="I321" s="20">
        <f t="array" ref="I321">SUMPRODUCT((RECAP!$A$2:$A$1000=synthése!$B321)*(RECAP!$B$2:$B$1000=synthése!$C321)*(RECAP!$C$1:$L$1=synthése!I$1)*(RECAP!$C$2:$L$1000))</f>
        <v>0</v>
      </c>
      <c r="J321" s="20">
        <f t="array" ref="J321">SUMPRODUCT((RECAP!$A$2:$A$1000=synthése!$B321)*(RECAP!$B$2:$B$1000=synthése!$C321)*(RECAP!$C$1:$L$1=synthése!J$1)*(RECAP!$C$2:$L$1000))</f>
        <v>0</v>
      </c>
      <c r="K321" s="20">
        <f t="array" ref="K321">SUMPRODUCT((RECAP!$A$2:$A$1000=synthése!$B321)*(RECAP!$B$2:$B$1000=synthése!$C321)*(RECAP!$C$1:$L$1=synthése!K$1)*(RECAP!$C$2:$L$1000))</f>
        <v>0</v>
      </c>
      <c r="L321" s="20">
        <f t="array" ref="L321">SUMPRODUCT((RECAP!$A$2:$A$1000=synthése!$B321)*(RECAP!$B$2:$B$1000=synthése!$C321)*(RECAP!$C$1:$L$1=synthése!L$1)*(RECAP!$C$2:$L$1000))</f>
        <v>0</v>
      </c>
      <c r="M321" s="20">
        <f t="array" ref="M321">SUMPRODUCT((RECAP!$A$2:$A$1000=synthése!$B321)*(RECAP!$B$2:$B$1000=synthése!$C321)*(RECAP!$C$1:$L$1=synthése!M$1)*(RECAP!$C$2:$L$1000))</f>
        <v>0</v>
      </c>
      <c r="N321" s="24">
        <f t="shared" si="8"/>
        <v>0</v>
      </c>
    </row>
    <row r="322" spans="1:14" ht="15" thickBot="1" x14ac:dyDescent="0.3">
      <c r="A322" s="11" t="str">
        <f t="shared" ca="1" si="9"/>
        <v/>
      </c>
      <c r="B322" s="18" t="str">
        <f>IF(RECAP!A322="","",RECAP!A322)</f>
        <v/>
      </c>
      <c r="C322" s="19" t="str">
        <f>IF(RECAP!B322="","",RECAP!B322)</f>
        <v/>
      </c>
      <c r="D322" s="20">
        <f t="array" ref="D322">SUMPRODUCT((RECAP!$A$2:$A$1000=synthése!$B322)*(RECAP!$B$2:$B$1000=synthése!$C322)*(RECAP!$C$1:$L$1=synthése!D$1)*(RECAP!$C$2:$L$1000))</f>
        <v>0</v>
      </c>
      <c r="E322" s="20">
        <f t="array" ref="E322">SUMPRODUCT((RECAP!$A$2:$A$1000=synthése!$B322)*(RECAP!$B$2:$B$1000=synthése!$C322)*(RECAP!$C$1:$L$1=synthése!E$1)*(RECAP!$C$2:$L$1000))</f>
        <v>0</v>
      </c>
      <c r="F322" s="20">
        <f t="array" ref="F322">SUMPRODUCT((RECAP!$A$2:$A$1000=synthése!$B322)*(RECAP!$B$2:$B$1000=synthése!$C322)*(RECAP!$C$1:$L$1=synthése!F$1)*(RECAP!$C$2:$L$1000))</f>
        <v>0</v>
      </c>
      <c r="G322" s="20">
        <f t="array" ref="G322">SUMPRODUCT((RECAP!$A$2:$A$1000=synthése!$B322)*(RECAP!$B$2:$B$1000=synthése!$C322)*(RECAP!$C$1:$L$1=synthése!G$1)*(RECAP!$C$2:$L$1000))</f>
        <v>0</v>
      </c>
      <c r="H322" s="20">
        <f t="array" ref="H322">SUMPRODUCT((RECAP!$A$2:$A$1000=synthése!$B322)*(RECAP!$B$2:$B$1000=synthése!$C322)*(RECAP!$C$1:$L$1=synthése!H$1)*(RECAP!$C$2:$L$1000))</f>
        <v>0</v>
      </c>
      <c r="I322" s="20">
        <f t="array" ref="I322">SUMPRODUCT((RECAP!$A$2:$A$1000=synthése!$B322)*(RECAP!$B$2:$B$1000=synthése!$C322)*(RECAP!$C$1:$L$1=synthése!I$1)*(RECAP!$C$2:$L$1000))</f>
        <v>0</v>
      </c>
      <c r="J322" s="20">
        <f t="array" ref="J322">SUMPRODUCT((RECAP!$A$2:$A$1000=synthése!$B322)*(RECAP!$B$2:$B$1000=synthése!$C322)*(RECAP!$C$1:$L$1=synthése!J$1)*(RECAP!$C$2:$L$1000))</f>
        <v>0</v>
      </c>
      <c r="K322" s="20">
        <f t="array" ref="K322">SUMPRODUCT((RECAP!$A$2:$A$1000=synthése!$B322)*(RECAP!$B$2:$B$1000=synthése!$C322)*(RECAP!$C$1:$L$1=synthése!K$1)*(RECAP!$C$2:$L$1000))</f>
        <v>0</v>
      </c>
      <c r="L322" s="20">
        <f t="array" ref="L322">SUMPRODUCT((RECAP!$A$2:$A$1000=synthése!$B322)*(RECAP!$B$2:$B$1000=synthése!$C322)*(RECAP!$C$1:$L$1=synthése!L$1)*(RECAP!$C$2:$L$1000))</f>
        <v>0</v>
      </c>
      <c r="M322" s="20">
        <f t="array" ref="M322">SUMPRODUCT((RECAP!$A$2:$A$1000=synthése!$B322)*(RECAP!$B$2:$B$1000=synthése!$C322)*(RECAP!$C$1:$L$1=synthése!M$1)*(RECAP!$C$2:$L$1000))</f>
        <v>0</v>
      </c>
      <c r="N322" s="24">
        <f t="shared" ref="N322:N385" si="10">SUM(D322:M322)</f>
        <v>0</v>
      </c>
    </row>
    <row r="323" spans="1:14" ht="15" thickBot="1" x14ac:dyDescent="0.3">
      <c r="A323" s="11" t="str">
        <f t="shared" ref="A323:A386" ca="1" si="11">IF(B323="","",YEAR(TODAY()))</f>
        <v/>
      </c>
      <c r="B323" s="18" t="str">
        <f>IF(RECAP!A323="","",RECAP!A323)</f>
        <v/>
      </c>
      <c r="C323" s="19" t="str">
        <f>IF(RECAP!B323="","",RECAP!B323)</f>
        <v/>
      </c>
      <c r="D323" s="20">
        <f t="array" ref="D323">SUMPRODUCT((RECAP!$A$2:$A$1000=synthése!$B323)*(RECAP!$B$2:$B$1000=synthése!$C323)*(RECAP!$C$1:$L$1=synthése!D$1)*(RECAP!$C$2:$L$1000))</f>
        <v>0</v>
      </c>
      <c r="E323" s="20">
        <f t="array" ref="E323">SUMPRODUCT((RECAP!$A$2:$A$1000=synthése!$B323)*(RECAP!$B$2:$B$1000=synthése!$C323)*(RECAP!$C$1:$L$1=synthése!E$1)*(RECAP!$C$2:$L$1000))</f>
        <v>0</v>
      </c>
      <c r="F323" s="20">
        <f t="array" ref="F323">SUMPRODUCT((RECAP!$A$2:$A$1000=synthése!$B323)*(RECAP!$B$2:$B$1000=synthése!$C323)*(RECAP!$C$1:$L$1=synthése!F$1)*(RECAP!$C$2:$L$1000))</f>
        <v>0</v>
      </c>
      <c r="G323" s="20">
        <f t="array" ref="G323">SUMPRODUCT((RECAP!$A$2:$A$1000=synthése!$B323)*(RECAP!$B$2:$B$1000=synthése!$C323)*(RECAP!$C$1:$L$1=synthése!G$1)*(RECAP!$C$2:$L$1000))</f>
        <v>0</v>
      </c>
      <c r="H323" s="20">
        <f t="array" ref="H323">SUMPRODUCT((RECAP!$A$2:$A$1000=synthése!$B323)*(RECAP!$B$2:$B$1000=synthése!$C323)*(RECAP!$C$1:$L$1=synthése!H$1)*(RECAP!$C$2:$L$1000))</f>
        <v>0</v>
      </c>
      <c r="I323" s="20">
        <f t="array" ref="I323">SUMPRODUCT((RECAP!$A$2:$A$1000=synthése!$B323)*(RECAP!$B$2:$B$1000=synthése!$C323)*(RECAP!$C$1:$L$1=synthése!I$1)*(RECAP!$C$2:$L$1000))</f>
        <v>0</v>
      </c>
      <c r="J323" s="20">
        <f t="array" ref="J323">SUMPRODUCT((RECAP!$A$2:$A$1000=synthése!$B323)*(RECAP!$B$2:$B$1000=synthése!$C323)*(RECAP!$C$1:$L$1=synthése!J$1)*(RECAP!$C$2:$L$1000))</f>
        <v>0</v>
      </c>
      <c r="K323" s="20">
        <f t="array" ref="K323">SUMPRODUCT((RECAP!$A$2:$A$1000=synthése!$B323)*(RECAP!$B$2:$B$1000=synthése!$C323)*(RECAP!$C$1:$L$1=synthése!K$1)*(RECAP!$C$2:$L$1000))</f>
        <v>0</v>
      </c>
      <c r="L323" s="20">
        <f t="array" ref="L323">SUMPRODUCT((RECAP!$A$2:$A$1000=synthése!$B323)*(RECAP!$B$2:$B$1000=synthése!$C323)*(RECAP!$C$1:$L$1=synthése!L$1)*(RECAP!$C$2:$L$1000))</f>
        <v>0</v>
      </c>
      <c r="M323" s="20">
        <f t="array" ref="M323">SUMPRODUCT((RECAP!$A$2:$A$1000=synthése!$B323)*(RECAP!$B$2:$B$1000=synthése!$C323)*(RECAP!$C$1:$L$1=synthése!M$1)*(RECAP!$C$2:$L$1000))</f>
        <v>0</v>
      </c>
      <c r="N323" s="24">
        <f t="shared" si="10"/>
        <v>0</v>
      </c>
    </row>
    <row r="324" spans="1:14" ht="15" thickBot="1" x14ac:dyDescent="0.3">
      <c r="A324" s="11" t="str">
        <f t="shared" ca="1" si="11"/>
        <v/>
      </c>
      <c r="B324" s="18" t="str">
        <f>IF(RECAP!A324="","",RECAP!A324)</f>
        <v/>
      </c>
      <c r="C324" s="19" t="str">
        <f>IF(RECAP!B324="","",RECAP!B324)</f>
        <v/>
      </c>
      <c r="D324" s="20">
        <f t="array" ref="D324">SUMPRODUCT((RECAP!$A$2:$A$1000=synthése!$B324)*(RECAP!$B$2:$B$1000=synthése!$C324)*(RECAP!$C$1:$L$1=synthése!D$1)*(RECAP!$C$2:$L$1000))</f>
        <v>0</v>
      </c>
      <c r="E324" s="20">
        <f t="array" ref="E324">SUMPRODUCT((RECAP!$A$2:$A$1000=synthése!$B324)*(RECAP!$B$2:$B$1000=synthése!$C324)*(RECAP!$C$1:$L$1=synthése!E$1)*(RECAP!$C$2:$L$1000))</f>
        <v>0</v>
      </c>
      <c r="F324" s="20">
        <f t="array" ref="F324">SUMPRODUCT((RECAP!$A$2:$A$1000=synthése!$B324)*(RECAP!$B$2:$B$1000=synthése!$C324)*(RECAP!$C$1:$L$1=synthése!F$1)*(RECAP!$C$2:$L$1000))</f>
        <v>0</v>
      </c>
      <c r="G324" s="20">
        <f t="array" ref="G324">SUMPRODUCT((RECAP!$A$2:$A$1000=synthése!$B324)*(RECAP!$B$2:$B$1000=synthése!$C324)*(RECAP!$C$1:$L$1=synthése!G$1)*(RECAP!$C$2:$L$1000))</f>
        <v>0</v>
      </c>
      <c r="H324" s="20">
        <f t="array" ref="H324">SUMPRODUCT((RECAP!$A$2:$A$1000=synthése!$B324)*(RECAP!$B$2:$B$1000=synthése!$C324)*(RECAP!$C$1:$L$1=synthése!H$1)*(RECAP!$C$2:$L$1000))</f>
        <v>0</v>
      </c>
      <c r="I324" s="20">
        <f t="array" ref="I324">SUMPRODUCT((RECAP!$A$2:$A$1000=synthése!$B324)*(RECAP!$B$2:$B$1000=synthése!$C324)*(RECAP!$C$1:$L$1=synthése!I$1)*(RECAP!$C$2:$L$1000))</f>
        <v>0</v>
      </c>
      <c r="J324" s="20">
        <f t="array" ref="J324">SUMPRODUCT((RECAP!$A$2:$A$1000=synthése!$B324)*(RECAP!$B$2:$B$1000=synthése!$C324)*(RECAP!$C$1:$L$1=synthése!J$1)*(RECAP!$C$2:$L$1000))</f>
        <v>0</v>
      </c>
      <c r="K324" s="20">
        <f t="array" ref="K324">SUMPRODUCT((RECAP!$A$2:$A$1000=synthése!$B324)*(RECAP!$B$2:$B$1000=synthése!$C324)*(RECAP!$C$1:$L$1=synthése!K$1)*(RECAP!$C$2:$L$1000))</f>
        <v>0</v>
      </c>
      <c r="L324" s="20">
        <f t="array" ref="L324">SUMPRODUCT((RECAP!$A$2:$A$1000=synthése!$B324)*(RECAP!$B$2:$B$1000=synthése!$C324)*(RECAP!$C$1:$L$1=synthése!L$1)*(RECAP!$C$2:$L$1000))</f>
        <v>0</v>
      </c>
      <c r="M324" s="20">
        <f t="array" ref="M324">SUMPRODUCT((RECAP!$A$2:$A$1000=synthése!$B324)*(RECAP!$B$2:$B$1000=synthése!$C324)*(RECAP!$C$1:$L$1=synthése!M$1)*(RECAP!$C$2:$L$1000))</f>
        <v>0</v>
      </c>
      <c r="N324" s="24">
        <f t="shared" si="10"/>
        <v>0</v>
      </c>
    </row>
    <row r="325" spans="1:14" ht="15" thickBot="1" x14ac:dyDescent="0.3">
      <c r="A325" s="25" t="str">
        <f t="shared" ca="1" si="11"/>
        <v/>
      </c>
      <c r="B325" s="26" t="str">
        <f>IF(RECAP!A325="","",RECAP!A325)</f>
        <v/>
      </c>
      <c r="C325" s="27" t="str">
        <f>IF(RECAP!B325="","",RECAP!B325)</f>
        <v/>
      </c>
      <c r="D325" s="28">
        <f t="array" ref="D325">SUMPRODUCT((RECAP!$A$2:$A$1000=synthése!$B325)*(RECAP!$B$2:$B$1000=synthése!$C325)*(RECAP!$C$1:$L$1=synthése!D$1)*(RECAP!$C$2:$L$1000))</f>
        <v>0</v>
      </c>
      <c r="E325" s="28">
        <f t="array" ref="E325">SUMPRODUCT((RECAP!$A$2:$A$1000=synthése!$B325)*(RECAP!$B$2:$B$1000=synthése!$C325)*(RECAP!$C$1:$L$1=synthése!E$1)*(RECAP!$C$2:$L$1000))</f>
        <v>0</v>
      </c>
      <c r="F325" s="28">
        <f t="array" ref="F325">SUMPRODUCT((RECAP!$A$2:$A$1000=synthése!$B325)*(RECAP!$B$2:$B$1000=synthése!$C325)*(RECAP!$C$1:$L$1=synthése!F$1)*(RECAP!$C$2:$L$1000))</f>
        <v>0</v>
      </c>
      <c r="G325" s="28">
        <f t="array" ref="G325">SUMPRODUCT((RECAP!$A$2:$A$1000=synthése!$B325)*(RECAP!$B$2:$B$1000=synthése!$C325)*(RECAP!$C$1:$L$1=synthése!G$1)*(RECAP!$C$2:$L$1000))</f>
        <v>0</v>
      </c>
      <c r="H325" s="28">
        <f t="array" ref="H325">SUMPRODUCT((RECAP!$A$2:$A$1000=synthése!$B325)*(RECAP!$B$2:$B$1000=synthése!$C325)*(RECAP!$C$1:$L$1=synthése!H$1)*(RECAP!$C$2:$L$1000))</f>
        <v>0</v>
      </c>
      <c r="I325" s="28">
        <f t="array" ref="I325">SUMPRODUCT((RECAP!$A$2:$A$1000=synthése!$B325)*(RECAP!$B$2:$B$1000=synthése!$C325)*(RECAP!$C$1:$L$1=synthése!I$1)*(RECAP!$C$2:$L$1000))</f>
        <v>0</v>
      </c>
      <c r="J325" s="28">
        <f t="array" ref="J325">SUMPRODUCT((RECAP!$A$2:$A$1000=synthése!$B325)*(RECAP!$B$2:$B$1000=synthése!$C325)*(RECAP!$C$1:$L$1=synthése!J$1)*(RECAP!$C$2:$L$1000))</f>
        <v>0</v>
      </c>
      <c r="K325" s="28">
        <f t="array" ref="K325">SUMPRODUCT((RECAP!$A$2:$A$1000=synthése!$B325)*(RECAP!$B$2:$B$1000=synthése!$C325)*(RECAP!$C$1:$L$1=synthése!K$1)*(RECAP!$C$2:$L$1000))</f>
        <v>0</v>
      </c>
      <c r="L325" s="28">
        <f t="array" ref="L325">SUMPRODUCT((RECAP!$A$2:$A$1000=synthése!$B325)*(RECAP!$B$2:$B$1000=synthése!$C325)*(RECAP!$C$1:$L$1=synthése!L$1)*(RECAP!$C$2:$L$1000))</f>
        <v>0</v>
      </c>
      <c r="M325" s="28">
        <f t="array" ref="M325">SUMPRODUCT((RECAP!$A$2:$A$1000=synthése!$B325)*(RECAP!$B$2:$B$1000=synthése!$C325)*(RECAP!$C$1:$L$1=synthése!M$1)*(RECAP!$C$2:$L$1000))</f>
        <v>0</v>
      </c>
      <c r="N325" s="24">
        <f t="shared" si="10"/>
        <v>0</v>
      </c>
    </row>
    <row r="326" spans="1:14" ht="15" thickBot="1" x14ac:dyDescent="0.3">
      <c r="A326" s="9" t="str">
        <f t="shared" ca="1" si="11"/>
        <v/>
      </c>
      <c r="B326" s="21" t="str">
        <f>IF(RECAP!A326="","",RECAP!A326)</f>
        <v/>
      </c>
      <c r="C326" s="22" t="str">
        <f>IF(RECAP!B326="","",RECAP!B326)</f>
        <v/>
      </c>
      <c r="D326" s="23">
        <f t="array" ref="D326">SUMPRODUCT((RECAP!$A$2:$A$1000=synthése!$B326)*(RECAP!$B$2:$B$1000=synthése!$C326)*(RECAP!$C$1:$L$1=synthése!D$1)*(RECAP!$C$2:$L$1000))</f>
        <v>0</v>
      </c>
      <c r="E326" s="23">
        <f t="array" ref="E326">SUMPRODUCT((RECAP!$A$2:$A$1000=synthése!$B326)*(RECAP!$B$2:$B$1000=synthése!$C326)*(RECAP!$C$1:$L$1=synthése!E$1)*(RECAP!$C$2:$L$1000))</f>
        <v>0</v>
      </c>
      <c r="F326" s="23">
        <f t="array" ref="F326">SUMPRODUCT((RECAP!$A$2:$A$1000=synthése!$B326)*(RECAP!$B$2:$B$1000=synthése!$C326)*(RECAP!$C$1:$L$1=synthése!F$1)*(RECAP!$C$2:$L$1000))</f>
        <v>0</v>
      </c>
      <c r="G326" s="23">
        <f t="array" ref="G326">SUMPRODUCT((RECAP!$A$2:$A$1000=synthése!$B326)*(RECAP!$B$2:$B$1000=synthése!$C326)*(RECAP!$C$1:$L$1=synthése!G$1)*(RECAP!$C$2:$L$1000))</f>
        <v>0</v>
      </c>
      <c r="H326" s="23">
        <f t="array" ref="H326">SUMPRODUCT((RECAP!$A$2:$A$1000=synthése!$B326)*(RECAP!$B$2:$B$1000=synthése!$C326)*(RECAP!$C$1:$L$1=synthése!H$1)*(RECAP!$C$2:$L$1000))</f>
        <v>0</v>
      </c>
      <c r="I326" s="23">
        <f t="array" ref="I326">SUMPRODUCT((RECAP!$A$2:$A$1000=synthése!$B326)*(RECAP!$B$2:$B$1000=synthése!$C326)*(RECAP!$C$1:$L$1=synthése!I$1)*(RECAP!$C$2:$L$1000))</f>
        <v>0</v>
      </c>
      <c r="J326" s="23">
        <f t="array" ref="J326">SUMPRODUCT((RECAP!$A$2:$A$1000=synthése!$B326)*(RECAP!$B$2:$B$1000=synthése!$C326)*(RECAP!$C$1:$L$1=synthése!J$1)*(RECAP!$C$2:$L$1000))</f>
        <v>0</v>
      </c>
      <c r="K326" s="23">
        <f t="array" ref="K326">SUMPRODUCT((RECAP!$A$2:$A$1000=synthése!$B326)*(RECAP!$B$2:$B$1000=synthése!$C326)*(RECAP!$C$1:$L$1=synthése!K$1)*(RECAP!$C$2:$L$1000))</f>
        <v>0</v>
      </c>
      <c r="L326" s="23">
        <f t="array" ref="L326">SUMPRODUCT((RECAP!$A$2:$A$1000=synthése!$B326)*(RECAP!$B$2:$B$1000=synthése!$C326)*(RECAP!$C$1:$L$1=synthése!L$1)*(RECAP!$C$2:$L$1000))</f>
        <v>0</v>
      </c>
      <c r="M326" s="23">
        <f t="array" ref="M326">SUMPRODUCT((RECAP!$A$2:$A$1000=synthése!$B326)*(RECAP!$B$2:$B$1000=synthése!$C326)*(RECAP!$C$1:$L$1=synthése!M$1)*(RECAP!$C$2:$L$1000))</f>
        <v>0</v>
      </c>
      <c r="N326" s="24">
        <f t="shared" si="10"/>
        <v>0</v>
      </c>
    </row>
    <row r="327" spans="1:14" ht="15" thickBot="1" x14ac:dyDescent="0.3">
      <c r="A327" s="11" t="str">
        <f t="shared" ca="1" si="11"/>
        <v/>
      </c>
      <c r="B327" s="18" t="str">
        <f>IF(RECAP!A327="","",RECAP!A327)</f>
        <v/>
      </c>
      <c r="C327" s="19" t="str">
        <f>IF(RECAP!B327="","",RECAP!B327)</f>
        <v/>
      </c>
      <c r="D327" s="20">
        <f t="array" ref="D327">SUMPRODUCT((RECAP!$A$2:$A$1000=synthése!$B327)*(RECAP!$B$2:$B$1000=synthése!$C327)*(RECAP!$C$1:$L$1=synthése!D$1)*(RECAP!$C$2:$L$1000))</f>
        <v>0</v>
      </c>
      <c r="E327" s="20">
        <f t="array" ref="E327">SUMPRODUCT((RECAP!$A$2:$A$1000=synthése!$B327)*(RECAP!$B$2:$B$1000=synthése!$C327)*(RECAP!$C$1:$L$1=synthése!E$1)*(RECAP!$C$2:$L$1000))</f>
        <v>0</v>
      </c>
      <c r="F327" s="20">
        <f t="array" ref="F327">SUMPRODUCT((RECAP!$A$2:$A$1000=synthése!$B327)*(RECAP!$B$2:$B$1000=synthése!$C327)*(RECAP!$C$1:$L$1=synthése!F$1)*(RECAP!$C$2:$L$1000))</f>
        <v>0</v>
      </c>
      <c r="G327" s="20">
        <f t="array" ref="G327">SUMPRODUCT((RECAP!$A$2:$A$1000=synthése!$B327)*(RECAP!$B$2:$B$1000=synthése!$C327)*(RECAP!$C$1:$L$1=synthése!G$1)*(RECAP!$C$2:$L$1000))</f>
        <v>0</v>
      </c>
      <c r="H327" s="20">
        <f t="array" ref="H327">SUMPRODUCT((RECAP!$A$2:$A$1000=synthése!$B327)*(RECAP!$B$2:$B$1000=synthése!$C327)*(RECAP!$C$1:$L$1=synthése!H$1)*(RECAP!$C$2:$L$1000))</f>
        <v>0</v>
      </c>
      <c r="I327" s="20">
        <f t="array" ref="I327">SUMPRODUCT((RECAP!$A$2:$A$1000=synthése!$B327)*(RECAP!$B$2:$B$1000=synthése!$C327)*(RECAP!$C$1:$L$1=synthése!I$1)*(RECAP!$C$2:$L$1000))</f>
        <v>0</v>
      </c>
      <c r="J327" s="20">
        <f t="array" ref="J327">SUMPRODUCT((RECAP!$A$2:$A$1000=synthése!$B327)*(RECAP!$B$2:$B$1000=synthése!$C327)*(RECAP!$C$1:$L$1=synthése!J$1)*(RECAP!$C$2:$L$1000))</f>
        <v>0</v>
      </c>
      <c r="K327" s="20">
        <f t="array" ref="K327">SUMPRODUCT((RECAP!$A$2:$A$1000=synthése!$B327)*(RECAP!$B$2:$B$1000=synthése!$C327)*(RECAP!$C$1:$L$1=synthése!K$1)*(RECAP!$C$2:$L$1000))</f>
        <v>0</v>
      </c>
      <c r="L327" s="20">
        <f t="array" ref="L327">SUMPRODUCT((RECAP!$A$2:$A$1000=synthése!$B327)*(RECAP!$B$2:$B$1000=synthése!$C327)*(RECAP!$C$1:$L$1=synthése!L$1)*(RECAP!$C$2:$L$1000))</f>
        <v>0</v>
      </c>
      <c r="M327" s="20">
        <f t="array" ref="M327">SUMPRODUCT((RECAP!$A$2:$A$1000=synthése!$B327)*(RECAP!$B$2:$B$1000=synthése!$C327)*(RECAP!$C$1:$L$1=synthése!M$1)*(RECAP!$C$2:$L$1000))</f>
        <v>0</v>
      </c>
      <c r="N327" s="24">
        <f t="shared" si="10"/>
        <v>0</v>
      </c>
    </row>
    <row r="328" spans="1:14" ht="15" thickBot="1" x14ac:dyDescent="0.3">
      <c r="A328" s="11" t="str">
        <f t="shared" ca="1" si="11"/>
        <v/>
      </c>
      <c r="B328" s="18" t="str">
        <f>IF(RECAP!A328="","",RECAP!A328)</f>
        <v/>
      </c>
      <c r="C328" s="19" t="str">
        <f>IF(RECAP!B328="","",RECAP!B328)</f>
        <v/>
      </c>
      <c r="D328" s="20">
        <f t="array" ref="D328">SUMPRODUCT((RECAP!$A$2:$A$1000=synthése!$B328)*(RECAP!$B$2:$B$1000=synthése!$C328)*(RECAP!$C$1:$L$1=synthése!D$1)*(RECAP!$C$2:$L$1000))</f>
        <v>0</v>
      </c>
      <c r="E328" s="20">
        <f t="array" ref="E328">SUMPRODUCT((RECAP!$A$2:$A$1000=synthése!$B328)*(RECAP!$B$2:$B$1000=synthése!$C328)*(RECAP!$C$1:$L$1=synthése!E$1)*(RECAP!$C$2:$L$1000))</f>
        <v>0</v>
      </c>
      <c r="F328" s="20">
        <f t="array" ref="F328">SUMPRODUCT((RECAP!$A$2:$A$1000=synthése!$B328)*(RECAP!$B$2:$B$1000=synthése!$C328)*(RECAP!$C$1:$L$1=synthése!F$1)*(RECAP!$C$2:$L$1000))</f>
        <v>0</v>
      </c>
      <c r="G328" s="20">
        <f t="array" ref="G328">SUMPRODUCT((RECAP!$A$2:$A$1000=synthése!$B328)*(RECAP!$B$2:$B$1000=synthése!$C328)*(RECAP!$C$1:$L$1=synthése!G$1)*(RECAP!$C$2:$L$1000))</f>
        <v>0</v>
      </c>
      <c r="H328" s="20">
        <f t="array" ref="H328">SUMPRODUCT((RECAP!$A$2:$A$1000=synthése!$B328)*(RECAP!$B$2:$B$1000=synthése!$C328)*(RECAP!$C$1:$L$1=synthése!H$1)*(RECAP!$C$2:$L$1000))</f>
        <v>0</v>
      </c>
      <c r="I328" s="20">
        <f t="array" ref="I328">SUMPRODUCT((RECAP!$A$2:$A$1000=synthése!$B328)*(RECAP!$B$2:$B$1000=synthése!$C328)*(RECAP!$C$1:$L$1=synthése!I$1)*(RECAP!$C$2:$L$1000))</f>
        <v>0</v>
      </c>
      <c r="J328" s="20">
        <f t="array" ref="J328">SUMPRODUCT((RECAP!$A$2:$A$1000=synthése!$B328)*(RECAP!$B$2:$B$1000=synthése!$C328)*(RECAP!$C$1:$L$1=synthése!J$1)*(RECAP!$C$2:$L$1000))</f>
        <v>0</v>
      </c>
      <c r="K328" s="20">
        <f t="array" ref="K328">SUMPRODUCT((RECAP!$A$2:$A$1000=synthése!$B328)*(RECAP!$B$2:$B$1000=synthése!$C328)*(RECAP!$C$1:$L$1=synthése!K$1)*(RECAP!$C$2:$L$1000))</f>
        <v>0</v>
      </c>
      <c r="L328" s="20">
        <f t="array" ref="L328">SUMPRODUCT((RECAP!$A$2:$A$1000=synthése!$B328)*(RECAP!$B$2:$B$1000=synthése!$C328)*(RECAP!$C$1:$L$1=synthése!L$1)*(RECAP!$C$2:$L$1000))</f>
        <v>0</v>
      </c>
      <c r="M328" s="20">
        <f t="array" ref="M328">SUMPRODUCT((RECAP!$A$2:$A$1000=synthése!$B328)*(RECAP!$B$2:$B$1000=synthése!$C328)*(RECAP!$C$1:$L$1=synthése!M$1)*(RECAP!$C$2:$L$1000))</f>
        <v>0</v>
      </c>
      <c r="N328" s="24">
        <f t="shared" si="10"/>
        <v>0</v>
      </c>
    </row>
    <row r="329" spans="1:14" ht="15" thickBot="1" x14ac:dyDescent="0.3">
      <c r="A329" s="11" t="str">
        <f t="shared" ca="1" si="11"/>
        <v/>
      </c>
      <c r="B329" s="18" t="str">
        <f>IF(RECAP!A329="","",RECAP!A329)</f>
        <v/>
      </c>
      <c r="C329" s="19" t="str">
        <f>IF(RECAP!B329="","",RECAP!B329)</f>
        <v/>
      </c>
      <c r="D329" s="20">
        <f t="array" ref="D329">SUMPRODUCT((RECAP!$A$2:$A$1000=synthése!$B329)*(RECAP!$B$2:$B$1000=synthése!$C329)*(RECAP!$C$1:$L$1=synthése!D$1)*(RECAP!$C$2:$L$1000))</f>
        <v>0</v>
      </c>
      <c r="E329" s="20">
        <f t="array" ref="E329">SUMPRODUCT((RECAP!$A$2:$A$1000=synthése!$B329)*(RECAP!$B$2:$B$1000=synthése!$C329)*(RECAP!$C$1:$L$1=synthése!E$1)*(RECAP!$C$2:$L$1000))</f>
        <v>0</v>
      </c>
      <c r="F329" s="20">
        <f t="array" ref="F329">SUMPRODUCT((RECAP!$A$2:$A$1000=synthése!$B329)*(RECAP!$B$2:$B$1000=synthése!$C329)*(RECAP!$C$1:$L$1=synthése!F$1)*(RECAP!$C$2:$L$1000))</f>
        <v>0</v>
      </c>
      <c r="G329" s="20">
        <f t="array" ref="G329">SUMPRODUCT((RECAP!$A$2:$A$1000=synthése!$B329)*(RECAP!$B$2:$B$1000=synthése!$C329)*(RECAP!$C$1:$L$1=synthése!G$1)*(RECAP!$C$2:$L$1000))</f>
        <v>0</v>
      </c>
      <c r="H329" s="20">
        <f t="array" ref="H329">SUMPRODUCT((RECAP!$A$2:$A$1000=synthése!$B329)*(RECAP!$B$2:$B$1000=synthése!$C329)*(RECAP!$C$1:$L$1=synthése!H$1)*(RECAP!$C$2:$L$1000))</f>
        <v>0</v>
      </c>
      <c r="I329" s="20">
        <f t="array" ref="I329">SUMPRODUCT((RECAP!$A$2:$A$1000=synthése!$B329)*(RECAP!$B$2:$B$1000=synthése!$C329)*(RECAP!$C$1:$L$1=synthése!I$1)*(RECAP!$C$2:$L$1000))</f>
        <v>0</v>
      </c>
      <c r="J329" s="20">
        <f t="array" ref="J329">SUMPRODUCT((RECAP!$A$2:$A$1000=synthése!$B329)*(RECAP!$B$2:$B$1000=synthése!$C329)*(RECAP!$C$1:$L$1=synthése!J$1)*(RECAP!$C$2:$L$1000))</f>
        <v>0</v>
      </c>
      <c r="K329" s="20">
        <f t="array" ref="K329">SUMPRODUCT((RECAP!$A$2:$A$1000=synthése!$B329)*(RECAP!$B$2:$B$1000=synthése!$C329)*(RECAP!$C$1:$L$1=synthése!K$1)*(RECAP!$C$2:$L$1000))</f>
        <v>0</v>
      </c>
      <c r="L329" s="20">
        <f t="array" ref="L329">SUMPRODUCT((RECAP!$A$2:$A$1000=synthése!$B329)*(RECAP!$B$2:$B$1000=synthése!$C329)*(RECAP!$C$1:$L$1=synthése!L$1)*(RECAP!$C$2:$L$1000))</f>
        <v>0</v>
      </c>
      <c r="M329" s="20">
        <f t="array" ref="M329">SUMPRODUCT((RECAP!$A$2:$A$1000=synthése!$B329)*(RECAP!$B$2:$B$1000=synthése!$C329)*(RECAP!$C$1:$L$1=synthése!M$1)*(RECAP!$C$2:$L$1000))</f>
        <v>0</v>
      </c>
      <c r="N329" s="24">
        <f t="shared" si="10"/>
        <v>0</v>
      </c>
    </row>
    <row r="330" spans="1:14" ht="15" thickBot="1" x14ac:dyDescent="0.3">
      <c r="A330" s="11" t="str">
        <f t="shared" ca="1" si="11"/>
        <v/>
      </c>
      <c r="B330" s="18" t="str">
        <f>IF(RECAP!A330="","",RECAP!A330)</f>
        <v/>
      </c>
      <c r="C330" s="19" t="str">
        <f>IF(RECAP!B330="","",RECAP!B330)</f>
        <v/>
      </c>
      <c r="D330" s="20">
        <f t="array" ref="D330">SUMPRODUCT((RECAP!$A$2:$A$1000=synthése!$B330)*(RECAP!$B$2:$B$1000=synthése!$C330)*(RECAP!$C$1:$L$1=synthése!D$1)*(RECAP!$C$2:$L$1000))</f>
        <v>0</v>
      </c>
      <c r="E330" s="20">
        <f t="array" ref="E330">SUMPRODUCT((RECAP!$A$2:$A$1000=synthése!$B330)*(RECAP!$B$2:$B$1000=synthése!$C330)*(RECAP!$C$1:$L$1=synthése!E$1)*(RECAP!$C$2:$L$1000))</f>
        <v>0</v>
      </c>
      <c r="F330" s="20">
        <f t="array" ref="F330">SUMPRODUCT((RECAP!$A$2:$A$1000=synthése!$B330)*(RECAP!$B$2:$B$1000=synthése!$C330)*(RECAP!$C$1:$L$1=synthése!F$1)*(RECAP!$C$2:$L$1000))</f>
        <v>0</v>
      </c>
      <c r="G330" s="20">
        <f t="array" ref="G330">SUMPRODUCT((RECAP!$A$2:$A$1000=synthése!$B330)*(RECAP!$B$2:$B$1000=synthése!$C330)*(RECAP!$C$1:$L$1=synthése!G$1)*(RECAP!$C$2:$L$1000))</f>
        <v>0</v>
      </c>
      <c r="H330" s="20">
        <f t="array" ref="H330">SUMPRODUCT((RECAP!$A$2:$A$1000=synthése!$B330)*(RECAP!$B$2:$B$1000=synthése!$C330)*(RECAP!$C$1:$L$1=synthése!H$1)*(RECAP!$C$2:$L$1000))</f>
        <v>0</v>
      </c>
      <c r="I330" s="20">
        <f t="array" ref="I330">SUMPRODUCT((RECAP!$A$2:$A$1000=synthése!$B330)*(RECAP!$B$2:$B$1000=synthése!$C330)*(RECAP!$C$1:$L$1=synthése!I$1)*(RECAP!$C$2:$L$1000))</f>
        <v>0</v>
      </c>
      <c r="J330" s="20">
        <f t="array" ref="J330">SUMPRODUCT((RECAP!$A$2:$A$1000=synthése!$B330)*(RECAP!$B$2:$B$1000=synthése!$C330)*(RECAP!$C$1:$L$1=synthése!J$1)*(RECAP!$C$2:$L$1000))</f>
        <v>0</v>
      </c>
      <c r="K330" s="20">
        <f t="array" ref="K330">SUMPRODUCT((RECAP!$A$2:$A$1000=synthése!$B330)*(RECAP!$B$2:$B$1000=synthése!$C330)*(RECAP!$C$1:$L$1=synthése!K$1)*(RECAP!$C$2:$L$1000))</f>
        <v>0</v>
      </c>
      <c r="L330" s="20">
        <f t="array" ref="L330">SUMPRODUCT((RECAP!$A$2:$A$1000=synthése!$B330)*(RECAP!$B$2:$B$1000=synthése!$C330)*(RECAP!$C$1:$L$1=synthése!L$1)*(RECAP!$C$2:$L$1000))</f>
        <v>0</v>
      </c>
      <c r="M330" s="20">
        <f t="array" ref="M330">SUMPRODUCT((RECAP!$A$2:$A$1000=synthése!$B330)*(RECAP!$B$2:$B$1000=synthése!$C330)*(RECAP!$C$1:$L$1=synthése!M$1)*(RECAP!$C$2:$L$1000))</f>
        <v>0</v>
      </c>
      <c r="N330" s="24">
        <f t="shared" si="10"/>
        <v>0</v>
      </c>
    </row>
    <row r="331" spans="1:14" ht="15" thickBot="1" x14ac:dyDescent="0.3">
      <c r="A331" s="25" t="str">
        <f t="shared" ca="1" si="11"/>
        <v/>
      </c>
      <c r="B331" s="26" t="str">
        <f>IF(RECAP!A331="","",RECAP!A331)</f>
        <v/>
      </c>
      <c r="C331" s="27" t="str">
        <f>IF(RECAP!B331="","",RECAP!B331)</f>
        <v/>
      </c>
      <c r="D331" s="28">
        <f t="array" ref="D331">SUMPRODUCT((RECAP!$A$2:$A$1000=synthése!$B331)*(RECAP!$B$2:$B$1000=synthése!$C331)*(RECAP!$C$1:$L$1=synthése!D$1)*(RECAP!$C$2:$L$1000))</f>
        <v>0</v>
      </c>
      <c r="E331" s="28">
        <f t="array" ref="E331">SUMPRODUCT((RECAP!$A$2:$A$1000=synthése!$B331)*(RECAP!$B$2:$B$1000=synthése!$C331)*(RECAP!$C$1:$L$1=synthése!E$1)*(RECAP!$C$2:$L$1000))</f>
        <v>0</v>
      </c>
      <c r="F331" s="28">
        <f t="array" ref="F331">SUMPRODUCT((RECAP!$A$2:$A$1000=synthése!$B331)*(RECAP!$B$2:$B$1000=synthése!$C331)*(RECAP!$C$1:$L$1=synthése!F$1)*(RECAP!$C$2:$L$1000))</f>
        <v>0</v>
      </c>
      <c r="G331" s="28">
        <f t="array" ref="G331">SUMPRODUCT((RECAP!$A$2:$A$1000=synthése!$B331)*(RECAP!$B$2:$B$1000=synthése!$C331)*(RECAP!$C$1:$L$1=synthése!G$1)*(RECAP!$C$2:$L$1000))</f>
        <v>0</v>
      </c>
      <c r="H331" s="28">
        <f t="array" ref="H331">SUMPRODUCT((RECAP!$A$2:$A$1000=synthése!$B331)*(RECAP!$B$2:$B$1000=synthése!$C331)*(RECAP!$C$1:$L$1=synthése!H$1)*(RECAP!$C$2:$L$1000))</f>
        <v>0</v>
      </c>
      <c r="I331" s="28">
        <f t="array" ref="I331">SUMPRODUCT((RECAP!$A$2:$A$1000=synthése!$B331)*(RECAP!$B$2:$B$1000=synthése!$C331)*(RECAP!$C$1:$L$1=synthése!I$1)*(RECAP!$C$2:$L$1000))</f>
        <v>0</v>
      </c>
      <c r="J331" s="28">
        <f t="array" ref="J331">SUMPRODUCT((RECAP!$A$2:$A$1000=synthése!$B331)*(RECAP!$B$2:$B$1000=synthése!$C331)*(RECAP!$C$1:$L$1=synthése!J$1)*(RECAP!$C$2:$L$1000))</f>
        <v>0</v>
      </c>
      <c r="K331" s="28">
        <f t="array" ref="K331">SUMPRODUCT((RECAP!$A$2:$A$1000=synthése!$B331)*(RECAP!$B$2:$B$1000=synthése!$C331)*(RECAP!$C$1:$L$1=synthése!K$1)*(RECAP!$C$2:$L$1000))</f>
        <v>0</v>
      </c>
      <c r="L331" s="28">
        <f t="array" ref="L331">SUMPRODUCT((RECAP!$A$2:$A$1000=synthése!$B331)*(RECAP!$B$2:$B$1000=synthése!$C331)*(RECAP!$C$1:$L$1=synthése!L$1)*(RECAP!$C$2:$L$1000))</f>
        <v>0</v>
      </c>
      <c r="M331" s="28">
        <f t="array" ref="M331">SUMPRODUCT((RECAP!$A$2:$A$1000=synthése!$B331)*(RECAP!$B$2:$B$1000=synthése!$C331)*(RECAP!$C$1:$L$1=synthése!M$1)*(RECAP!$C$2:$L$1000))</f>
        <v>0</v>
      </c>
      <c r="N331" s="24">
        <f t="shared" si="10"/>
        <v>0</v>
      </c>
    </row>
    <row r="332" spans="1:14" ht="15" thickBot="1" x14ac:dyDescent="0.3">
      <c r="A332" s="9" t="str">
        <f t="shared" ca="1" si="11"/>
        <v/>
      </c>
      <c r="B332" s="21" t="str">
        <f>IF(RECAP!A332="","",RECAP!A332)</f>
        <v/>
      </c>
      <c r="C332" s="22" t="str">
        <f>IF(RECAP!B332="","",RECAP!B332)</f>
        <v/>
      </c>
      <c r="D332" s="23">
        <f t="array" ref="D332">SUMPRODUCT((RECAP!$A$2:$A$1000=synthése!$B332)*(RECAP!$B$2:$B$1000=synthése!$C332)*(RECAP!$C$1:$L$1=synthése!D$1)*(RECAP!$C$2:$L$1000))</f>
        <v>0</v>
      </c>
      <c r="E332" s="23">
        <f t="array" ref="E332">SUMPRODUCT((RECAP!$A$2:$A$1000=synthése!$B332)*(RECAP!$B$2:$B$1000=synthése!$C332)*(RECAP!$C$1:$L$1=synthése!E$1)*(RECAP!$C$2:$L$1000))</f>
        <v>0</v>
      </c>
      <c r="F332" s="23">
        <f t="array" ref="F332">SUMPRODUCT((RECAP!$A$2:$A$1000=synthése!$B332)*(RECAP!$B$2:$B$1000=synthése!$C332)*(RECAP!$C$1:$L$1=synthése!F$1)*(RECAP!$C$2:$L$1000))</f>
        <v>0</v>
      </c>
      <c r="G332" s="23">
        <f t="array" ref="G332">SUMPRODUCT((RECAP!$A$2:$A$1000=synthése!$B332)*(RECAP!$B$2:$B$1000=synthése!$C332)*(RECAP!$C$1:$L$1=synthése!G$1)*(RECAP!$C$2:$L$1000))</f>
        <v>0</v>
      </c>
      <c r="H332" s="23">
        <f t="array" ref="H332">SUMPRODUCT((RECAP!$A$2:$A$1000=synthése!$B332)*(RECAP!$B$2:$B$1000=synthése!$C332)*(RECAP!$C$1:$L$1=synthése!H$1)*(RECAP!$C$2:$L$1000))</f>
        <v>0</v>
      </c>
      <c r="I332" s="23">
        <f t="array" ref="I332">SUMPRODUCT((RECAP!$A$2:$A$1000=synthése!$B332)*(RECAP!$B$2:$B$1000=synthése!$C332)*(RECAP!$C$1:$L$1=synthése!I$1)*(RECAP!$C$2:$L$1000))</f>
        <v>0</v>
      </c>
      <c r="J332" s="23">
        <f t="array" ref="J332">SUMPRODUCT((RECAP!$A$2:$A$1000=synthése!$B332)*(RECAP!$B$2:$B$1000=synthése!$C332)*(RECAP!$C$1:$L$1=synthése!J$1)*(RECAP!$C$2:$L$1000))</f>
        <v>0</v>
      </c>
      <c r="K332" s="23">
        <f t="array" ref="K332">SUMPRODUCT((RECAP!$A$2:$A$1000=synthése!$B332)*(RECAP!$B$2:$B$1000=synthése!$C332)*(RECAP!$C$1:$L$1=synthése!K$1)*(RECAP!$C$2:$L$1000))</f>
        <v>0</v>
      </c>
      <c r="L332" s="23">
        <f t="array" ref="L332">SUMPRODUCT((RECAP!$A$2:$A$1000=synthése!$B332)*(RECAP!$B$2:$B$1000=synthése!$C332)*(RECAP!$C$1:$L$1=synthése!L$1)*(RECAP!$C$2:$L$1000))</f>
        <v>0</v>
      </c>
      <c r="M332" s="23">
        <f t="array" ref="M332">SUMPRODUCT((RECAP!$A$2:$A$1000=synthése!$B332)*(RECAP!$B$2:$B$1000=synthése!$C332)*(RECAP!$C$1:$L$1=synthése!M$1)*(RECAP!$C$2:$L$1000))</f>
        <v>0</v>
      </c>
      <c r="N332" s="24">
        <f t="shared" si="10"/>
        <v>0</v>
      </c>
    </row>
    <row r="333" spans="1:14" ht="15" thickBot="1" x14ac:dyDescent="0.3">
      <c r="A333" s="11" t="str">
        <f t="shared" ca="1" si="11"/>
        <v/>
      </c>
      <c r="B333" s="18" t="str">
        <f>IF(RECAP!A333="","",RECAP!A333)</f>
        <v/>
      </c>
      <c r="C333" s="19" t="str">
        <f>IF(RECAP!B333="","",RECAP!B333)</f>
        <v/>
      </c>
      <c r="D333" s="20">
        <f t="array" ref="D333">SUMPRODUCT((RECAP!$A$2:$A$1000=synthése!$B333)*(RECAP!$B$2:$B$1000=synthése!$C333)*(RECAP!$C$1:$L$1=synthése!D$1)*(RECAP!$C$2:$L$1000))</f>
        <v>0</v>
      </c>
      <c r="E333" s="20">
        <f t="array" ref="E333">SUMPRODUCT((RECAP!$A$2:$A$1000=synthése!$B333)*(RECAP!$B$2:$B$1000=synthése!$C333)*(RECAP!$C$1:$L$1=synthése!E$1)*(RECAP!$C$2:$L$1000))</f>
        <v>0</v>
      </c>
      <c r="F333" s="20">
        <f t="array" ref="F333">SUMPRODUCT((RECAP!$A$2:$A$1000=synthése!$B333)*(RECAP!$B$2:$B$1000=synthése!$C333)*(RECAP!$C$1:$L$1=synthése!F$1)*(RECAP!$C$2:$L$1000))</f>
        <v>0</v>
      </c>
      <c r="G333" s="20">
        <f t="array" ref="G333">SUMPRODUCT((RECAP!$A$2:$A$1000=synthése!$B333)*(RECAP!$B$2:$B$1000=synthése!$C333)*(RECAP!$C$1:$L$1=synthése!G$1)*(RECAP!$C$2:$L$1000))</f>
        <v>0</v>
      </c>
      <c r="H333" s="20">
        <f t="array" ref="H333">SUMPRODUCT((RECAP!$A$2:$A$1000=synthése!$B333)*(RECAP!$B$2:$B$1000=synthése!$C333)*(RECAP!$C$1:$L$1=synthése!H$1)*(RECAP!$C$2:$L$1000))</f>
        <v>0</v>
      </c>
      <c r="I333" s="20">
        <f t="array" ref="I333">SUMPRODUCT((RECAP!$A$2:$A$1000=synthése!$B333)*(RECAP!$B$2:$B$1000=synthése!$C333)*(RECAP!$C$1:$L$1=synthése!I$1)*(RECAP!$C$2:$L$1000))</f>
        <v>0</v>
      </c>
      <c r="J333" s="20">
        <f t="array" ref="J333">SUMPRODUCT((RECAP!$A$2:$A$1000=synthése!$B333)*(RECAP!$B$2:$B$1000=synthése!$C333)*(RECAP!$C$1:$L$1=synthése!J$1)*(RECAP!$C$2:$L$1000))</f>
        <v>0</v>
      </c>
      <c r="K333" s="20">
        <f t="array" ref="K333">SUMPRODUCT((RECAP!$A$2:$A$1000=synthése!$B333)*(RECAP!$B$2:$B$1000=synthése!$C333)*(RECAP!$C$1:$L$1=synthése!K$1)*(RECAP!$C$2:$L$1000))</f>
        <v>0</v>
      </c>
      <c r="L333" s="20">
        <f t="array" ref="L333">SUMPRODUCT((RECAP!$A$2:$A$1000=synthése!$B333)*(RECAP!$B$2:$B$1000=synthése!$C333)*(RECAP!$C$1:$L$1=synthése!L$1)*(RECAP!$C$2:$L$1000))</f>
        <v>0</v>
      </c>
      <c r="M333" s="20">
        <f t="array" ref="M333">SUMPRODUCT((RECAP!$A$2:$A$1000=synthése!$B333)*(RECAP!$B$2:$B$1000=synthése!$C333)*(RECAP!$C$1:$L$1=synthése!M$1)*(RECAP!$C$2:$L$1000))</f>
        <v>0</v>
      </c>
      <c r="N333" s="24">
        <f t="shared" si="10"/>
        <v>0</v>
      </c>
    </row>
    <row r="334" spans="1:14" ht="15" thickBot="1" x14ac:dyDescent="0.3">
      <c r="A334" s="11" t="str">
        <f t="shared" ca="1" si="11"/>
        <v/>
      </c>
      <c r="B334" s="18" t="str">
        <f>IF(RECAP!A334="","",RECAP!A334)</f>
        <v/>
      </c>
      <c r="C334" s="19" t="str">
        <f>IF(RECAP!B334="","",RECAP!B334)</f>
        <v/>
      </c>
      <c r="D334" s="20">
        <f t="array" ref="D334">SUMPRODUCT((RECAP!$A$2:$A$1000=synthése!$B334)*(RECAP!$B$2:$B$1000=synthése!$C334)*(RECAP!$C$1:$L$1=synthése!D$1)*(RECAP!$C$2:$L$1000))</f>
        <v>0</v>
      </c>
      <c r="E334" s="20">
        <f t="array" ref="E334">SUMPRODUCT((RECAP!$A$2:$A$1000=synthése!$B334)*(RECAP!$B$2:$B$1000=synthése!$C334)*(RECAP!$C$1:$L$1=synthése!E$1)*(RECAP!$C$2:$L$1000))</f>
        <v>0</v>
      </c>
      <c r="F334" s="20">
        <f t="array" ref="F334">SUMPRODUCT((RECAP!$A$2:$A$1000=synthése!$B334)*(RECAP!$B$2:$B$1000=synthése!$C334)*(RECAP!$C$1:$L$1=synthése!F$1)*(RECAP!$C$2:$L$1000))</f>
        <v>0</v>
      </c>
      <c r="G334" s="20">
        <f t="array" ref="G334">SUMPRODUCT((RECAP!$A$2:$A$1000=synthése!$B334)*(RECAP!$B$2:$B$1000=synthése!$C334)*(RECAP!$C$1:$L$1=synthése!G$1)*(RECAP!$C$2:$L$1000))</f>
        <v>0</v>
      </c>
      <c r="H334" s="20">
        <f t="array" ref="H334">SUMPRODUCT((RECAP!$A$2:$A$1000=synthése!$B334)*(RECAP!$B$2:$B$1000=synthése!$C334)*(RECAP!$C$1:$L$1=synthése!H$1)*(RECAP!$C$2:$L$1000))</f>
        <v>0</v>
      </c>
      <c r="I334" s="20">
        <f t="array" ref="I334">SUMPRODUCT((RECAP!$A$2:$A$1000=synthése!$B334)*(RECAP!$B$2:$B$1000=synthése!$C334)*(RECAP!$C$1:$L$1=synthése!I$1)*(RECAP!$C$2:$L$1000))</f>
        <v>0</v>
      </c>
      <c r="J334" s="20">
        <f t="array" ref="J334">SUMPRODUCT((RECAP!$A$2:$A$1000=synthése!$B334)*(RECAP!$B$2:$B$1000=synthése!$C334)*(RECAP!$C$1:$L$1=synthése!J$1)*(RECAP!$C$2:$L$1000))</f>
        <v>0</v>
      </c>
      <c r="K334" s="20">
        <f t="array" ref="K334">SUMPRODUCT((RECAP!$A$2:$A$1000=synthése!$B334)*(RECAP!$B$2:$B$1000=synthése!$C334)*(RECAP!$C$1:$L$1=synthése!K$1)*(RECAP!$C$2:$L$1000))</f>
        <v>0</v>
      </c>
      <c r="L334" s="20">
        <f t="array" ref="L334">SUMPRODUCT((RECAP!$A$2:$A$1000=synthése!$B334)*(RECAP!$B$2:$B$1000=synthése!$C334)*(RECAP!$C$1:$L$1=synthése!L$1)*(RECAP!$C$2:$L$1000))</f>
        <v>0</v>
      </c>
      <c r="M334" s="20">
        <f t="array" ref="M334">SUMPRODUCT((RECAP!$A$2:$A$1000=synthése!$B334)*(RECAP!$B$2:$B$1000=synthése!$C334)*(RECAP!$C$1:$L$1=synthése!M$1)*(RECAP!$C$2:$L$1000))</f>
        <v>0</v>
      </c>
      <c r="N334" s="24">
        <f t="shared" si="10"/>
        <v>0</v>
      </c>
    </row>
    <row r="335" spans="1:14" ht="15" thickBot="1" x14ac:dyDescent="0.3">
      <c r="A335" s="11" t="str">
        <f t="shared" ca="1" si="11"/>
        <v/>
      </c>
      <c r="B335" s="18" t="str">
        <f>IF(RECAP!A335="","",RECAP!A335)</f>
        <v/>
      </c>
      <c r="C335" s="19" t="str">
        <f>IF(RECAP!B335="","",RECAP!B335)</f>
        <v/>
      </c>
      <c r="D335" s="20">
        <f t="array" ref="D335">SUMPRODUCT((RECAP!$A$2:$A$1000=synthése!$B335)*(RECAP!$B$2:$B$1000=synthése!$C335)*(RECAP!$C$1:$L$1=synthése!D$1)*(RECAP!$C$2:$L$1000))</f>
        <v>0</v>
      </c>
      <c r="E335" s="20">
        <f t="array" ref="E335">SUMPRODUCT((RECAP!$A$2:$A$1000=synthése!$B335)*(RECAP!$B$2:$B$1000=synthése!$C335)*(RECAP!$C$1:$L$1=synthése!E$1)*(RECAP!$C$2:$L$1000))</f>
        <v>0</v>
      </c>
      <c r="F335" s="20">
        <f t="array" ref="F335">SUMPRODUCT((RECAP!$A$2:$A$1000=synthése!$B335)*(RECAP!$B$2:$B$1000=synthése!$C335)*(RECAP!$C$1:$L$1=synthése!F$1)*(RECAP!$C$2:$L$1000))</f>
        <v>0</v>
      </c>
      <c r="G335" s="20">
        <f t="array" ref="G335">SUMPRODUCT((RECAP!$A$2:$A$1000=synthése!$B335)*(RECAP!$B$2:$B$1000=synthése!$C335)*(RECAP!$C$1:$L$1=synthése!G$1)*(RECAP!$C$2:$L$1000))</f>
        <v>0</v>
      </c>
      <c r="H335" s="20">
        <f t="array" ref="H335">SUMPRODUCT((RECAP!$A$2:$A$1000=synthése!$B335)*(RECAP!$B$2:$B$1000=synthése!$C335)*(RECAP!$C$1:$L$1=synthése!H$1)*(RECAP!$C$2:$L$1000))</f>
        <v>0</v>
      </c>
      <c r="I335" s="20">
        <f t="array" ref="I335">SUMPRODUCT((RECAP!$A$2:$A$1000=synthése!$B335)*(RECAP!$B$2:$B$1000=synthése!$C335)*(RECAP!$C$1:$L$1=synthése!I$1)*(RECAP!$C$2:$L$1000))</f>
        <v>0</v>
      </c>
      <c r="J335" s="20">
        <f t="array" ref="J335">SUMPRODUCT((RECAP!$A$2:$A$1000=synthése!$B335)*(RECAP!$B$2:$B$1000=synthése!$C335)*(RECAP!$C$1:$L$1=synthése!J$1)*(RECAP!$C$2:$L$1000))</f>
        <v>0</v>
      </c>
      <c r="K335" s="20">
        <f t="array" ref="K335">SUMPRODUCT((RECAP!$A$2:$A$1000=synthése!$B335)*(RECAP!$B$2:$B$1000=synthése!$C335)*(RECAP!$C$1:$L$1=synthése!K$1)*(RECAP!$C$2:$L$1000))</f>
        <v>0</v>
      </c>
      <c r="L335" s="20">
        <f t="array" ref="L335">SUMPRODUCT((RECAP!$A$2:$A$1000=synthése!$B335)*(RECAP!$B$2:$B$1000=synthése!$C335)*(RECAP!$C$1:$L$1=synthése!L$1)*(RECAP!$C$2:$L$1000))</f>
        <v>0</v>
      </c>
      <c r="M335" s="20">
        <f t="array" ref="M335">SUMPRODUCT((RECAP!$A$2:$A$1000=synthése!$B335)*(RECAP!$B$2:$B$1000=synthése!$C335)*(RECAP!$C$1:$L$1=synthése!M$1)*(RECAP!$C$2:$L$1000))</f>
        <v>0</v>
      </c>
      <c r="N335" s="24">
        <f t="shared" si="10"/>
        <v>0</v>
      </c>
    </row>
    <row r="336" spans="1:14" ht="15" thickBot="1" x14ac:dyDescent="0.3">
      <c r="A336" s="11" t="str">
        <f t="shared" ca="1" si="11"/>
        <v/>
      </c>
      <c r="B336" s="18" t="str">
        <f>IF(RECAP!A336="","",RECAP!A336)</f>
        <v/>
      </c>
      <c r="C336" s="19" t="str">
        <f>IF(RECAP!B336="","",RECAP!B336)</f>
        <v/>
      </c>
      <c r="D336" s="20">
        <f t="array" ref="D336">SUMPRODUCT((RECAP!$A$2:$A$1000=synthése!$B336)*(RECAP!$B$2:$B$1000=synthése!$C336)*(RECAP!$C$1:$L$1=synthése!D$1)*(RECAP!$C$2:$L$1000))</f>
        <v>0</v>
      </c>
      <c r="E336" s="20">
        <f t="array" ref="E336">SUMPRODUCT((RECAP!$A$2:$A$1000=synthése!$B336)*(RECAP!$B$2:$B$1000=synthése!$C336)*(RECAP!$C$1:$L$1=synthése!E$1)*(RECAP!$C$2:$L$1000))</f>
        <v>0</v>
      </c>
      <c r="F336" s="20">
        <f t="array" ref="F336">SUMPRODUCT((RECAP!$A$2:$A$1000=synthése!$B336)*(RECAP!$B$2:$B$1000=synthése!$C336)*(RECAP!$C$1:$L$1=synthése!F$1)*(RECAP!$C$2:$L$1000))</f>
        <v>0</v>
      </c>
      <c r="G336" s="20">
        <f t="array" ref="G336">SUMPRODUCT((RECAP!$A$2:$A$1000=synthése!$B336)*(RECAP!$B$2:$B$1000=synthése!$C336)*(RECAP!$C$1:$L$1=synthése!G$1)*(RECAP!$C$2:$L$1000))</f>
        <v>0</v>
      </c>
      <c r="H336" s="20">
        <f t="array" ref="H336">SUMPRODUCT((RECAP!$A$2:$A$1000=synthése!$B336)*(RECAP!$B$2:$B$1000=synthése!$C336)*(RECAP!$C$1:$L$1=synthése!H$1)*(RECAP!$C$2:$L$1000))</f>
        <v>0</v>
      </c>
      <c r="I336" s="20">
        <f t="array" ref="I336">SUMPRODUCT((RECAP!$A$2:$A$1000=synthése!$B336)*(RECAP!$B$2:$B$1000=synthése!$C336)*(RECAP!$C$1:$L$1=synthése!I$1)*(RECAP!$C$2:$L$1000))</f>
        <v>0</v>
      </c>
      <c r="J336" s="20">
        <f t="array" ref="J336">SUMPRODUCT((RECAP!$A$2:$A$1000=synthése!$B336)*(RECAP!$B$2:$B$1000=synthése!$C336)*(RECAP!$C$1:$L$1=synthése!J$1)*(RECAP!$C$2:$L$1000))</f>
        <v>0</v>
      </c>
      <c r="K336" s="20">
        <f t="array" ref="K336">SUMPRODUCT((RECAP!$A$2:$A$1000=synthése!$B336)*(RECAP!$B$2:$B$1000=synthése!$C336)*(RECAP!$C$1:$L$1=synthése!K$1)*(RECAP!$C$2:$L$1000))</f>
        <v>0</v>
      </c>
      <c r="L336" s="20">
        <f t="array" ref="L336">SUMPRODUCT((RECAP!$A$2:$A$1000=synthése!$B336)*(RECAP!$B$2:$B$1000=synthése!$C336)*(RECAP!$C$1:$L$1=synthése!L$1)*(RECAP!$C$2:$L$1000))</f>
        <v>0</v>
      </c>
      <c r="M336" s="20">
        <f t="array" ref="M336">SUMPRODUCT((RECAP!$A$2:$A$1000=synthése!$B336)*(RECAP!$B$2:$B$1000=synthése!$C336)*(RECAP!$C$1:$L$1=synthése!M$1)*(RECAP!$C$2:$L$1000))</f>
        <v>0</v>
      </c>
      <c r="N336" s="24">
        <f t="shared" si="10"/>
        <v>0</v>
      </c>
    </row>
    <row r="337" spans="1:14" ht="15" thickBot="1" x14ac:dyDescent="0.3">
      <c r="A337" s="25" t="str">
        <f t="shared" ca="1" si="11"/>
        <v/>
      </c>
      <c r="B337" s="26" t="str">
        <f>IF(RECAP!A337="","",RECAP!A337)</f>
        <v/>
      </c>
      <c r="C337" s="27" t="str">
        <f>IF(RECAP!B337="","",RECAP!B337)</f>
        <v/>
      </c>
      <c r="D337" s="28">
        <f t="array" ref="D337">SUMPRODUCT((RECAP!$A$2:$A$1000=synthése!$B337)*(RECAP!$B$2:$B$1000=synthése!$C337)*(RECAP!$C$1:$L$1=synthése!D$1)*(RECAP!$C$2:$L$1000))</f>
        <v>0</v>
      </c>
      <c r="E337" s="28">
        <f t="array" ref="E337">SUMPRODUCT((RECAP!$A$2:$A$1000=synthése!$B337)*(RECAP!$B$2:$B$1000=synthése!$C337)*(RECAP!$C$1:$L$1=synthése!E$1)*(RECAP!$C$2:$L$1000))</f>
        <v>0</v>
      </c>
      <c r="F337" s="28">
        <f t="array" ref="F337">SUMPRODUCT((RECAP!$A$2:$A$1000=synthése!$B337)*(RECAP!$B$2:$B$1000=synthése!$C337)*(RECAP!$C$1:$L$1=synthése!F$1)*(RECAP!$C$2:$L$1000))</f>
        <v>0</v>
      </c>
      <c r="G337" s="28">
        <f t="array" ref="G337">SUMPRODUCT((RECAP!$A$2:$A$1000=synthése!$B337)*(RECAP!$B$2:$B$1000=synthése!$C337)*(RECAP!$C$1:$L$1=synthése!G$1)*(RECAP!$C$2:$L$1000))</f>
        <v>0</v>
      </c>
      <c r="H337" s="28">
        <f t="array" ref="H337">SUMPRODUCT((RECAP!$A$2:$A$1000=synthése!$B337)*(RECAP!$B$2:$B$1000=synthése!$C337)*(RECAP!$C$1:$L$1=synthése!H$1)*(RECAP!$C$2:$L$1000))</f>
        <v>0</v>
      </c>
      <c r="I337" s="28">
        <f t="array" ref="I337">SUMPRODUCT((RECAP!$A$2:$A$1000=synthése!$B337)*(RECAP!$B$2:$B$1000=synthése!$C337)*(RECAP!$C$1:$L$1=synthése!I$1)*(RECAP!$C$2:$L$1000))</f>
        <v>0</v>
      </c>
      <c r="J337" s="28">
        <f t="array" ref="J337">SUMPRODUCT((RECAP!$A$2:$A$1000=synthése!$B337)*(RECAP!$B$2:$B$1000=synthése!$C337)*(RECAP!$C$1:$L$1=synthése!J$1)*(RECAP!$C$2:$L$1000))</f>
        <v>0</v>
      </c>
      <c r="K337" s="28">
        <f t="array" ref="K337">SUMPRODUCT((RECAP!$A$2:$A$1000=synthése!$B337)*(RECAP!$B$2:$B$1000=synthése!$C337)*(RECAP!$C$1:$L$1=synthése!K$1)*(RECAP!$C$2:$L$1000))</f>
        <v>0</v>
      </c>
      <c r="L337" s="28">
        <f t="array" ref="L337">SUMPRODUCT((RECAP!$A$2:$A$1000=synthése!$B337)*(RECAP!$B$2:$B$1000=synthése!$C337)*(RECAP!$C$1:$L$1=synthése!L$1)*(RECAP!$C$2:$L$1000))</f>
        <v>0</v>
      </c>
      <c r="M337" s="28">
        <f t="array" ref="M337">SUMPRODUCT((RECAP!$A$2:$A$1000=synthése!$B337)*(RECAP!$B$2:$B$1000=synthése!$C337)*(RECAP!$C$1:$L$1=synthése!M$1)*(RECAP!$C$2:$L$1000))</f>
        <v>0</v>
      </c>
      <c r="N337" s="24">
        <f t="shared" si="10"/>
        <v>0</v>
      </c>
    </row>
    <row r="338" spans="1:14" ht="15" thickBot="1" x14ac:dyDescent="0.3">
      <c r="A338" s="9" t="str">
        <f t="shared" ca="1" si="11"/>
        <v/>
      </c>
      <c r="B338" s="21" t="str">
        <f>IF(RECAP!A338="","",RECAP!A338)</f>
        <v/>
      </c>
      <c r="C338" s="22" t="str">
        <f>IF(RECAP!B338="","",RECAP!B338)</f>
        <v/>
      </c>
      <c r="D338" s="23">
        <f t="array" ref="D338">SUMPRODUCT((RECAP!$A$2:$A$1000=synthése!$B338)*(RECAP!$B$2:$B$1000=synthése!$C338)*(RECAP!$C$1:$L$1=synthése!D$1)*(RECAP!$C$2:$L$1000))</f>
        <v>0</v>
      </c>
      <c r="E338" s="23">
        <f t="array" ref="E338">SUMPRODUCT((RECAP!$A$2:$A$1000=synthése!$B338)*(RECAP!$B$2:$B$1000=synthése!$C338)*(RECAP!$C$1:$L$1=synthése!E$1)*(RECAP!$C$2:$L$1000))</f>
        <v>0</v>
      </c>
      <c r="F338" s="23">
        <f t="array" ref="F338">SUMPRODUCT((RECAP!$A$2:$A$1000=synthése!$B338)*(RECAP!$B$2:$B$1000=synthése!$C338)*(RECAP!$C$1:$L$1=synthése!F$1)*(RECAP!$C$2:$L$1000))</f>
        <v>0</v>
      </c>
      <c r="G338" s="23">
        <f t="array" ref="G338">SUMPRODUCT((RECAP!$A$2:$A$1000=synthése!$B338)*(RECAP!$B$2:$B$1000=synthése!$C338)*(RECAP!$C$1:$L$1=synthése!G$1)*(RECAP!$C$2:$L$1000))</f>
        <v>0</v>
      </c>
      <c r="H338" s="23">
        <f t="array" ref="H338">SUMPRODUCT((RECAP!$A$2:$A$1000=synthése!$B338)*(RECAP!$B$2:$B$1000=synthése!$C338)*(RECAP!$C$1:$L$1=synthése!H$1)*(RECAP!$C$2:$L$1000))</f>
        <v>0</v>
      </c>
      <c r="I338" s="23">
        <f t="array" ref="I338">SUMPRODUCT((RECAP!$A$2:$A$1000=synthése!$B338)*(RECAP!$B$2:$B$1000=synthése!$C338)*(RECAP!$C$1:$L$1=synthése!I$1)*(RECAP!$C$2:$L$1000))</f>
        <v>0</v>
      </c>
      <c r="J338" s="23">
        <f t="array" ref="J338">SUMPRODUCT((RECAP!$A$2:$A$1000=synthése!$B338)*(RECAP!$B$2:$B$1000=synthése!$C338)*(RECAP!$C$1:$L$1=synthése!J$1)*(RECAP!$C$2:$L$1000))</f>
        <v>0</v>
      </c>
      <c r="K338" s="23">
        <f t="array" ref="K338">SUMPRODUCT((RECAP!$A$2:$A$1000=synthése!$B338)*(RECAP!$B$2:$B$1000=synthése!$C338)*(RECAP!$C$1:$L$1=synthése!K$1)*(RECAP!$C$2:$L$1000))</f>
        <v>0</v>
      </c>
      <c r="L338" s="23">
        <f t="array" ref="L338">SUMPRODUCT((RECAP!$A$2:$A$1000=synthése!$B338)*(RECAP!$B$2:$B$1000=synthése!$C338)*(RECAP!$C$1:$L$1=synthése!L$1)*(RECAP!$C$2:$L$1000))</f>
        <v>0</v>
      </c>
      <c r="M338" s="23">
        <f t="array" ref="M338">SUMPRODUCT((RECAP!$A$2:$A$1000=synthése!$B338)*(RECAP!$B$2:$B$1000=synthése!$C338)*(RECAP!$C$1:$L$1=synthése!M$1)*(RECAP!$C$2:$L$1000))</f>
        <v>0</v>
      </c>
      <c r="N338" s="24">
        <f t="shared" si="10"/>
        <v>0</v>
      </c>
    </row>
    <row r="339" spans="1:14" ht="15" thickBot="1" x14ac:dyDescent="0.3">
      <c r="A339" s="11" t="str">
        <f t="shared" ca="1" si="11"/>
        <v/>
      </c>
      <c r="B339" s="18" t="str">
        <f>IF(RECAP!A339="","",RECAP!A339)</f>
        <v/>
      </c>
      <c r="C339" s="19" t="str">
        <f>IF(RECAP!B339="","",RECAP!B339)</f>
        <v/>
      </c>
      <c r="D339" s="20">
        <f t="array" ref="D339">SUMPRODUCT((RECAP!$A$2:$A$1000=synthése!$B339)*(RECAP!$B$2:$B$1000=synthése!$C339)*(RECAP!$C$1:$L$1=synthése!D$1)*(RECAP!$C$2:$L$1000))</f>
        <v>0</v>
      </c>
      <c r="E339" s="20">
        <f t="array" ref="E339">SUMPRODUCT((RECAP!$A$2:$A$1000=synthése!$B339)*(RECAP!$B$2:$B$1000=synthése!$C339)*(RECAP!$C$1:$L$1=synthése!E$1)*(RECAP!$C$2:$L$1000))</f>
        <v>0</v>
      </c>
      <c r="F339" s="20">
        <f t="array" ref="F339">SUMPRODUCT((RECAP!$A$2:$A$1000=synthése!$B339)*(RECAP!$B$2:$B$1000=synthése!$C339)*(RECAP!$C$1:$L$1=synthése!F$1)*(RECAP!$C$2:$L$1000))</f>
        <v>0</v>
      </c>
      <c r="G339" s="20">
        <f t="array" ref="G339">SUMPRODUCT((RECAP!$A$2:$A$1000=synthése!$B339)*(RECAP!$B$2:$B$1000=synthése!$C339)*(RECAP!$C$1:$L$1=synthése!G$1)*(RECAP!$C$2:$L$1000))</f>
        <v>0</v>
      </c>
      <c r="H339" s="20">
        <f t="array" ref="H339">SUMPRODUCT((RECAP!$A$2:$A$1000=synthése!$B339)*(RECAP!$B$2:$B$1000=synthése!$C339)*(RECAP!$C$1:$L$1=synthése!H$1)*(RECAP!$C$2:$L$1000))</f>
        <v>0</v>
      </c>
      <c r="I339" s="20">
        <f t="array" ref="I339">SUMPRODUCT((RECAP!$A$2:$A$1000=synthése!$B339)*(RECAP!$B$2:$B$1000=synthése!$C339)*(RECAP!$C$1:$L$1=synthése!I$1)*(RECAP!$C$2:$L$1000))</f>
        <v>0</v>
      </c>
      <c r="J339" s="20">
        <f t="array" ref="J339">SUMPRODUCT((RECAP!$A$2:$A$1000=synthése!$B339)*(RECAP!$B$2:$B$1000=synthése!$C339)*(RECAP!$C$1:$L$1=synthése!J$1)*(RECAP!$C$2:$L$1000))</f>
        <v>0</v>
      </c>
      <c r="K339" s="20">
        <f t="array" ref="K339">SUMPRODUCT((RECAP!$A$2:$A$1000=synthése!$B339)*(RECAP!$B$2:$B$1000=synthése!$C339)*(RECAP!$C$1:$L$1=synthése!K$1)*(RECAP!$C$2:$L$1000))</f>
        <v>0</v>
      </c>
      <c r="L339" s="20">
        <f t="array" ref="L339">SUMPRODUCT((RECAP!$A$2:$A$1000=synthése!$B339)*(RECAP!$B$2:$B$1000=synthése!$C339)*(RECAP!$C$1:$L$1=synthése!L$1)*(RECAP!$C$2:$L$1000))</f>
        <v>0</v>
      </c>
      <c r="M339" s="20">
        <f t="array" ref="M339">SUMPRODUCT((RECAP!$A$2:$A$1000=synthése!$B339)*(RECAP!$B$2:$B$1000=synthése!$C339)*(RECAP!$C$1:$L$1=synthése!M$1)*(RECAP!$C$2:$L$1000))</f>
        <v>0</v>
      </c>
      <c r="N339" s="24">
        <f t="shared" si="10"/>
        <v>0</v>
      </c>
    </row>
    <row r="340" spans="1:14" ht="15" thickBot="1" x14ac:dyDescent="0.3">
      <c r="A340" s="11" t="str">
        <f t="shared" ca="1" si="11"/>
        <v/>
      </c>
      <c r="B340" s="18" t="str">
        <f>IF(RECAP!A340="","",RECAP!A340)</f>
        <v/>
      </c>
      <c r="C340" s="19" t="str">
        <f>IF(RECAP!B340="","",RECAP!B340)</f>
        <v/>
      </c>
      <c r="D340" s="20">
        <f t="array" ref="D340">SUMPRODUCT((RECAP!$A$2:$A$1000=synthése!$B340)*(RECAP!$B$2:$B$1000=synthése!$C340)*(RECAP!$C$1:$L$1=synthése!D$1)*(RECAP!$C$2:$L$1000))</f>
        <v>0</v>
      </c>
      <c r="E340" s="20">
        <f t="array" ref="E340">SUMPRODUCT((RECAP!$A$2:$A$1000=synthése!$B340)*(RECAP!$B$2:$B$1000=synthése!$C340)*(RECAP!$C$1:$L$1=synthése!E$1)*(RECAP!$C$2:$L$1000))</f>
        <v>0</v>
      </c>
      <c r="F340" s="20">
        <f t="array" ref="F340">SUMPRODUCT((RECAP!$A$2:$A$1000=synthése!$B340)*(RECAP!$B$2:$B$1000=synthése!$C340)*(RECAP!$C$1:$L$1=synthése!F$1)*(RECAP!$C$2:$L$1000))</f>
        <v>0</v>
      </c>
      <c r="G340" s="20">
        <f t="array" ref="G340">SUMPRODUCT((RECAP!$A$2:$A$1000=synthése!$B340)*(RECAP!$B$2:$B$1000=synthése!$C340)*(RECAP!$C$1:$L$1=synthése!G$1)*(RECAP!$C$2:$L$1000))</f>
        <v>0</v>
      </c>
      <c r="H340" s="20">
        <f t="array" ref="H340">SUMPRODUCT((RECAP!$A$2:$A$1000=synthése!$B340)*(RECAP!$B$2:$B$1000=synthése!$C340)*(RECAP!$C$1:$L$1=synthése!H$1)*(RECAP!$C$2:$L$1000))</f>
        <v>0</v>
      </c>
      <c r="I340" s="20">
        <f t="array" ref="I340">SUMPRODUCT((RECAP!$A$2:$A$1000=synthése!$B340)*(RECAP!$B$2:$B$1000=synthése!$C340)*(RECAP!$C$1:$L$1=synthése!I$1)*(RECAP!$C$2:$L$1000))</f>
        <v>0</v>
      </c>
      <c r="J340" s="20">
        <f t="array" ref="J340">SUMPRODUCT((RECAP!$A$2:$A$1000=synthése!$B340)*(RECAP!$B$2:$B$1000=synthése!$C340)*(RECAP!$C$1:$L$1=synthése!J$1)*(RECAP!$C$2:$L$1000))</f>
        <v>0</v>
      </c>
      <c r="K340" s="20">
        <f t="array" ref="K340">SUMPRODUCT((RECAP!$A$2:$A$1000=synthése!$B340)*(RECAP!$B$2:$B$1000=synthése!$C340)*(RECAP!$C$1:$L$1=synthése!K$1)*(RECAP!$C$2:$L$1000))</f>
        <v>0</v>
      </c>
      <c r="L340" s="20">
        <f t="array" ref="L340">SUMPRODUCT((RECAP!$A$2:$A$1000=synthése!$B340)*(RECAP!$B$2:$B$1000=synthése!$C340)*(RECAP!$C$1:$L$1=synthése!L$1)*(RECAP!$C$2:$L$1000))</f>
        <v>0</v>
      </c>
      <c r="M340" s="20">
        <f t="array" ref="M340">SUMPRODUCT((RECAP!$A$2:$A$1000=synthése!$B340)*(RECAP!$B$2:$B$1000=synthése!$C340)*(RECAP!$C$1:$L$1=synthése!M$1)*(RECAP!$C$2:$L$1000))</f>
        <v>0</v>
      </c>
      <c r="N340" s="24">
        <f t="shared" si="10"/>
        <v>0</v>
      </c>
    </row>
    <row r="341" spans="1:14" ht="15" thickBot="1" x14ac:dyDescent="0.3">
      <c r="A341" s="11" t="str">
        <f t="shared" ca="1" si="11"/>
        <v/>
      </c>
      <c r="B341" s="18" t="str">
        <f>IF(RECAP!A341="","",RECAP!A341)</f>
        <v/>
      </c>
      <c r="C341" s="19" t="str">
        <f>IF(RECAP!B341="","",RECAP!B341)</f>
        <v/>
      </c>
      <c r="D341" s="20">
        <f t="array" ref="D341">SUMPRODUCT((RECAP!$A$2:$A$1000=synthése!$B341)*(RECAP!$B$2:$B$1000=synthése!$C341)*(RECAP!$C$1:$L$1=synthése!D$1)*(RECAP!$C$2:$L$1000))</f>
        <v>0</v>
      </c>
      <c r="E341" s="20">
        <f t="array" ref="E341">SUMPRODUCT((RECAP!$A$2:$A$1000=synthése!$B341)*(RECAP!$B$2:$B$1000=synthése!$C341)*(RECAP!$C$1:$L$1=synthése!E$1)*(RECAP!$C$2:$L$1000))</f>
        <v>0</v>
      </c>
      <c r="F341" s="20">
        <f t="array" ref="F341">SUMPRODUCT((RECAP!$A$2:$A$1000=synthése!$B341)*(RECAP!$B$2:$B$1000=synthése!$C341)*(RECAP!$C$1:$L$1=synthése!F$1)*(RECAP!$C$2:$L$1000))</f>
        <v>0</v>
      </c>
      <c r="G341" s="20">
        <f t="array" ref="G341">SUMPRODUCT((RECAP!$A$2:$A$1000=synthése!$B341)*(RECAP!$B$2:$B$1000=synthése!$C341)*(RECAP!$C$1:$L$1=synthése!G$1)*(RECAP!$C$2:$L$1000))</f>
        <v>0</v>
      </c>
      <c r="H341" s="20">
        <f t="array" ref="H341">SUMPRODUCT((RECAP!$A$2:$A$1000=synthése!$B341)*(RECAP!$B$2:$B$1000=synthése!$C341)*(RECAP!$C$1:$L$1=synthése!H$1)*(RECAP!$C$2:$L$1000))</f>
        <v>0</v>
      </c>
      <c r="I341" s="20">
        <f t="array" ref="I341">SUMPRODUCT((RECAP!$A$2:$A$1000=synthése!$B341)*(RECAP!$B$2:$B$1000=synthése!$C341)*(RECAP!$C$1:$L$1=synthése!I$1)*(RECAP!$C$2:$L$1000))</f>
        <v>0</v>
      </c>
      <c r="J341" s="20">
        <f t="array" ref="J341">SUMPRODUCT((RECAP!$A$2:$A$1000=synthése!$B341)*(RECAP!$B$2:$B$1000=synthése!$C341)*(RECAP!$C$1:$L$1=synthése!J$1)*(RECAP!$C$2:$L$1000))</f>
        <v>0</v>
      </c>
      <c r="K341" s="20">
        <f t="array" ref="K341">SUMPRODUCT((RECAP!$A$2:$A$1000=synthése!$B341)*(RECAP!$B$2:$B$1000=synthése!$C341)*(RECAP!$C$1:$L$1=synthése!K$1)*(RECAP!$C$2:$L$1000))</f>
        <v>0</v>
      </c>
      <c r="L341" s="20">
        <f t="array" ref="L341">SUMPRODUCT((RECAP!$A$2:$A$1000=synthése!$B341)*(RECAP!$B$2:$B$1000=synthése!$C341)*(RECAP!$C$1:$L$1=synthése!L$1)*(RECAP!$C$2:$L$1000))</f>
        <v>0</v>
      </c>
      <c r="M341" s="20">
        <f t="array" ref="M341">SUMPRODUCT((RECAP!$A$2:$A$1000=synthése!$B341)*(RECAP!$B$2:$B$1000=synthése!$C341)*(RECAP!$C$1:$L$1=synthése!M$1)*(RECAP!$C$2:$L$1000))</f>
        <v>0</v>
      </c>
      <c r="N341" s="24">
        <f t="shared" si="10"/>
        <v>0</v>
      </c>
    </row>
    <row r="342" spans="1:14" ht="15" thickBot="1" x14ac:dyDescent="0.3">
      <c r="A342" s="11" t="str">
        <f t="shared" ca="1" si="11"/>
        <v/>
      </c>
      <c r="B342" s="18" t="str">
        <f>IF(RECAP!A342="","",RECAP!A342)</f>
        <v/>
      </c>
      <c r="C342" s="19" t="str">
        <f>IF(RECAP!B342="","",RECAP!B342)</f>
        <v/>
      </c>
      <c r="D342" s="20">
        <f t="array" ref="D342">SUMPRODUCT((RECAP!$A$2:$A$1000=synthése!$B342)*(RECAP!$B$2:$B$1000=synthése!$C342)*(RECAP!$C$1:$L$1=synthése!D$1)*(RECAP!$C$2:$L$1000))</f>
        <v>0</v>
      </c>
      <c r="E342" s="20">
        <f t="array" ref="E342">SUMPRODUCT((RECAP!$A$2:$A$1000=synthése!$B342)*(RECAP!$B$2:$B$1000=synthése!$C342)*(RECAP!$C$1:$L$1=synthése!E$1)*(RECAP!$C$2:$L$1000))</f>
        <v>0</v>
      </c>
      <c r="F342" s="20">
        <f t="array" ref="F342">SUMPRODUCT((RECAP!$A$2:$A$1000=synthése!$B342)*(RECAP!$B$2:$B$1000=synthése!$C342)*(RECAP!$C$1:$L$1=synthése!F$1)*(RECAP!$C$2:$L$1000))</f>
        <v>0</v>
      </c>
      <c r="G342" s="20">
        <f t="array" ref="G342">SUMPRODUCT((RECAP!$A$2:$A$1000=synthése!$B342)*(RECAP!$B$2:$B$1000=synthése!$C342)*(RECAP!$C$1:$L$1=synthése!G$1)*(RECAP!$C$2:$L$1000))</f>
        <v>0</v>
      </c>
      <c r="H342" s="20">
        <f t="array" ref="H342">SUMPRODUCT((RECAP!$A$2:$A$1000=synthése!$B342)*(RECAP!$B$2:$B$1000=synthése!$C342)*(RECAP!$C$1:$L$1=synthése!H$1)*(RECAP!$C$2:$L$1000))</f>
        <v>0</v>
      </c>
      <c r="I342" s="20">
        <f t="array" ref="I342">SUMPRODUCT((RECAP!$A$2:$A$1000=synthése!$B342)*(RECAP!$B$2:$B$1000=synthése!$C342)*(RECAP!$C$1:$L$1=synthése!I$1)*(RECAP!$C$2:$L$1000))</f>
        <v>0</v>
      </c>
      <c r="J342" s="20">
        <f t="array" ref="J342">SUMPRODUCT((RECAP!$A$2:$A$1000=synthése!$B342)*(RECAP!$B$2:$B$1000=synthése!$C342)*(RECAP!$C$1:$L$1=synthése!J$1)*(RECAP!$C$2:$L$1000))</f>
        <v>0</v>
      </c>
      <c r="K342" s="20">
        <f t="array" ref="K342">SUMPRODUCT((RECAP!$A$2:$A$1000=synthése!$B342)*(RECAP!$B$2:$B$1000=synthése!$C342)*(RECAP!$C$1:$L$1=synthése!K$1)*(RECAP!$C$2:$L$1000))</f>
        <v>0</v>
      </c>
      <c r="L342" s="20">
        <f t="array" ref="L342">SUMPRODUCT((RECAP!$A$2:$A$1000=synthése!$B342)*(RECAP!$B$2:$B$1000=synthése!$C342)*(RECAP!$C$1:$L$1=synthése!L$1)*(RECAP!$C$2:$L$1000))</f>
        <v>0</v>
      </c>
      <c r="M342" s="20">
        <f t="array" ref="M342">SUMPRODUCT((RECAP!$A$2:$A$1000=synthése!$B342)*(RECAP!$B$2:$B$1000=synthése!$C342)*(RECAP!$C$1:$L$1=synthése!M$1)*(RECAP!$C$2:$L$1000))</f>
        <v>0</v>
      </c>
      <c r="N342" s="24">
        <f t="shared" si="10"/>
        <v>0</v>
      </c>
    </row>
    <row r="343" spans="1:14" ht="15" thickBot="1" x14ac:dyDescent="0.3">
      <c r="A343" s="25" t="str">
        <f t="shared" ca="1" si="11"/>
        <v/>
      </c>
      <c r="B343" s="26" t="str">
        <f>IF(RECAP!A343="","",RECAP!A343)</f>
        <v/>
      </c>
      <c r="C343" s="27" t="str">
        <f>IF(RECAP!B343="","",RECAP!B343)</f>
        <v/>
      </c>
      <c r="D343" s="28">
        <f t="array" ref="D343">SUMPRODUCT((RECAP!$A$2:$A$1000=synthése!$B343)*(RECAP!$B$2:$B$1000=synthése!$C343)*(RECAP!$C$1:$L$1=synthése!D$1)*(RECAP!$C$2:$L$1000))</f>
        <v>0</v>
      </c>
      <c r="E343" s="28">
        <f t="array" ref="E343">SUMPRODUCT((RECAP!$A$2:$A$1000=synthése!$B343)*(RECAP!$B$2:$B$1000=synthése!$C343)*(RECAP!$C$1:$L$1=synthése!E$1)*(RECAP!$C$2:$L$1000))</f>
        <v>0</v>
      </c>
      <c r="F343" s="28">
        <f t="array" ref="F343">SUMPRODUCT((RECAP!$A$2:$A$1000=synthése!$B343)*(RECAP!$B$2:$B$1000=synthése!$C343)*(RECAP!$C$1:$L$1=synthése!F$1)*(RECAP!$C$2:$L$1000))</f>
        <v>0</v>
      </c>
      <c r="G343" s="28">
        <f t="array" ref="G343">SUMPRODUCT((RECAP!$A$2:$A$1000=synthése!$B343)*(RECAP!$B$2:$B$1000=synthése!$C343)*(RECAP!$C$1:$L$1=synthése!G$1)*(RECAP!$C$2:$L$1000))</f>
        <v>0</v>
      </c>
      <c r="H343" s="28">
        <f t="array" ref="H343">SUMPRODUCT((RECAP!$A$2:$A$1000=synthése!$B343)*(RECAP!$B$2:$B$1000=synthése!$C343)*(RECAP!$C$1:$L$1=synthése!H$1)*(RECAP!$C$2:$L$1000))</f>
        <v>0</v>
      </c>
      <c r="I343" s="28">
        <f t="array" ref="I343">SUMPRODUCT((RECAP!$A$2:$A$1000=synthése!$B343)*(RECAP!$B$2:$B$1000=synthése!$C343)*(RECAP!$C$1:$L$1=synthése!I$1)*(RECAP!$C$2:$L$1000))</f>
        <v>0</v>
      </c>
      <c r="J343" s="28">
        <f t="array" ref="J343">SUMPRODUCT((RECAP!$A$2:$A$1000=synthése!$B343)*(RECAP!$B$2:$B$1000=synthése!$C343)*(RECAP!$C$1:$L$1=synthése!J$1)*(RECAP!$C$2:$L$1000))</f>
        <v>0</v>
      </c>
      <c r="K343" s="28">
        <f t="array" ref="K343">SUMPRODUCT((RECAP!$A$2:$A$1000=synthése!$B343)*(RECAP!$B$2:$B$1000=synthése!$C343)*(RECAP!$C$1:$L$1=synthése!K$1)*(RECAP!$C$2:$L$1000))</f>
        <v>0</v>
      </c>
      <c r="L343" s="28">
        <f t="array" ref="L343">SUMPRODUCT((RECAP!$A$2:$A$1000=synthése!$B343)*(RECAP!$B$2:$B$1000=synthése!$C343)*(RECAP!$C$1:$L$1=synthése!L$1)*(RECAP!$C$2:$L$1000))</f>
        <v>0</v>
      </c>
      <c r="M343" s="28">
        <f t="array" ref="M343">SUMPRODUCT((RECAP!$A$2:$A$1000=synthése!$B343)*(RECAP!$B$2:$B$1000=synthése!$C343)*(RECAP!$C$1:$L$1=synthése!M$1)*(RECAP!$C$2:$L$1000))</f>
        <v>0</v>
      </c>
      <c r="N343" s="24">
        <f t="shared" si="10"/>
        <v>0</v>
      </c>
    </row>
    <row r="344" spans="1:14" ht="15" thickBot="1" x14ac:dyDescent="0.3">
      <c r="A344" s="9" t="str">
        <f t="shared" ca="1" si="11"/>
        <v/>
      </c>
      <c r="B344" s="21" t="str">
        <f>IF(RECAP!A344="","",RECAP!A344)</f>
        <v/>
      </c>
      <c r="C344" s="22" t="str">
        <f>IF(RECAP!B344="","",RECAP!B344)</f>
        <v/>
      </c>
      <c r="D344" s="23">
        <f t="array" ref="D344">SUMPRODUCT((RECAP!$A$2:$A$1000=synthése!$B344)*(RECAP!$B$2:$B$1000=synthése!$C344)*(RECAP!$C$1:$L$1=synthése!D$1)*(RECAP!$C$2:$L$1000))</f>
        <v>0</v>
      </c>
      <c r="E344" s="23">
        <f t="array" ref="E344">SUMPRODUCT((RECAP!$A$2:$A$1000=synthése!$B344)*(RECAP!$B$2:$B$1000=synthése!$C344)*(RECAP!$C$1:$L$1=synthése!E$1)*(RECAP!$C$2:$L$1000))</f>
        <v>0</v>
      </c>
      <c r="F344" s="23">
        <f t="array" ref="F344">SUMPRODUCT((RECAP!$A$2:$A$1000=synthése!$B344)*(RECAP!$B$2:$B$1000=synthése!$C344)*(RECAP!$C$1:$L$1=synthése!F$1)*(RECAP!$C$2:$L$1000))</f>
        <v>0</v>
      </c>
      <c r="G344" s="23">
        <f t="array" ref="G344">SUMPRODUCT((RECAP!$A$2:$A$1000=synthése!$B344)*(RECAP!$B$2:$B$1000=synthése!$C344)*(RECAP!$C$1:$L$1=synthése!G$1)*(RECAP!$C$2:$L$1000))</f>
        <v>0</v>
      </c>
      <c r="H344" s="23">
        <f t="array" ref="H344">SUMPRODUCT((RECAP!$A$2:$A$1000=synthése!$B344)*(RECAP!$B$2:$B$1000=synthése!$C344)*(RECAP!$C$1:$L$1=synthése!H$1)*(RECAP!$C$2:$L$1000))</f>
        <v>0</v>
      </c>
      <c r="I344" s="23">
        <f t="array" ref="I344">SUMPRODUCT((RECAP!$A$2:$A$1000=synthése!$B344)*(RECAP!$B$2:$B$1000=synthése!$C344)*(RECAP!$C$1:$L$1=synthése!I$1)*(RECAP!$C$2:$L$1000))</f>
        <v>0</v>
      </c>
      <c r="J344" s="23">
        <f t="array" ref="J344">SUMPRODUCT((RECAP!$A$2:$A$1000=synthése!$B344)*(RECAP!$B$2:$B$1000=synthése!$C344)*(RECAP!$C$1:$L$1=synthése!J$1)*(RECAP!$C$2:$L$1000))</f>
        <v>0</v>
      </c>
      <c r="K344" s="23">
        <f t="array" ref="K344">SUMPRODUCT((RECAP!$A$2:$A$1000=synthése!$B344)*(RECAP!$B$2:$B$1000=synthése!$C344)*(RECAP!$C$1:$L$1=synthése!K$1)*(RECAP!$C$2:$L$1000))</f>
        <v>0</v>
      </c>
      <c r="L344" s="23">
        <f t="array" ref="L344">SUMPRODUCT((RECAP!$A$2:$A$1000=synthése!$B344)*(RECAP!$B$2:$B$1000=synthése!$C344)*(RECAP!$C$1:$L$1=synthése!L$1)*(RECAP!$C$2:$L$1000))</f>
        <v>0</v>
      </c>
      <c r="M344" s="23">
        <f t="array" ref="M344">SUMPRODUCT((RECAP!$A$2:$A$1000=synthése!$B344)*(RECAP!$B$2:$B$1000=synthése!$C344)*(RECAP!$C$1:$L$1=synthése!M$1)*(RECAP!$C$2:$L$1000))</f>
        <v>0</v>
      </c>
      <c r="N344" s="24">
        <f t="shared" si="10"/>
        <v>0</v>
      </c>
    </row>
    <row r="345" spans="1:14" ht="15" thickBot="1" x14ac:dyDescent="0.3">
      <c r="A345" s="11" t="str">
        <f t="shared" ca="1" si="11"/>
        <v/>
      </c>
      <c r="B345" s="18" t="str">
        <f>IF(RECAP!A345="","",RECAP!A345)</f>
        <v/>
      </c>
      <c r="C345" s="19" t="str">
        <f>IF(RECAP!B345="","",RECAP!B345)</f>
        <v/>
      </c>
      <c r="D345" s="20">
        <f t="array" ref="D345">SUMPRODUCT((RECAP!$A$2:$A$1000=synthése!$B345)*(RECAP!$B$2:$B$1000=synthése!$C345)*(RECAP!$C$1:$L$1=synthése!D$1)*(RECAP!$C$2:$L$1000))</f>
        <v>0</v>
      </c>
      <c r="E345" s="20">
        <f t="array" ref="E345">SUMPRODUCT((RECAP!$A$2:$A$1000=synthése!$B345)*(RECAP!$B$2:$B$1000=synthése!$C345)*(RECAP!$C$1:$L$1=synthése!E$1)*(RECAP!$C$2:$L$1000))</f>
        <v>0</v>
      </c>
      <c r="F345" s="20">
        <f t="array" ref="F345">SUMPRODUCT((RECAP!$A$2:$A$1000=synthése!$B345)*(RECAP!$B$2:$B$1000=synthése!$C345)*(RECAP!$C$1:$L$1=synthése!F$1)*(RECAP!$C$2:$L$1000))</f>
        <v>0</v>
      </c>
      <c r="G345" s="20">
        <f t="array" ref="G345">SUMPRODUCT((RECAP!$A$2:$A$1000=synthése!$B345)*(RECAP!$B$2:$B$1000=synthése!$C345)*(RECAP!$C$1:$L$1=synthése!G$1)*(RECAP!$C$2:$L$1000))</f>
        <v>0</v>
      </c>
      <c r="H345" s="20">
        <f t="array" ref="H345">SUMPRODUCT((RECAP!$A$2:$A$1000=synthése!$B345)*(RECAP!$B$2:$B$1000=synthése!$C345)*(RECAP!$C$1:$L$1=synthése!H$1)*(RECAP!$C$2:$L$1000))</f>
        <v>0</v>
      </c>
      <c r="I345" s="20">
        <f t="array" ref="I345">SUMPRODUCT((RECAP!$A$2:$A$1000=synthése!$B345)*(RECAP!$B$2:$B$1000=synthése!$C345)*(RECAP!$C$1:$L$1=synthése!I$1)*(RECAP!$C$2:$L$1000))</f>
        <v>0</v>
      </c>
      <c r="J345" s="20">
        <f t="array" ref="J345">SUMPRODUCT((RECAP!$A$2:$A$1000=synthése!$B345)*(RECAP!$B$2:$B$1000=synthése!$C345)*(RECAP!$C$1:$L$1=synthése!J$1)*(RECAP!$C$2:$L$1000))</f>
        <v>0</v>
      </c>
      <c r="K345" s="20">
        <f t="array" ref="K345">SUMPRODUCT((RECAP!$A$2:$A$1000=synthése!$B345)*(RECAP!$B$2:$B$1000=synthése!$C345)*(RECAP!$C$1:$L$1=synthése!K$1)*(RECAP!$C$2:$L$1000))</f>
        <v>0</v>
      </c>
      <c r="L345" s="20">
        <f t="array" ref="L345">SUMPRODUCT((RECAP!$A$2:$A$1000=synthése!$B345)*(RECAP!$B$2:$B$1000=synthése!$C345)*(RECAP!$C$1:$L$1=synthése!L$1)*(RECAP!$C$2:$L$1000))</f>
        <v>0</v>
      </c>
      <c r="M345" s="20">
        <f t="array" ref="M345">SUMPRODUCT((RECAP!$A$2:$A$1000=synthése!$B345)*(RECAP!$B$2:$B$1000=synthése!$C345)*(RECAP!$C$1:$L$1=synthése!M$1)*(RECAP!$C$2:$L$1000))</f>
        <v>0</v>
      </c>
      <c r="N345" s="24">
        <f t="shared" si="10"/>
        <v>0</v>
      </c>
    </row>
    <row r="346" spans="1:14" ht="15" thickBot="1" x14ac:dyDescent="0.3">
      <c r="A346" s="11" t="str">
        <f t="shared" ca="1" si="11"/>
        <v/>
      </c>
      <c r="B346" s="18" t="str">
        <f>IF(RECAP!A346="","",RECAP!A346)</f>
        <v/>
      </c>
      <c r="C346" s="19" t="str">
        <f>IF(RECAP!B346="","",RECAP!B346)</f>
        <v/>
      </c>
      <c r="D346" s="20">
        <f t="array" ref="D346">SUMPRODUCT((RECAP!$A$2:$A$1000=synthése!$B346)*(RECAP!$B$2:$B$1000=synthése!$C346)*(RECAP!$C$1:$L$1=synthése!D$1)*(RECAP!$C$2:$L$1000))</f>
        <v>0</v>
      </c>
      <c r="E346" s="20">
        <f t="array" ref="E346">SUMPRODUCT((RECAP!$A$2:$A$1000=synthése!$B346)*(RECAP!$B$2:$B$1000=synthése!$C346)*(RECAP!$C$1:$L$1=synthése!E$1)*(RECAP!$C$2:$L$1000))</f>
        <v>0</v>
      </c>
      <c r="F346" s="20">
        <f t="array" ref="F346">SUMPRODUCT((RECAP!$A$2:$A$1000=synthése!$B346)*(RECAP!$B$2:$B$1000=synthése!$C346)*(RECAP!$C$1:$L$1=synthése!F$1)*(RECAP!$C$2:$L$1000))</f>
        <v>0</v>
      </c>
      <c r="G346" s="20">
        <f t="array" ref="G346">SUMPRODUCT((RECAP!$A$2:$A$1000=synthése!$B346)*(RECAP!$B$2:$B$1000=synthése!$C346)*(RECAP!$C$1:$L$1=synthése!G$1)*(RECAP!$C$2:$L$1000))</f>
        <v>0</v>
      </c>
      <c r="H346" s="20">
        <f t="array" ref="H346">SUMPRODUCT((RECAP!$A$2:$A$1000=synthése!$B346)*(RECAP!$B$2:$B$1000=synthése!$C346)*(RECAP!$C$1:$L$1=synthése!H$1)*(RECAP!$C$2:$L$1000))</f>
        <v>0</v>
      </c>
      <c r="I346" s="20">
        <f t="array" ref="I346">SUMPRODUCT((RECAP!$A$2:$A$1000=synthése!$B346)*(RECAP!$B$2:$B$1000=synthése!$C346)*(RECAP!$C$1:$L$1=synthése!I$1)*(RECAP!$C$2:$L$1000))</f>
        <v>0</v>
      </c>
      <c r="J346" s="20">
        <f t="array" ref="J346">SUMPRODUCT((RECAP!$A$2:$A$1000=synthése!$B346)*(RECAP!$B$2:$B$1000=synthése!$C346)*(RECAP!$C$1:$L$1=synthése!J$1)*(RECAP!$C$2:$L$1000))</f>
        <v>0</v>
      </c>
      <c r="K346" s="20">
        <f t="array" ref="K346">SUMPRODUCT((RECAP!$A$2:$A$1000=synthése!$B346)*(RECAP!$B$2:$B$1000=synthése!$C346)*(RECAP!$C$1:$L$1=synthése!K$1)*(RECAP!$C$2:$L$1000))</f>
        <v>0</v>
      </c>
      <c r="L346" s="20">
        <f t="array" ref="L346">SUMPRODUCT((RECAP!$A$2:$A$1000=synthése!$B346)*(RECAP!$B$2:$B$1000=synthése!$C346)*(RECAP!$C$1:$L$1=synthése!L$1)*(RECAP!$C$2:$L$1000))</f>
        <v>0</v>
      </c>
      <c r="M346" s="20">
        <f t="array" ref="M346">SUMPRODUCT((RECAP!$A$2:$A$1000=synthése!$B346)*(RECAP!$B$2:$B$1000=synthése!$C346)*(RECAP!$C$1:$L$1=synthése!M$1)*(RECAP!$C$2:$L$1000))</f>
        <v>0</v>
      </c>
      <c r="N346" s="24">
        <f t="shared" si="10"/>
        <v>0</v>
      </c>
    </row>
    <row r="347" spans="1:14" ht="15" thickBot="1" x14ac:dyDescent="0.3">
      <c r="A347" s="11" t="str">
        <f t="shared" ca="1" si="11"/>
        <v/>
      </c>
      <c r="B347" s="18" t="str">
        <f>IF(RECAP!A347="","",RECAP!A347)</f>
        <v/>
      </c>
      <c r="C347" s="19" t="str">
        <f>IF(RECAP!B347="","",RECAP!B347)</f>
        <v/>
      </c>
      <c r="D347" s="20">
        <f t="array" ref="D347">SUMPRODUCT((RECAP!$A$2:$A$1000=synthése!$B347)*(RECAP!$B$2:$B$1000=synthése!$C347)*(RECAP!$C$1:$L$1=synthése!D$1)*(RECAP!$C$2:$L$1000))</f>
        <v>0</v>
      </c>
      <c r="E347" s="20">
        <f t="array" ref="E347">SUMPRODUCT((RECAP!$A$2:$A$1000=synthése!$B347)*(RECAP!$B$2:$B$1000=synthése!$C347)*(RECAP!$C$1:$L$1=synthése!E$1)*(RECAP!$C$2:$L$1000))</f>
        <v>0</v>
      </c>
      <c r="F347" s="20">
        <f t="array" ref="F347">SUMPRODUCT((RECAP!$A$2:$A$1000=synthése!$B347)*(RECAP!$B$2:$B$1000=synthése!$C347)*(RECAP!$C$1:$L$1=synthése!F$1)*(RECAP!$C$2:$L$1000))</f>
        <v>0</v>
      </c>
      <c r="G347" s="20">
        <f t="array" ref="G347">SUMPRODUCT((RECAP!$A$2:$A$1000=synthése!$B347)*(RECAP!$B$2:$B$1000=synthése!$C347)*(RECAP!$C$1:$L$1=synthése!G$1)*(RECAP!$C$2:$L$1000))</f>
        <v>0</v>
      </c>
      <c r="H347" s="20">
        <f t="array" ref="H347">SUMPRODUCT((RECAP!$A$2:$A$1000=synthése!$B347)*(RECAP!$B$2:$B$1000=synthése!$C347)*(RECAP!$C$1:$L$1=synthése!H$1)*(RECAP!$C$2:$L$1000))</f>
        <v>0</v>
      </c>
      <c r="I347" s="20">
        <f t="array" ref="I347">SUMPRODUCT((RECAP!$A$2:$A$1000=synthése!$B347)*(RECAP!$B$2:$B$1000=synthése!$C347)*(RECAP!$C$1:$L$1=synthése!I$1)*(RECAP!$C$2:$L$1000))</f>
        <v>0</v>
      </c>
      <c r="J347" s="20">
        <f t="array" ref="J347">SUMPRODUCT((RECAP!$A$2:$A$1000=synthése!$B347)*(RECAP!$B$2:$B$1000=synthése!$C347)*(RECAP!$C$1:$L$1=synthése!J$1)*(RECAP!$C$2:$L$1000))</f>
        <v>0</v>
      </c>
      <c r="K347" s="20">
        <f t="array" ref="K347">SUMPRODUCT((RECAP!$A$2:$A$1000=synthése!$B347)*(RECAP!$B$2:$B$1000=synthése!$C347)*(RECAP!$C$1:$L$1=synthése!K$1)*(RECAP!$C$2:$L$1000))</f>
        <v>0</v>
      </c>
      <c r="L347" s="20">
        <f t="array" ref="L347">SUMPRODUCT((RECAP!$A$2:$A$1000=synthése!$B347)*(RECAP!$B$2:$B$1000=synthése!$C347)*(RECAP!$C$1:$L$1=synthése!L$1)*(RECAP!$C$2:$L$1000))</f>
        <v>0</v>
      </c>
      <c r="M347" s="20">
        <f t="array" ref="M347">SUMPRODUCT((RECAP!$A$2:$A$1000=synthése!$B347)*(RECAP!$B$2:$B$1000=synthése!$C347)*(RECAP!$C$1:$L$1=synthése!M$1)*(RECAP!$C$2:$L$1000))</f>
        <v>0</v>
      </c>
      <c r="N347" s="24">
        <f t="shared" si="10"/>
        <v>0</v>
      </c>
    </row>
    <row r="348" spans="1:14" ht="15" thickBot="1" x14ac:dyDescent="0.3">
      <c r="A348" s="11" t="str">
        <f t="shared" ca="1" si="11"/>
        <v/>
      </c>
      <c r="B348" s="18" t="str">
        <f>IF(RECAP!A348="","",RECAP!A348)</f>
        <v/>
      </c>
      <c r="C348" s="19" t="str">
        <f>IF(RECAP!B348="","",RECAP!B348)</f>
        <v/>
      </c>
      <c r="D348" s="20">
        <f t="array" ref="D348">SUMPRODUCT((RECAP!$A$2:$A$1000=synthése!$B348)*(RECAP!$B$2:$B$1000=synthése!$C348)*(RECAP!$C$1:$L$1=synthése!D$1)*(RECAP!$C$2:$L$1000))</f>
        <v>0</v>
      </c>
      <c r="E348" s="20">
        <f t="array" ref="E348">SUMPRODUCT((RECAP!$A$2:$A$1000=synthése!$B348)*(RECAP!$B$2:$B$1000=synthése!$C348)*(RECAP!$C$1:$L$1=synthése!E$1)*(RECAP!$C$2:$L$1000))</f>
        <v>0</v>
      </c>
      <c r="F348" s="20">
        <f t="array" ref="F348">SUMPRODUCT((RECAP!$A$2:$A$1000=synthése!$B348)*(RECAP!$B$2:$B$1000=synthése!$C348)*(RECAP!$C$1:$L$1=synthése!F$1)*(RECAP!$C$2:$L$1000))</f>
        <v>0</v>
      </c>
      <c r="G348" s="20">
        <f t="array" ref="G348">SUMPRODUCT((RECAP!$A$2:$A$1000=synthése!$B348)*(RECAP!$B$2:$B$1000=synthése!$C348)*(RECAP!$C$1:$L$1=synthése!G$1)*(RECAP!$C$2:$L$1000))</f>
        <v>0</v>
      </c>
      <c r="H348" s="20">
        <f t="array" ref="H348">SUMPRODUCT((RECAP!$A$2:$A$1000=synthése!$B348)*(RECAP!$B$2:$B$1000=synthése!$C348)*(RECAP!$C$1:$L$1=synthése!H$1)*(RECAP!$C$2:$L$1000))</f>
        <v>0</v>
      </c>
      <c r="I348" s="20">
        <f t="array" ref="I348">SUMPRODUCT((RECAP!$A$2:$A$1000=synthése!$B348)*(RECAP!$B$2:$B$1000=synthése!$C348)*(RECAP!$C$1:$L$1=synthése!I$1)*(RECAP!$C$2:$L$1000))</f>
        <v>0</v>
      </c>
      <c r="J348" s="20">
        <f t="array" ref="J348">SUMPRODUCT((RECAP!$A$2:$A$1000=synthése!$B348)*(RECAP!$B$2:$B$1000=synthése!$C348)*(RECAP!$C$1:$L$1=synthése!J$1)*(RECAP!$C$2:$L$1000))</f>
        <v>0</v>
      </c>
      <c r="K348" s="20">
        <f t="array" ref="K348">SUMPRODUCT((RECAP!$A$2:$A$1000=synthése!$B348)*(RECAP!$B$2:$B$1000=synthése!$C348)*(RECAP!$C$1:$L$1=synthése!K$1)*(RECAP!$C$2:$L$1000))</f>
        <v>0</v>
      </c>
      <c r="L348" s="20">
        <f t="array" ref="L348">SUMPRODUCT((RECAP!$A$2:$A$1000=synthése!$B348)*(RECAP!$B$2:$B$1000=synthése!$C348)*(RECAP!$C$1:$L$1=synthése!L$1)*(RECAP!$C$2:$L$1000))</f>
        <v>0</v>
      </c>
      <c r="M348" s="20">
        <f t="array" ref="M348">SUMPRODUCT((RECAP!$A$2:$A$1000=synthése!$B348)*(RECAP!$B$2:$B$1000=synthése!$C348)*(RECAP!$C$1:$L$1=synthése!M$1)*(RECAP!$C$2:$L$1000))</f>
        <v>0</v>
      </c>
      <c r="N348" s="24">
        <f t="shared" si="10"/>
        <v>0</v>
      </c>
    </row>
    <row r="349" spans="1:14" ht="15" thickBot="1" x14ac:dyDescent="0.3">
      <c r="A349" s="25" t="str">
        <f t="shared" ca="1" si="11"/>
        <v/>
      </c>
      <c r="B349" s="26" t="str">
        <f>IF(RECAP!A349="","",RECAP!A349)</f>
        <v/>
      </c>
      <c r="C349" s="27" t="str">
        <f>IF(RECAP!B349="","",RECAP!B349)</f>
        <v/>
      </c>
      <c r="D349" s="28">
        <f t="array" ref="D349">SUMPRODUCT((RECAP!$A$2:$A$1000=synthése!$B349)*(RECAP!$B$2:$B$1000=synthése!$C349)*(RECAP!$C$1:$L$1=synthése!D$1)*(RECAP!$C$2:$L$1000))</f>
        <v>0</v>
      </c>
      <c r="E349" s="28">
        <f t="array" ref="E349">SUMPRODUCT((RECAP!$A$2:$A$1000=synthése!$B349)*(RECAP!$B$2:$B$1000=synthése!$C349)*(RECAP!$C$1:$L$1=synthése!E$1)*(RECAP!$C$2:$L$1000))</f>
        <v>0</v>
      </c>
      <c r="F349" s="28">
        <f t="array" ref="F349">SUMPRODUCT((RECAP!$A$2:$A$1000=synthése!$B349)*(RECAP!$B$2:$B$1000=synthése!$C349)*(RECAP!$C$1:$L$1=synthése!F$1)*(RECAP!$C$2:$L$1000))</f>
        <v>0</v>
      </c>
      <c r="G349" s="28">
        <f t="array" ref="G349">SUMPRODUCT((RECAP!$A$2:$A$1000=synthése!$B349)*(RECAP!$B$2:$B$1000=synthése!$C349)*(RECAP!$C$1:$L$1=synthése!G$1)*(RECAP!$C$2:$L$1000))</f>
        <v>0</v>
      </c>
      <c r="H349" s="28">
        <f t="array" ref="H349">SUMPRODUCT((RECAP!$A$2:$A$1000=synthése!$B349)*(RECAP!$B$2:$B$1000=synthése!$C349)*(RECAP!$C$1:$L$1=synthése!H$1)*(RECAP!$C$2:$L$1000))</f>
        <v>0</v>
      </c>
      <c r="I349" s="28">
        <f t="array" ref="I349">SUMPRODUCT((RECAP!$A$2:$A$1000=synthése!$B349)*(RECAP!$B$2:$B$1000=synthése!$C349)*(RECAP!$C$1:$L$1=synthése!I$1)*(RECAP!$C$2:$L$1000))</f>
        <v>0</v>
      </c>
      <c r="J349" s="28">
        <f t="array" ref="J349">SUMPRODUCT((RECAP!$A$2:$A$1000=synthése!$B349)*(RECAP!$B$2:$B$1000=synthése!$C349)*(RECAP!$C$1:$L$1=synthése!J$1)*(RECAP!$C$2:$L$1000))</f>
        <v>0</v>
      </c>
      <c r="K349" s="28">
        <f t="array" ref="K349">SUMPRODUCT((RECAP!$A$2:$A$1000=synthése!$B349)*(RECAP!$B$2:$B$1000=synthése!$C349)*(RECAP!$C$1:$L$1=synthése!K$1)*(RECAP!$C$2:$L$1000))</f>
        <v>0</v>
      </c>
      <c r="L349" s="28">
        <f t="array" ref="L349">SUMPRODUCT((RECAP!$A$2:$A$1000=synthése!$B349)*(RECAP!$B$2:$B$1000=synthése!$C349)*(RECAP!$C$1:$L$1=synthése!L$1)*(RECAP!$C$2:$L$1000))</f>
        <v>0</v>
      </c>
      <c r="M349" s="28">
        <f t="array" ref="M349">SUMPRODUCT((RECAP!$A$2:$A$1000=synthése!$B349)*(RECAP!$B$2:$B$1000=synthése!$C349)*(RECAP!$C$1:$L$1=synthése!M$1)*(RECAP!$C$2:$L$1000))</f>
        <v>0</v>
      </c>
      <c r="N349" s="24">
        <f t="shared" si="10"/>
        <v>0</v>
      </c>
    </row>
    <row r="350" spans="1:14" ht="15" thickBot="1" x14ac:dyDescent="0.3">
      <c r="A350" s="9" t="str">
        <f t="shared" ca="1" si="11"/>
        <v/>
      </c>
      <c r="B350" s="21" t="str">
        <f>IF(RECAP!A350="","",RECAP!A350)</f>
        <v/>
      </c>
      <c r="C350" s="22" t="str">
        <f>IF(RECAP!B350="","",RECAP!B350)</f>
        <v/>
      </c>
      <c r="D350" s="23">
        <f t="array" ref="D350">SUMPRODUCT((RECAP!$A$2:$A$1000=synthése!$B350)*(RECAP!$B$2:$B$1000=synthése!$C350)*(RECAP!$C$1:$L$1=synthése!D$1)*(RECAP!$C$2:$L$1000))</f>
        <v>0</v>
      </c>
      <c r="E350" s="23">
        <f t="array" ref="E350">SUMPRODUCT((RECAP!$A$2:$A$1000=synthése!$B350)*(RECAP!$B$2:$B$1000=synthése!$C350)*(RECAP!$C$1:$L$1=synthése!E$1)*(RECAP!$C$2:$L$1000))</f>
        <v>0</v>
      </c>
      <c r="F350" s="23">
        <f t="array" ref="F350">SUMPRODUCT((RECAP!$A$2:$A$1000=synthése!$B350)*(RECAP!$B$2:$B$1000=synthése!$C350)*(RECAP!$C$1:$L$1=synthése!F$1)*(RECAP!$C$2:$L$1000))</f>
        <v>0</v>
      </c>
      <c r="G350" s="23">
        <f t="array" ref="G350">SUMPRODUCT((RECAP!$A$2:$A$1000=synthése!$B350)*(RECAP!$B$2:$B$1000=synthése!$C350)*(RECAP!$C$1:$L$1=synthése!G$1)*(RECAP!$C$2:$L$1000))</f>
        <v>0</v>
      </c>
      <c r="H350" s="23">
        <f t="array" ref="H350">SUMPRODUCT((RECAP!$A$2:$A$1000=synthése!$B350)*(RECAP!$B$2:$B$1000=synthése!$C350)*(RECAP!$C$1:$L$1=synthése!H$1)*(RECAP!$C$2:$L$1000))</f>
        <v>0</v>
      </c>
      <c r="I350" s="23">
        <f t="array" ref="I350">SUMPRODUCT((RECAP!$A$2:$A$1000=synthése!$B350)*(RECAP!$B$2:$B$1000=synthése!$C350)*(RECAP!$C$1:$L$1=synthése!I$1)*(RECAP!$C$2:$L$1000))</f>
        <v>0</v>
      </c>
      <c r="J350" s="23">
        <f t="array" ref="J350">SUMPRODUCT((RECAP!$A$2:$A$1000=synthése!$B350)*(RECAP!$B$2:$B$1000=synthése!$C350)*(RECAP!$C$1:$L$1=synthése!J$1)*(RECAP!$C$2:$L$1000))</f>
        <v>0</v>
      </c>
      <c r="K350" s="23">
        <f t="array" ref="K350">SUMPRODUCT((RECAP!$A$2:$A$1000=synthése!$B350)*(RECAP!$B$2:$B$1000=synthése!$C350)*(RECAP!$C$1:$L$1=synthése!K$1)*(RECAP!$C$2:$L$1000))</f>
        <v>0</v>
      </c>
      <c r="L350" s="23">
        <f t="array" ref="L350">SUMPRODUCT((RECAP!$A$2:$A$1000=synthése!$B350)*(RECAP!$B$2:$B$1000=synthése!$C350)*(RECAP!$C$1:$L$1=synthése!L$1)*(RECAP!$C$2:$L$1000))</f>
        <v>0</v>
      </c>
      <c r="M350" s="23">
        <f t="array" ref="M350">SUMPRODUCT((RECAP!$A$2:$A$1000=synthése!$B350)*(RECAP!$B$2:$B$1000=synthése!$C350)*(RECAP!$C$1:$L$1=synthése!M$1)*(RECAP!$C$2:$L$1000))</f>
        <v>0</v>
      </c>
      <c r="N350" s="24">
        <f t="shared" si="10"/>
        <v>0</v>
      </c>
    </row>
    <row r="351" spans="1:14" ht="15" thickBot="1" x14ac:dyDescent="0.3">
      <c r="A351" s="11" t="str">
        <f t="shared" ca="1" si="11"/>
        <v/>
      </c>
      <c r="B351" s="18" t="str">
        <f>IF(RECAP!A351="","",RECAP!A351)</f>
        <v/>
      </c>
      <c r="C351" s="19" t="str">
        <f>IF(RECAP!B351="","",RECAP!B351)</f>
        <v/>
      </c>
      <c r="D351" s="20">
        <f t="array" ref="D351">SUMPRODUCT((RECAP!$A$2:$A$1000=synthése!$B351)*(RECAP!$B$2:$B$1000=synthése!$C351)*(RECAP!$C$1:$L$1=synthése!D$1)*(RECAP!$C$2:$L$1000))</f>
        <v>0</v>
      </c>
      <c r="E351" s="20">
        <f t="array" ref="E351">SUMPRODUCT((RECAP!$A$2:$A$1000=synthése!$B351)*(RECAP!$B$2:$B$1000=synthése!$C351)*(RECAP!$C$1:$L$1=synthése!E$1)*(RECAP!$C$2:$L$1000))</f>
        <v>0</v>
      </c>
      <c r="F351" s="20">
        <f t="array" ref="F351">SUMPRODUCT((RECAP!$A$2:$A$1000=synthése!$B351)*(RECAP!$B$2:$B$1000=synthése!$C351)*(RECAP!$C$1:$L$1=synthése!F$1)*(RECAP!$C$2:$L$1000))</f>
        <v>0</v>
      </c>
      <c r="G351" s="20">
        <f t="array" ref="G351">SUMPRODUCT((RECAP!$A$2:$A$1000=synthése!$B351)*(RECAP!$B$2:$B$1000=synthése!$C351)*(RECAP!$C$1:$L$1=synthése!G$1)*(RECAP!$C$2:$L$1000))</f>
        <v>0</v>
      </c>
      <c r="H351" s="20">
        <f t="array" ref="H351">SUMPRODUCT((RECAP!$A$2:$A$1000=synthése!$B351)*(RECAP!$B$2:$B$1000=synthése!$C351)*(RECAP!$C$1:$L$1=synthése!H$1)*(RECAP!$C$2:$L$1000))</f>
        <v>0</v>
      </c>
      <c r="I351" s="20">
        <f t="array" ref="I351">SUMPRODUCT((RECAP!$A$2:$A$1000=synthése!$B351)*(RECAP!$B$2:$B$1000=synthése!$C351)*(RECAP!$C$1:$L$1=synthése!I$1)*(RECAP!$C$2:$L$1000))</f>
        <v>0</v>
      </c>
      <c r="J351" s="20">
        <f t="array" ref="J351">SUMPRODUCT((RECAP!$A$2:$A$1000=synthése!$B351)*(RECAP!$B$2:$B$1000=synthése!$C351)*(RECAP!$C$1:$L$1=synthése!J$1)*(RECAP!$C$2:$L$1000))</f>
        <v>0</v>
      </c>
      <c r="K351" s="20">
        <f t="array" ref="K351">SUMPRODUCT((RECAP!$A$2:$A$1000=synthése!$B351)*(RECAP!$B$2:$B$1000=synthése!$C351)*(RECAP!$C$1:$L$1=synthése!K$1)*(RECAP!$C$2:$L$1000))</f>
        <v>0</v>
      </c>
      <c r="L351" s="20">
        <f t="array" ref="L351">SUMPRODUCT((RECAP!$A$2:$A$1000=synthése!$B351)*(RECAP!$B$2:$B$1000=synthése!$C351)*(RECAP!$C$1:$L$1=synthése!L$1)*(RECAP!$C$2:$L$1000))</f>
        <v>0</v>
      </c>
      <c r="M351" s="20">
        <f t="array" ref="M351">SUMPRODUCT((RECAP!$A$2:$A$1000=synthése!$B351)*(RECAP!$B$2:$B$1000=synthése!$C351)*(RECAP!$C$1:$L$1=synthése!M$1)*(RECAP!$C$2:$L$1000))</f>
        <v>0</v>
      </c>
      <c r="N351" s="24">
        <f t="shared" si="10"/>
        <v>0</v>
      </c>
    </row>
    <row r="352" spans="1:14" ht="15" thickBot="1" x14ac:dyDescent="0.3">
      <c r="A352" s="11" t="str">
        <f t="shared" ca="1" si="11"/>
        <v/>
      </c>
      <c r="B352" s="18" t="str">
        <f>IF(RECAP!A352="","",RECAP!A352)</f>
        <v/>
      </c>
      <c r="C352" s="19" t="str">
        <f>IF(RECAP!B352="","",RECAP!B352)</f>
        <v/>
      </c>
      <c r="D352" s="20">
        <f t="array" ref="D352">SUMPRODUCT((RECAP!$A$2:$A$1000=synthése!$B352)*(RECAP!$B$2:$B$1000=synthése!$C352)*(RECAP!$C$1:$L$1=synthése!D$1)*(RECAP!$C$2:$L$1000))</f>
        <v>0</v>
      </c>
      <c r="E352" s="20">
        <f t="array" ref="E352">SUMPRODUCT((RECAP!$A$2:$A$1000=synthése!$B352)*(RECAP!$B$2:$B$1000=synthése!$C352)*(RECAP!$C$1:$L$1=synthése!E$1)*(RECAP!$C$2:$L$1000))</f>
        <v>0</v>
      </c>
      <c r="F352" s="20">
        <f t="array" ref="F352">SUMPRODUCT((RECAP!$A$2:$A$1000=synthése!$B352)*(RECAP!$B$2:$B$1000=synthése!$C352)*(RECAP!$C$1:$L$1=synthése!F$1)*(RECAP!$C$2:$L$1000))</f>
        <v>0</v>
      </c>
      <c r="G352" s="20">
        <f t="array" ref="G352">SUMPRODUCT((RECAP!$A$2:$A$1000=synthése!$B352)*(RECAP!$B$2:$B$1000=synthése!$C352)*(RECAP!$C$1:$L$1=synthése!G$1)*(RECAP!$C$2:$L$1000))</f>
        <v>0</v>
      </c>
      <c r="H352" s="20">
        <f t="array" ref="H352">SUMPRODUCT((RECAP!$A$2:$A$1000=synthése!$B352)*(RECAP!$B$2:$B$1000=synthése!$C352)*(RECAP!$C$1:$L$1=synthése!H$1)*(RECAP!$C$2:$L$1000))</f>
        <v>0</v>
      </c>
      <c r="I352" s="20">
        <f t="array" ref="I352">SUMPRODUCT((RECAP!$A$2:$A$1000=synthése!$B352)*(RECAP!$B$2:$B$1000=synthése!$C352)*(RECAP!$C$1:$L$1=synthése!I$1)*(RECAP!$C$2:$L$1000))</f>
        <v>0</v>
      </c>
      <c r="J352" s="20">
        <f t="array" ref="J352">SUMPRODUCT((RECAP!$A$2:$A$1000=synthése!$B352)*(RECAP!$B$2:$B$1000=synthése!$C352)*(RECAP!$C$1:$L$1=synthése!J$1)*(RECAP!$C$2:$L$1000))</f>
        <v>0</v>
      </c>
      <c r="K352" s="20">
        <f t="array" ref="K352">SUMPRODUCT((RECAP!$A$2:$A$1000=synthése!$B352)*(RECAP!$B$2:$B$1000=synthése!$C352)*(RECAP!$C$1:$L$1=synthése!K$1)*(RECAP!$C$2:$L$1000))</f>
        <v>0</v>
      </c>
      <c r="L352" s="20">
        <f t="array" ref="L352">SUMPRODUCT((RECAP!$A$2:$A$1000=synthése!$B352)*(RECAP!$B$2:$B$1000=synthése!$C352)*(RECAP!$C$1:$L$1=synthése!L$1)*(RECAP!$C$2:$L$1000))</f>
        <v>0</v>
      </c>
      <c r="M352" s="20">
        <f t="array" ref="M352">SUMPRODUCT((RECAP!$A$2:$A$1000=synthése!$B352)*(RECAP!$B$2:$B$1000=synthése!$C352)*(RECAP!$C$1:$L$1=synthése!M$1)*(RECAP!$C$2:$L$1000))</f>
        <v>0</v>
      </c>
      <c r="N352" s="24">
        <f t="shared" si="10"/>
        <v>0</v>
      </c>
    </row>
    <row r="353" spans="1:14" ht="15" thickBot="1" x14ac:dyDescent="0.3">
      <c r="A353" s="11" t="str">
        <f t="shared" ca="1" si="11"/>
        <v/>
      </c>
      <c r="B353" s="18" t="str">
        <f>IF(RECAP!A353="","",RECAP!A353)</f>
        <v/>
      </c>
      <c r="C353" s="19" t="str">
        <f>IF(RECAP!B353="","",RECAP!B353)</f>
        <v/>
      </c>
      <c r="D353" s="20">
        <f t="array" ref="D353">SUMPRODUCT((RECAP!$A$2:$A$1000=synthése!$B353)*(RECAP!$B$2:$B$1000=synthése!$C353)*(RECAP!$C$1:$L$1=synthése!D$1)*(RECAP!$C$2:$L$1000))</f>
        <v>0</v>
      </c>
      <c r="E353" s="20">
        <f t="array" ref="E353">SUMPRODUCT((RECAP!$A$2:$A$1000=synthése!$B353)*(RECAP!$B$2:$B$1000=synthése!$C353)*(RECAP!$C$1:$L$1=synthése!E$1)*(RECAP!$C$2:$L$1000))</f>
        <v>0</v>
      </c>
      <c r="F353" s="20">
        <f t="array" ref="F353">SUMPRODUCT((RECAP!$A$2:$A$1000=synthése!$B353)*(RECAP!$B$2:$B$1000=synthése!$C353)*(RECAP!$C$1:$L$1=synthése!F$1)*(RECAP!$C$2:$L$1000))</f>
        <v>0</v>
      </c>
      <c r="G353" s="20">
        <f t="array" ref="G353">SUMPRODUCT((RECAP!$A$2:$A$1000=synthése!$B353)*(RECAP!$B$2:$B$1000=synthése!$C353)*(RECAP!$C$1:$L$1=synthése!G$1)*(RECAP!$C$2:$L$1000))</f>
        <v>0</v>
      </c>
      <c r="H353" s="20">
        <f t="array" ref="H353">SUMPRODUCT((RECAP!$A$2:$A$1000=synthése!$B353)*(RECAP!$B$2:$B$1000=synthése!$C353)*(RECAP!$C$1:$L$1=synthése!H$1)*(RECAP!$C$2:$L$1000))</f>
        <v>0</v>
      </c>
      <c r="I353" s="20">
        <f t="array" ref="I353">SUMPRODUCT((RECAP!$A$2:$A$1000=synthése!$B353)*(RECAP!$B$2:$B$1000=synthése!$C353)*(RECAP!$C$1:$L$1=synthése!I$1)*(RECAP!$C$2:$L$1000))</f>
        <v>0</v>
      </c>
      <c r="J353" s="20">
        <f t="array" ref="J353">SUMPRODUCT((RECAP!$A$2:$A$1000=synthése!$B353)*(RECAP!$B$2:$B$1000=synthése!$C353)*(RECAP!$C$1:$L$1=synthése!J$1)*(RECAP!$C$2:$L$1000))</f>
        <v>0</v>
      </c>
      <c r="K353" s="20">
        <f t="array" ref="K353">SUMPRODUCT((RECAP!$A$2:$A$1000=synthése!$B353)*(RECAP!$B$2:$B$1000=synthése!$C353)*(RECAP!$C$1:$L$1=synthése!K$1)*(RECAP!$C$2:$L$1000))</f>
        <v>0</v>
      </c>
      <c r="L353" s="20">
        <f t="array" ref="L353">SUMPRODUCT((RECAP!$A$2:$A$1000=synthése!$B353)*(RECAP!$B$2:$B$1000=synthése!$C353)*(RECAP!$C$1:$L$1=synthése!L$1)*(RECAP!$C$2:$L$1000))</f>
        <v>0</v>
      </c>
      <c r="M353" s="20">
        <f t="array" ref="M353">SUMPRODUCT((RECAP!$A$2:$A$1000=synthése!$B353)*(RECAP!$B$2:$B$1000=synthése!$C353)*(RECAP!$C$1:$L$1=synthése!M$1)*(RECAP!$C$2:$L$1000))</f>
        <v>0</v>
      </c>
      <c r="N353" s="24">
        <f t="shared" si="10"/>
        <v>0</v>
      </c>
    </row>
    <row r="354" spans="1:14" ht="15" thickBot="1" x14ac:dyDescent="0.3">
      <c r="A354" s="11" t="str">
        <f t="shared" ca="1" si="11"/>
        <v/>
      </c>
      <c r="B354" s="18" t="str">
        <f>IF(RECAP!A354="","",RECAP!A354)</f>
        <v/>
      </c>
      <c r="C354" s="19" t="str">
        <f>IF(RECAP!B354="","",RECAP!B354)</f>
        <v/>
      </c>
      <c r="D354" s="20">
        <f t="array" ref="D354">SUMPRODUCT((RECAP!$A$2:$A$1000=synthése!$B354)*(RECAP!$B$2:$B$1000=synthése!$C354)*(RECAP!$C$1:$L$1=synthése!D$1)*(RECAP!$C$2:$L$1000))</f>
        <v>0</v>
      </c>
      <c r="E354" s="20">
        <f t="array" ref="E354">SUMPRODUCT((RECAP!$A$2:$A$1000=synthése!$B354)*(RECAP!$B$2:$B$1000=synthése!$C354)*(RECAP!$C$1:$L$1=synthése!E$1)*(RECAP!$C$2:$L$1000))</f>
        <v>0</v>
      </c>
      <c r="F354" s="20">
        <f t="array" ref="F354">SUMPRODUCT((RECAP!$A$2:$A$1000=synthése!$B354)*(RECAP!$B$2:$B$1000=synthése!$C354)*(RECAP!$C$1:$L$1=synthése!F$1)*(RECAP!$C$2:$L$1000))</f>
        <v>0</v>
      </c>
      <c r="G354" s="20">
        <f t="array" ref="G354">SUMPRODUCT((RECAP!$A$2:$A$1000=synthése!$B354)*(RECAP!$B$2:$B$1000=synthése!$C354)*(RECAP!$C$1:$L$1=synthése!G$1)*(RECAP!$C$2:$L$1000))</f>
        <v>0</v>
      </c>
      <c r="H354" s="20">
        <f t="array" ref="H354">SUMPRODUCT((RECAP!$A$2:$A$1000=synthése!$B354)*(RECAP!$B$2:$B$1000=synthése!$C354)*(RECAP!$C$1:$L$1=synthése!H$1)*(RECAP!$C$2:$L$1000))</f>
        <v>0</v>
      </c>
      <c r="I354" s="20">
        <f t="array" ref="I354">SUMPRODUCT((RECAP!$A$2:$A$1000=synthése!$B354)*(RECAP!$B$2:$B$1000=synthése!$C354)*(RECAP!$C$1:$L$1=synthése!I$1)*(RECAP!$C$2:$L$1000))</f>
        <v>0</v>
      </c>
      <c r="J354" s="20">
        <f t="array" ref="J354">SUMPRODUCT((RECAP!$A$2:$A$1000=synthése!$B354)*(RECAP!$B$2:$B$1000=synthése!$C354)*(RECAP!$C$1:$L$1=synthése!J$1)*(RECAP!$C$2:$L$1000))</f>
        <v>0</v>
      </c>
      <c r="K354" s="20">
        <f t="array" ref="K354">SUMPRODUCT((RECAP!$A$2:$A$1000=synthése!$B354)*(RECAP!$B$2:$B$1000=synthése!$C354)*(RECAP!$C$1:$L$1=synthése!K$1)*(RECAP!$C$2:$L$1000))</f>
        <v>0</v>
      </c>
      <c r="L354" s="20">
        <f t="array" ref="L354">SUMPRODUCT((RECAP!$A$2:$A$1000=synthése!$B354)*(RECAP!$B$2:$B$1000=synthése!$C354)*(RECAP!$C$1:$L$1=synthése!L$1)*(RECAP!$C$2:$L$1000))</f>
        <v>0</v>
      </c>
      <c r="M354" s="20">
        <f t="array" ref="M354">SUMPRODUCT((RECAP!$A$2:$A$1000=synthése!$B354)*(RECAP!$B$2:$B$1000=synthése!$C354)*(RECAP!$C$1:$L$1=synthése!M$1)*(RECAP!$C$2:$L$1000))</f>
        <v>0</v>
      </c>
      <c r="N354" s="24">
        <f t="shared" si="10"/>
        <v>0</v>
      </c>
    </row>
    <row r="355" spans="1:14" ht="15" thickBot="1" x14ac:dyDescent="0.3">
      <c r="A355" s="25" t="str">
        <f t="shared" ca="1" si="11"/>
        <v/>
      </c>
      <c r="B355" s="26" t="str">
        <f>IF(RECAP!A355="","",RECAP!A355)</f>
        <v/>
      </c>
      <c r="C355" s="27" t="str">
        <f>IF(RECAP!B355="","",RECAP!B355)</f>
        <v/>
      </c>
      <c r="D355" s="28">
        <f t="array" ref="D355">SUMPRODUCT((RECAP!$A$2:$A$1000=synthése!$B355)*(RECAP!$B$2:$B$1000=synthése!$C355)*(RECAP!$C$1:$L$1=synthése!D$1)*(RECAP!$C$2:$L$1000))</f>
        <v>0</v>
      </c>
      <c r="E355" s="28">
        <f t="array" ref="E355">SUMPRODUCT((RECAP!$A$2:$A$1000=synthése!$B355)*(RECAP!$B$2:$B$1000=synthése!$C355)*(RECAP!$C$1:$L$1=synthése!E$1)*(RECAP!$C$2:$L$1000))</f>
        <v>0</v>
      </c>
      <c r="F355" s="28">
        <f t="array" ref="F355">SUMPRODUCT((RECAP!$A$2:$A$1000=synthése!$B355)*(RECAP!$B$2:$B$1000=synthése!$C355)*(RECAP!$C$1:$L$1=synthése!F$1)*(RECAP!$C$2:$L$1000))</f>
        <v>0</v>
      </c>
      <c r="G355" s="28">
        <f t="array" ref="G355">SUMPRODUCT((RECAP!$A$2:$A$1000=synthése!$B355)*(RECAP!$B$2:$B$1000=synthése!$C355)*(RECAP!$C$1:$L$1=synthése!G$1)*(RECAP!$C$2:$L$1000))</f>
        <v>0</v>
      </c>
      <c r="H355" s="28">
        <f t="array" ref="H355">SUMPRODUCT((RECAP!$A$2:$A$1000=synthése!$B355)*(RECAP!$B$2:$B$1000=synthése!$C355)*(RECAP!$C$1:$L$1=synthése!H$1)*(RECAP!$C$2:$L$1000))</f>
        <v>0</v>
      </c>
      <c r="I355" s="28">
        <f t="array" ref="I355">SUMPRODUCT((RECAP!$A$2:$A$1000=synthése!$B355)*(RECAP!$B$2:$B$1000=synthése!$C355)*(RECAP!$C$1:$L$1=synthése!I$1)*(RECAP!$C$2:$L$1000))</f>
        <v>0</v>
      </c>
      <c r="J355" s="28">
        <f t="array" ref="J355">SUMPRODUCT((RECAP!$A$2:$A$1000=synthése!$B355)*(RECAP!$B$2:$B$1000=synthése!$C355)*(RECAP!$C$1:$L$1=synthése!J$1)*(RECAP!$C$2:$L$1000))</f>
        <v>0</v>
      </c>
      <c r="K355" s="28">
        <f t="array" ref="K355">SUMPRODUCT((RECAP!$A$2:$A$1000=synthése!$B355)*(RECAP!$B$2:$B$1000=synthése!$C355)*(RECAP!$C$1:$L$1=synthése!K$1)*(RECAP!$C$2:$L$1000))</f>
        <v>0</v>
      </c>
      <c r="L355" s="28">
        <f t="array" ref="L355">SUMPRODUCT((RECAP!$A$2:$A$1000=synthése!$B355)*(RECAP!$B$2:$B$1000=synthése!$C355)*(RECAP!$C$1:$L$1=synthése!L$1)*(RECAP!$C$2:$L$1000))</f>
        <v>0</v>
      </c>
      <c r="M355" s="28">
        <f t="array" ref="M355">SUMPRODUCT((RECAP!$A$2:$A$1000=synthése!$B355)*(RECAP!$B$2:$B$1000=synthése!$C355)*(RECAP!$C$1:$L$1=synthése!M$1)*(RECAP!$C$2:$L$1000))</f>
        <v>0</v>
      </c>
      <c r="N355" s="24">
        <f t="shared" si="10"/>
        <v>0</v>
      </c>
    </row>
    <row r="356" spans="1:14" ht="15" thickBot="1" x14ac:dyDescent="0.3">
      <c r="A356" s="9" t="str">
        <f t="shared" ca="1" si="11"/>
        <v/>
      </c>
      <c r="B356" s="21" t="str">
        <f>IF(RECAP!A356="","",RECAP!A356)</f>
        <v/>
      </c>
      <c r="C356" s="22" t="str">
        <f>IF(RECAP!B356="","",RECAP!B356)</f>
        <v/>
      </c>
      <c r="D356" s="23">
        <f t="array" ref="D356">SUMPRODUCT((RECAP!$A$2:$A$1000=synthése!$B356)*(RECAP!$B$2:$B$1000=synthése!$C356)*(RECAP!$C$1:$L$1=synthése!D$1)*(RECAP!$C$2:$L$1000))</f>
        <v>0</v>
      </c>
      <c r="E356" s="23">
        <f t="array" ref="E356">SUMPRODUCT((RECAP!$A$2:$A$1000=synthése!$B356)*(RECAP!$B$2:$B$1000=synthése!$C356)*(RECAP!$C$1:$L$1=synthése!E$1)*(RECAP!$C$2:$L$1000))</f>
        <v>0</v>
      </c>
      <c r="F356" s="23">
        <f t="array" ref="F356">SUMPRODUCT((RECAP!$A$2:$A$1000=synthése!$B356)*(RECAP!$B$2:$B$1000=synthése!$C356)*(RECAP!$C$1:$L$1=synthése!F$1)*(RECAP!$C$2:$L$1000))</f>
        <v>0</v>
      </c>
      <c r="G356" s="23">
        <f t="array" ref="G356">SUMPRODUCT((RECAP!$A$2:$A$1000=synthése!$B356)*(RECAP!$B$2:$B$1000=synthése!$C356)*(RECAP!$C$1:$L$1=synthése!G$1)*(RECAP!$C$2:$L$1000))</f>
        <v>0</v>
      </c>
      <c r="H356" s="23">
        <f t="array" ref="H356">SUMPRODUCT((RECAP!$A$2:$A$1000=synthése!$B356)*(RECAP!$B$2:$B$1000=synthése!$C356)*(RECAP!$C$1:$L$1=synthése!H$1)*(RECAP!$C$2:$L$1000))</f>
        <v>0</v>
      </c>
      <c r="I356" s="23">
        <f t="array" ref="I356">SUMPRODUCT((RECAP!$A$2:$A$1000=synthése!$B356)*(RECAP!$B$2:$B$1000=synthése!$C356)*(RECAP!$C$1:$L$1=synthése!I$1)*(RECAP!$C$2:$L$1000))</f>
        <v>0</v>
      </c>
      <c r="J356" s="23">
        <f t="array" ref="J356">SUMPRODUCT((RECAP!$A$2:$A$1000=synthése!$B356)*(RECAP!$B$2:$B$1000=synthése!$C356)*(RECAP!$C$1:$L$1=synthése!J$1)*(RECAP!$C$2:$L$1000))</f>
        <v>0</v>
      </c>
      <c r="K356" s="23">
        <f t="array" ref="K356">SUMPRODUCT((RECAP!$A$2:$A$1000=synthése!$B356)*(RECAP!$B$2:$B$1000=synthése!$C356)*(RECAP!$C$1:$L$1=synthése!K$1)*(RECAP!$C$2:$L$1000))</f>
        <v>0</v>
      </c>
      <c r="L356" s="23">
        <f t="array" ref="L356">SUMPRODUCT((RECAP!$A$2:$A$1000=synthése!$B356)*(RECAP!$B$2:$B$1000=synthése!$C356)*(RECAP!$C$1:$L$1=synthése!L$1)*(RECAP!$C$2:$L$1000))</f>
        <v>0</v>
      </c>
      <c r="M356" s="23">
        <f t="array" ref="M356">SUMPRODUCT((RECAP!$A$2:$A$1000=synthése!$B356)*(RECAP!$B$2:$B$1000=synthése!$C356)*(RECAP!$C$1:$L$1=synthése!M$1)*(RECAP!$C$2:$L$1000))</f>
        <v>0</v>
      </c>
      <c r="N356" s="24">
        <f t="shared" si="10"/>
        <v>0</v>
      </c>
    </row>
    <row r="357" spans="1:14" ht="15" thickBot="1" x14ac:dyDescent="0.3">
      <c r="A357" s="11" t="str">
        <f t="shared" ca="1" si="11"/>
        <v/>
      </c>
      <c r="B357" s="18" t="str">
        <f>IF(RECAP!A357="","",RECAP!A357)</f>
        <v/>
      </c>
      <c r="C357" s="19" t="str">
        <f>IF(RECAP!B357="","",RECAP!B357)</f>
        <v/>
      </c>
      <c r="D357" s="20">
        <f t="array" ref="D357">SUMPRODUCT((RECAP!$A$2:$A$1000=synthése!$B357)*(RECAP!$B$2:$B$1000=synthése!$C357)*(RECAP!$C$1:$L$1=synthése!D$1)*(RECAP!$C$2:$L$1000))</f>
        <v>0</v>
      </c>
      <c r="E357" s="20">
        <f t="array" ref="E357">SUMPRODUCT((RECAP!$A$2:$A$1000=synthése!$B357)*(RECAP!$B$2:$B$1000=synthése!$C357)*(RECAP!$C$1:$L$1=synthése!E$1)*(RECAP!$C$2:$L$1000))</f>
        <v>0</v>
      </c>
      <c r="F357" s="20">
        <f t="array" ref="F357">SUMPRODUCT((RECAP!$A$2:$A$1000=synthése!$B357)*(RECAP!$B$2:$B$1000=synthése!$C357)*(RECAP!$C$1:$L$1=synthése!F$1)*(RECAP!$C$2:$L$1000))</f>
        <v>0</v>
      </c>
      <c r="G357" s="20">
        <f t="array" ref="G357">SUMPRODUCT((RECAP!$A$2:$A$1000=synthése!$B357)*(RECAP!$B$2:$B$1000=synthése!$C357)*(RECAP!$C$1:$L$1=synthése!G$1)*(RECAP!$C$2:$L$1000))</f>
        <v>0</v>
      </c>
      <c r="H357" s="20">
        <f t="array" ref="H357">SUMPRODUCT((RECAP!$A$2:$A$1000=synthése!$B357)*(RECAP!$B$2:$B$1000=synthése!$C357)*(RECAP!$C$1:$L$1=synthése!H$1)*(RECAP!$C$2:$L$1000))</f>
        <v>0</v>
      </c>
      <c r="I357" s="20">
        <f t="array" ref="I357">SUMPRODUCT((RECAP!$A$2:$A$1000=synthése!$B357)*(RECAP!$B$2:$B$1000=synthése!$C357)*(RECAP!$C$1:$L$1=synthése!I$1)*(RECAP!$C$2:$L$1000))</f>
        <v>0</v>
      </c>
      <c r="J357" s="20">
        <f t="array" ref="J357">SUMPRODUCT((RECAP!$A$2:$A$1000=synthése!$B357)*(RECAP!$B$2:$B$1000=synthése!$C357)*(RECAP!$C$1:$L$1=synthése!J$1)*(RECAP!$C$2:$L$1000))</f>
        <v>0</v>
      </c>
      <c r="K357" s="20">
        <f t="array" ref="K357">SUMPRODUCT((RECAP!$A$2:$A$1000=synthése!$B357)*(RECAP!$B$2:$B$1000=synthése!$C357)*(RECAP!$C$1:$L$1=synthése!K$1)*(RECAP!$C$2:$L$1000))</f>
        <v>0</v>
      </c>
      <c r="L357" s="20">
        <f t="array" ref="L357">SUMPRODUCT((RECAP!$A$2:$A$1000=synthése!$B357)*(RECAP!$B$2:$B$1000=synthése!$C357)*(RECAP!$C$1:$L$1=synthése!L$1)*(RECAP!$C$2:$L$1000))</f>
        <v>0</v>
      </c>
      <c r="M357" s="20">
        <f t="array" ref="M357">SUMPRODUCT((RECAP!$A$2:$A$1000=synthése!$B357)*(RECAP!$B$2:$B$1000=synthése!$C357)*(RECAP!$C$1:$L$1=synthése!M$1)*(RECAP!$C$2:$L$1000))</f>
        <v>0</v>
      </c>
      <c r="N357" s="24">
        <f t="shared" si="10"/>
        <v>0</v>
      </c>
    </row>
    <row r="358" spans="1:14" ht="15" thickBot="1" x14ac:dyDescent="0.3">
      <c r="A358" s="11" t="str">
        <f t="shared" ca="1" si="11"/>
        <v/>
      </c>
      <c r="B358" s="18" t="str">
        <f>IF(RECAP!A358="","",RECAP!A358)</f>
        <v/>
      </c>
      <c r="C358" s="19" t="str">
        <f>IF(RECAP!B358="","",RECAP!B358)</f>
        <v/>
      </c>
      <c r="D358" s="20">
        <f t="array" ref="D358">SUMPRODUCT((RECAP!$A$2:$A$1000=synthése!$B358)*(RECAP!$B$2:$B$1000=synthése!$C358)*(RECAP!$C$1:$L$1=synthése!D$1)*(RECAP!$C$2:$L$1000))</f>
        <v>0</v>
      </c>
      <c r="E358" s="20">
        <f t="array" ref="E358">SUMPRODUCT((RECAP!$A$2:$A$1000=synthése!$B358)*(RECAP!$B$2:$B$1000=synthése!$C358)*(RECAP!$C$1:$L$1=synthése!E$1)*(RECAP!$C$2:$L$1000))</f>
        <v>0</v>
      </c>
      <c r="F358" s="20">
        <f t="array" ref="F358">SUMPRODUCT((RECAP!$A$2:$A$1000=synthése!$B358)*(RECAP!$B$2:$B$1000=synthése!$C358)*(RECAP!$C$1:$L$1=synthése!F$1)*(RECAP!$C$2:$L$1000))</f>
        <v>0</v>
      </c>
      <c r="G358" s="20">
        <f t="array" ref="G358">SUMPRODUCT((RECAP!$A$2:$A$1000=synthése!$B358)*(RECAP!$B$2:$B$1000=synthése!$C358)*(RECAP!$C$1:$L$1=synthése!G$1)*(RECAP!$C$2:$L$1000))</f>
        <v>0</v>
      </c>
      <c r="H358" s="20">
        <f t="array" ref="H358">SUMPRODUCT((RECAP!$A$2:$A$1000=synthése!$B358)*(RECAP!$B$2:$B$1000=synthése!$C358)*(RECAP!$C$1:$L$1=synthése!H$1)*(RECAP!$C$2:$L$1000))</f>
        <v>0</v>
      </c>
      <c r="I358" s="20">
        <f t="array" ref="I358">SUMPRODUCT((RECAP!$A$2:$A$1000=synthése!$B358)*(RECAP!$B$2:$B$1000=synthése!$C358)*(RECAP!$C$1:$L$1=synthése!I$1)*(RECAP!$C$2:$L$1000))</f>
        <v>0</v>
      </c>
      <c r="J358" s="20">
        <f t="array" ref="J358">SUMPRODUCT((RECAP!$A$2:$A$1000=synthése!$B358)*(RECAP!$B$2:$B$1000=synthése!$C358)*(RECAP!$C$1:$L$1=synthése!J$1)*(RECAP!$C$2:$L$1000))</f>
        <v>0</v>
      </c>
      <c r="K358" s="20">
        <f t="array" ref="K358">SUMPRODUCT((RECAP!$A$2:$A$1000=synthése!$B358)*(RECAP!$B$2:$B$1000=synthése!$C358)*(RECAP!$C$1:$L$1=synthése!K$1)*(RECAP!$C$2:$L$1000))</f>
        <v>0</v>
      </c>
      <c r="L358" s="20">
        <f t="array" ref="L358">SUMPRODUCT((RECAP!$A$2:$A$1000=synthése!$B358)*(RECAP!$B$2:$B$1000=synthése!$C358)*(RECAP!$C$1:$L$1=synthése!L$1)*(RECAP!$C$2:$L$1000))</f>
        <v>0</v>
      </c>
      <c r="M358" s="20">
        <f t="array" ref="M358">SUMPRODUCT((RECAP!$A$2:$A$1000=synthése!$B358)*(RECAP!$B$2:$B$1000=synthése!$C358)*(RECAP!$C$1:$L$1=synthése!M$1)*(RECAP!$C$2:$L$1000))</f>
        <v>0</v>
      </c>
      <c r="N358" s="24">
        <f t="shared" si="10"/>
        <v>0</v>
      </c>
    </row>
    <row r="359" spans="1:14" ht="15" thickBot="1" x14ac:dyDescent="0.3">
      <c r="A359" s="11" t="str">
        <f t="shared" ca="1" si="11"/>
        <v/>
      </c>
      <c r="B359" s="18" t="str">
        <f>IF(RECAP!A359="","",RECAP!A359)</f>
        <v/>
      </c>
      <c r="C359" s="19" t="str">
        <f>IF(RECAP!B359="","",RECAP!B359)</f>
        <v/>
      </c>
      <c r="D359" s="20">
        <f t="array" ref="D359">SUMPRODUCT((RECAP!$A$2:$A$1000=synthése!$B359)*(RECAP!$B$2:$B$1000=synthése!$C359)*(RECAP!$C$1:$L$1=synthése!D$1)*(RECAP!$C$2:$L$1000))</f>
        <v>0</v>
      </c>
      <c r="E359" s="20">
        <f t="array" ref="E359">SUMPRODUCT((RECAP!$A$2:$A$1000=synthése!$B359)*(RECAP!$B$2:$B$1000=synthése!$C359)*(RECAP!$C$1:$L$1=synthése!E$1)*(RECAP!$C$2:$L$1000))</f>
        <v>0</v>
      </c>
      <c r="F359" s="20">
        <f t="array" ref="F359">SUMPRODUCT((RECAP!$A$2:$A$1000=synthése!$B359)*(RECAP!$B$2:$B$1000=synthése!$C359)*(RECAP!$C$1:$L$1=synthése!F$1)*(RECAP!$C$2:$L$1000))</f>
        <v>0</v>
      </c>
      <c r="G359" s="20">
        <f t="array" ref="G359">SUMPRODUCT((RECAP!$A$2:$A$1000=synthése!$B359)*(RECAP!$B$2:$B$1000=synthése!$C359)*(RECAP!$C$1:$L$1=synthése!G$1)*(RECAP!$C$2:$L$1000))</f>
        <v>0</v>
      </c>
      <c r="H359" s="20">
        <f t="array" ref="H359">SUMPRODUCT((RECAP!$A$2:$A$1000=synthése!$B359)*(RECAP!$B$2:$B$1000=synthése!$C359)*(RECAP!$C$1:$L$1=synthése!H$1)*(RECAP!$C$2:$L$1000))</f>
        <v>0</v>
      </c>
      <c r="I359" s="20">
        <f t="array" ref="I359">SUMPRODUCT((RECAP!$A$2:$A$1000=synthése!$B359)*(RECAP!$B$2:$B$1000=synthése!$C359)*(RECAP!$C$1:$L$1=synthése!I$1)*(RECAP!$C$2:$L$1000))</f>
        <v>0</v>
      </c>
      <c r="J359" s="20">
        <f t="array" ref="J359">SUMPRODUCT((RECAP!$A$2:$A$1000=synthése!$B359)*(RECAP!$B$2:$B$1000=synthése!$C359)*(RECAP!$C$1:$L$1=synthése!J$1)*(RECAP!$C$2:$L$1000))</f>
        <v>0</v>
      </c>
      <c r="K359" s="20">
        <f t="array" ref="K359">SUMPRODUCT((RECAP!$A$2:$A$1000=synthése!$B359)*(RECAP!$B$2:$B$1000=synthése!$C359)*(RECAP!$C$1:$L$1=synthése!K$1)*(RECAP!$C$2:$L$1000))</f>
        <v>0</v>
      </c>
      <c r="L359" s="20">
        <f t="array" ref="L359">SUMPRODUCT((RECAP!$A$2:$A$1000=synthése!$B359)*(RECAP!$B$2:$B$1000=synthése!$C359)*(RECAP!$C$1:$L$1=synthése!L$1)*(RECAP!$C$2:$L$1000))</f>
        <v>0</v>
      </c>
      <c r="M359" s="20">
        <f t="array" ref="M359">SUMPRODUCT((RECAP!$A$2:$A$1000=synthése!$B359)*(RECAP!$B$2:$B$1000=synthése!$C359)*(RECAP!$C$1:$L$1=synthése!M$1)*(RECAP!$C$2:$L$1000))</f>
        <v>0</v>
      </c>
      <c r="N359" s="24">
        <f t="shared" si="10"/>
        <v>0</v>
      </c>
    </row>
    <row r="360" spans="1:14" ht="15" thickBot="1" x14ac:dyDescent="0.3">
      <c r="A360" s="11" t="str">
        <f t="shared" ca="1" si="11"/>
        <v/>
      </c>
      <c r="B360" s="18" t="str">
        <f>IF(RECAP!A360="","",RECAP!A360)</f>
        <v/>
      </c>
      <c r="C360" s="19" t="str">
        <f>IF(RECAP!B360="","",RECAP!B360)</f>
        <v/>
      </c>
      <c r="D360" s="20">
        <f t="array" ref="D360">SUMPRODUCT((RECAP!$A$2:$A$1000=synthése!$B360)*(RECAP!$B$2:$B$1000=synthése!$C360)*(RECAP!$C$1:$L$1=synthése!D$1)*(RECAP!$C$2:$L$1000))</f>
        <v>0</v>
      </c>
      <c r="E360" s="20">
        <f t="array" ref="E360">SUMPRODUCT((RECAP!$A$2:$A$1000=synthése!$B360)*(RECAP!$B$2:$B$1000=synthése!$C360)*(RECAP!$C$1:$L$1=synthése!E$1)*(RECAP!$C$2:$L$1000))</f>
        <v>0</v>
      </c>
      <c r="F360" s="20">
        <f t="array" ref="F360">SUMPRODUCT((RECAP!$A$2:$A$1000=synthése!$B360)*(RECAP!$B$2:$B$1000=synthése!$C360)*(RECAP!$C$1:$L$1=synthése!F$1)*(RECAP!$C$2:$L$1000))</f>
        <v>0</v>
      </c>
      <c r="G360" s="20">
        <f t="array" ref="G360">SUMPRODUCT((RECAP!$A$2:$A$1000=synthése!$B360)*(RECAP!$B$2:$B$1000=synthése!$C360)*(RECAP!$C$1:$L$1=synthése!G$1)*(RECAP!$C$2:$L$1000))</f>
        <v>0</v>
      </c>
      <c r="H360" s="20">
        <f t="array" ref="H360">SUMPRODUCT((RECAP!$A$2:$A$1000=synthése!$B360)*(RECAP!$B$2:$B$1000=synthése!$C360)*(RECAP!$C$1:$L$1=synthése!H$1)*(RECAP!$C$2:$L$1000))</f>
        <v>0</v>
      </c>
      <c r="I360" s="20">
        <f t="array" ref="I360">SUMPRODUCT((RECAP!$A$2:$A$1000=synthése!$B360)*(RECAP!$B$2:$B$1000=synthése!$C360)*(RECAP!$C$1:$L$1=synthése!I$1)*(RECAP!$C$2:$L$1000))</f>
        <v>0</v>
      </c>
      <c r="J360" s="20">
        <f t="array" ref="J360">SUMPRODUCT((RECAP!$A$2:$A$1000=synthése!$B360)*(RECAP!$B$2:$B$1000=synthése!$C360)*(RECAP!$C$1:$L$1=synthése!J$1)*(RECAP!$C$2:$L$1000))</f>
        <v>0</v>
      </c>
      <c r="K360" s="20">
        <f t="array" ref="K360">SUMPRODUCT((RECAP!$A$2:$A$1000=synthése!$B360)*(RECAP!$B$2:$B$1000=synthése!$C360)*(RECAP!$C$1:$L$1=synthése!K$1)*(RECAP!$C$2:$L$1000))</f>
        <v>0</v>
      </c>
      <c r="L360" s="20">
        <f t="array" ref="L360">SUMPRODUCT((RECAP!$A$2:$A$1000=synthése!$B360)*(RECAP!$B$2:$B$1000=synthése!$C360)*(RECAP!$C$1:$L$1=synthése!L$1)*(RECAP!$C$2:$L$1000))</f>
        <v>0</v>
      </c>
      <c r="M360" s="20">
        <f t="array" ref="M360">SUMPRODUCT((RECAP!$A$2:$A$1000=synthése!$B360)*(RECAP!$B$2:$B$1000=synthése!$C360)*(RECAP!$C$1:$L$1=synthése!M$1)*(RECAP!$C$2:$L$1000))</f>
        <v>0</v>
      </c>
      <c r="N360" s="24">
        <f t="shared" si="10"/>
        <v>0</v>
      </c>
    </row>
    <row r="361" spans="1:14" ht="15" thickBot="1" x14ac:dyDescent="0.3">
      <c r="A361" s="25" t="str">
        <f t="shared" ca="1" si="11"/>
        <v/>
      </c>
      <c r="B361" s="26" t="str">
        <f>IF(RECAP!A361="","",RECAP!A361)</f>
        <v/>
      </c>
      <c r="C361" s="27" t="str">
        <f>IF(RECAP!B361="","",RECAP!B361)</f>
        <v/>
      </c>
      <c r="D361" s="28">
        <f t="array" ref="D361">SUMPRODUCT((RECAP!$A$2:$A$1000=synthése!$B361)*(RECAP!$B$2:$B$1000=synthése!$C361)*(RECAP!$C$1:$L$1=synthése!D$1)*(RECAP!$C$2:$L$1000))</f>
        <v>0</v>
      </c>
      <c r="E361" s="28">
        <f t="array" ref="E361">SUMPRODUCT((RECAP!$A$2:$A$1000=synthése!$B361)*(RECAP!$B$2:$B$1000=synthése!$C361)*(RECAP!$C$1:$L$1=synthése!E$1)*(RECAP!$C$2:$L$1000))</f>
        <v>0</v>
      </c>
      <c r="F361" s="28">
        <f t="array" ref="F361">SUMPRODUCT((RECAP!$A$2:$A$1000=synthése!$B361)*(RECAP!$B$2:$B$1000=synthése!$C361)*(RECAP!$C$1:$L$1=synthése!F$1)*(RECAP!$C$2:$L$1000))</f>
        <v>0</v>
      </c>
      <c r="G361" s="28">
        <f t="array" ref="G361">SUMPRODUCT((RECAP!$A$2:$A$1000=synthése!$B361)*(RECAP!$B$2:$B$1000=synthése!$C361)*(RECAP!$C$1:$L$1=synthése!G$1)*(RECAP!$C$2:$L$1000))</f>
        <v>0</v>
      </c>
      <c r="H361" s="28">
        <f t="array" ref="H361">SUMPRODUCT((RECAP!$A$2:$A$1000=synthése!$B361)*(RECAP!$B$2:$B$1000=synthése!$C361)*(RECAP!$C$1:$L$1=synthése!H$1)*(RECAP!$C$2:$L$1000))</f>
        <v>0</v>
      </c>
      <c r="I361" s="28">
        <f t="array" ref="I361">SUMPRODUCT((RECAP!$A$2:$A$1000=synthése!$B361)*(RECAP!$B$2:$B$1000=synthése!$C361)*(RECAP!$C$1:$L$1=synthése!I$1)*(RECAP!$C$2:$L$1000))</f>
        <v>0</v>
      </c>
      <c r="J361" s="28">
        <f t="array" ref="J361">SUMPRODUCT((RECAP!$A$2:$A$1000=synthése!$B361)*(RECAP!$B$2:$B$1000=synthése!$C361)*(RECAP!$C$1:$L$1=synthése!J$1)*(RECAP!$C$2:$L$1000))</f>
        <v>0</v>
      </c>
      <c r="K361" s="28">
        <f t="array" ref="K361">SUMPRODUCT((RECAP!$A$2:$A$1000=synthése!$B361)*(RECAP!$B$2:$B$1000=synthése!$C361)*(RECAP!$C$1:$L$1=synthése!K$1)*(RECAP!$C$2:$L$1000))</f>
        <v>0</v>
      </c>
      <c r="L361" s="28">
        <f t="array" ref="L361">SUMPRODUCT((RECAP!$A$2:$A$1000=synthése!$B361)*(RECAP!$B$2:$B$1000=synthése!$C361)*(RECAP!$C$1:$L$1=synthése!L$1)*(RECAP!$C$2:$L$1000))</f>
        <v>0</v>
      </c>
      <c r="M361" s="28">
        <f t="array" ref="M361">SUMPRODUCT((RECAP!$A$2:$A$1000=synthése!$B361)*(RECAP!$B$2:$B$1000=synthése!$C361)*(RECAP!$C$1:$L$1=synthése!M$1)*(RECAP!$C$2:$L$1000))</f>
        <v>0</v>
      </c>
      <c r="N361" s="24">
        <f t="shared" si="10"/>
        <v>0</v>
      </c>
    </row>
    <row r="362" spans="1:14" ht="15" thickBot="1" x14ac:dyDescent="0.3">
      <c r="A362" s="9" t="str">
        <f t="shared" ca="1" si="11"/>
        <v/>
      </c>
      <c r="B362" s="21" t="str">
        <f>IF(RECAP!A362="","",RECAP!A362)</f>
        <v/>
      </c>
      <c r="C362" s="22" t="str">
        <f>IF(RECAP!B362="","",RECAP!B362)</f>
        <v/>
      </c>
      <c r="D362" s="23">
        <f t="array" ref="D362">SUMPRODUCT((RECAP!$A$2:$A$1000=synthése!$B362)*(RECAP!$B$2:$B$1000=synthése!$C362)*(RECAP!$C$1:$L$1=synthése!D$1)*(RECAP!$C$2:$L$1000))</f>
        <v>0</v>
      </c>
      <c r="E362" s="23">
        <f t="array" ref="E362">SUMPRODUCT((RECAP!$A$2:$A$1000=synthése!$B362)*(RECAP!$B$2:$B$1000=synthése!$C362)*(RECAP!$C$1:$L$1=synthése!E$1)*(RECAP!$C$2:$L$1000))</f>
        <v>0</v>
      </c>
      <c r="F362" s="23">
        <f t="array" ref="F362">SUMPRODUCT((RECAP!$A$2:$A$1000=synthése!$B362)*(RECAP!$B$2:$B$1000=synthése!$C362)*(RECAP!$C$1:$L$1=synthése!F$1)*(RECAP!$C$2:$L$1000))</f>
        <v>0</v>
      </c>
      <c r="G362" s="23">
        <f t="array" ref="G362">SUMPRODUCT((RECAP!$A$2:$A$1000=synthése!$B362)*(RECAP!$B$2:$B$1000=synthése!$C362)*(RECAP!$C$1:$L$1=synthése!G$1)*(RECAP!$C$2:$L$1000))</f>
        <v>0</v>
      </c>
      <c r="H362" s="23">
        <f t="array" ref="H362">SUMPRODUCT((RECAP!$A$2:$A$1000=synthése!$B362)*(RECAP!$B$2:$B$1000=synthése!$C362)*(RECAP!$C$1:$L$1=synthése!H$1)*(RECAP!$C$2:$L$1000))</f>
        <v>0</v>
      </c>
      <c r="I362" s="23">
        <f t="array" ref="I362">SUMPRODUCT((RECAP!$A$2:$A$1000=synthése!$B362)*(RECAP!$B$2:$B$1000=synthése!$C362)*(RECAP!$C$1:$L$1=synthése!I$1)*(RECAP!$C$2:$L$1000))</f>
        <v>0</v>
      </c>
      <c r="J362" s="23">
        <f t="array" ref="J362">SUMPRODUCT((RECAP!$A$2:$A$1000=synthése!$B362)*(RECAP!$B$2:$B$1000=synthése!$C362)*(RECAP!$C$1:$L$1=synthése!J$1)*(RECAP!$C$2:$L$1000))</f>
        <v>0</v>
      </c>
      <c r="K362" s="23">
        <f t="array" ref="K362">SUMPRODUCT((RECAP!$A$2:$A$1000=synthése!$B362)*(RECAP!$B$2:$B$1000=synthése!$C362)*(RECAP!$C$1:$L$1=synthése!K$1)*(RECAP!$C$2:$L$1000))</f>
        <v>0</v>
      </c>
      <c r="L362" s="23">
        <f t="array" ref="L362">SUMPRODUCT((RECAP!$A$2:$A$1000=synthése!$B362)*(RECAP!$B$2:$B$1000=synthése!$C362)*(RECAP!$C$1:$L$1=synthése!L$1)*(RECAP!$C$2:$L$1000))</f>
        <v>0</v>
      </c>
      <c r="M362" s="23">
        <f t="array" ref="M362">SUMPRODUCT((RECAP!$A$2:$A$1000=synthése!$B362)*(RECAP!$B$2:$B$1000=synthése!$C362)*(RECAP!$C$1:$L$1=synthése!M$1)*(RECAP!$C$2:$L$1000))</f>
        <v>0</v>
      </c>
      <c r="N362" s="24">
        <f t="shared" si="10"/>
        <v>0</v>
      </c>
    </row>
    <row r="363" spans="1:14" ht="15" thickBot="1" x14ac:dyDescent="0.3">
      <c r="A363" s="11" t="str">
        <f t="shared" ca="1" si="11"/>
        <v/>
      </c>
      <c r="B363" s="18" t="str">
        <f>IF(RECAP!A363="","",RECAP!A363)</f>
        <v/>
      </c>
      <c r="C363" s="19" t="str">
        <f>IF(RECAP!B363="","",RECAP!B363)</f>
        <v/>
      </c>
      <c r="D363" s="20">
        <f t="array" ref="D363">SUMPRODUCT((RECAP!$A$2:$A$1000=synthése!$B363)*(RECAP!$B$2:$B$1000=synthése!$C363)*(RECAP!$C$1:$L$1=synthése!D$1)*(RECAP!$C$2:$L$1000))</f>
        <v>0</v>
      </c>
      <c r="E363" s="20">
        <f t="array" ref="E363">SUMPRODUCT((RECAP!$A$2:$A$1000=synthése!$B363)*(RECAP!$B$2:$B$1000=synthése!$C363)*(RECAP!$C$1:$L$1=synthése!E$1)*(RECAP!$C$2:$L$1000))</f>
        <v>0</v>
      </c>
      <c r="F363" s="20">
        <f t="array" ref="F363">SUMPRODUCT((RECAP!$A$2:$A$1000=synthése!$B363)*(RECAP!$B$2:$B$1000=synthése!$C363)*(RECAP!$C$1:$L$1=synthése!F$1)*(RECAP!$C$2:$L$1000))</f>
        <v>0</v>
      </c>
      <c r="G363" s="20">
        <f t="array" ref="G363">SUMPRODUCT((RECAP!$A$2:$A$1000=synthése!$B363)*(RECAP!$B$2:$B$1000=synthése!$C363)*(RECAP!$C$1:$L$1=synthése!G$1)*(RECAP!$C$2:$L$1000))</f>
        <v>0</v>
      </c>
      <c r="H363" s="20">
        <f t="array" ref="H363">SUMPRODUCT((RECAP!$A$2:$A$1000=synthése!$B363)*(RECAP!$B$2:$B$1000=synthése!$C363)*(RECAP!$C$1:$L$1=synthése!H$1)*(RECAP!$C$2:$L$1000))</f>
        <v>0</v>
      </c>
      <c r="I363" s="20">
        <f t="array" ref="I363">SUMPRODUCT((RECAP!$A$2:$A$1000=synthése!$B363)*(RECAP!$B$2:$B$1000=synthése!$C363)*(RECAP!$C$1:$L$1=synthése!I$1)*(RECAP!$C$2:$L$1000))</f>
        <v>0</v>
      </c>
      <c r="J363" s="20">
        <f t="array" ref="J363">SUMPRODUCT((RECAP!$A$2:$A$1000=synthése!$B363)*(RECAP!$B$2:$B$1000=synthése!$C363)*(RECAP!$C$1:$L$1=synthése!J$1)*(RECAP!$C$2:$L$1000))</f>
        <v>0</v>
      </c>
      <c r="K363" s="20">
        <f t="array" ref="K363">SUMPRODUCT((RECAP!$A$2:$A$1000=synthése!$B363)*(RECAP!$B$2:$B$1000=synthése!$C363)*(RECAP!$C$1:$L$1=synthése!K$1)*(RECAP!$C$2:$L$1000))</f>
        <v>0</v>
      </c>
      <c r="L363" s="20">
        <f t="array" ref="L363">SUMPRODUCT((RECAP!$A$2:$A$1000=synthése!$B363)*(RECAP!$B$2:$B$1000=synthése!$C363)*(RECAP!$C$1:$L$1=synthése!L$1)*(RECAP!$C$2:$L$1000))</f>
        <v>0</v>
      </c>
      <c r="M363" s="20">
        <f t="array" ref="M363">SUMPRODUCT((RECAP!$A$2:$A$1000=synthése!$B363)*(RECAP!$B$2:$B$1000=synthése!$C363)*(RECAP!$C$1:$L$1=synthése!M$1)*(RECAP!$C$2:$L$1000))</f>
        <v>0</v>
      </c>
      <c r="N363" s="24">
        <f t="shared" si="10"/>
        <v>0</v>
      </c>
    </row>
    <row r="364" spans="1:14" ht="15" thickBot="1" x14ac:dyDescent="0.3">
      <c r="A364" s="11" t="str">
        <f t="shared" ca="1" si="11"/>
        <v/>
      </c>
      <c r="B364" s="18" t="str">
        <f>IF(RECAP!A364="","",RECAP!A364)</f>
        <v/>
      </c>
      <c r="C364" s="19" t="str">
        <f>IF(RECAP!B364="","",RECAP!B364)</f>
        <v/>
      </c>
      <c r="D364" s="20">
        <f t="array" ref="D364">SUMPRODUCT((RECAP!$A$2:$A$1000=synthése!$B364)*(RECAP!$B$2:$B$1000=synthése!$C364)*(RECAP!$C$1:$L$1=synthése!D$1)*(RECAP!$C$2:$L$1000))</f>
        <v>0</v>
      </c>
      <c r="E364" s="20">
        <f t="array" ref="E364">SUMPRODUCT((RECAP!$A$2:$A$1000=synthése!$B364)*(RECAP!$B$2:$B$1000=synthése!$C364)*(RECAP!$C$1:$L$1=synthése!E$1)*(RECAP!$C$2:$L$1000))</f>
        <v>0</v>
      </c>
      <c r="F364" s="20">
        <f t="array" ref="F364">SUMPRODUCT((RECAP!$A$2:$A$1000=synthése!$B364)*(RECAP!$B$2:$B$1000=synthése!$C364)*(RECAP!$C$1:$L$1=synthése!F$1)*(RECAP!$C$2:$L$1000))</f>
        <v>0</v>
      </c>
      <c r="G364" s="20">
        <f t="array" ref="G364">SUMPRODUCT((RECAP!$A$2:$A$1000=synthése!$B364)*(RECAP!$B$2:$B$1000=synthése!$C364)*(RECAP!$C$1:$L$1=synthése!G$1)*(RECAP!$C$2:$L$1000))</f>
        <v>0</v>
      </c>
      <c r="H364" s="20">
        <f t="array" ref="H364">SUMPRODUCT((RECAP!$A$2:$A$1000=synthése!$B364)*(RECAP!$B$2:$B$1000=synthése!$C364)*(RECAP!$C$1:$L$1=synthése!H$1)*(RECAP!$C$2:$L$1000))</f>
        <v>0</v>
      </c>
      <c r="I364" s="20">
        <f t="array" ref="I364">SUMPRODUCT((RECAP!$A$2:$A$1000=synthése!$B364)*(RECAP!$B$2:$B$1000=synthése!$C364)*(RECAP!$C$1:$L$1=synthése!I$1)*(RECAP!$C$2:$L$1000))</f>
        <v>0</v>
      </c>
      <c r="J364" s="20">
        <f t="array" ref="J364">SUMPRODUCT((RECAP!$A$2:$A$1000=synthése!$B364)*(RECAP!$B$2:$B$1000=synthése!$C364)*(RECAP!$C$1:$L$1=synthése!J$1)*(RECAP!$C$2:$L$1000))</f>
        <v>0</v>
      </c>
      <c r="K364" s="20">
        <f t="array" ref="K364">SUMPRODUCT((RECAP!$A$2:$A$1000=synthése!$B364)*(RECAP!$B$2:$B$1000=synthése!$C364)*(RECAP!$C$1:$L$1=synthése!K$1)*(RECAP!$C$2:$L$1000))</f>
        <v>0</v>
      </c>
      <c r="L364" s="20">
        <f t="array" ref="L364">SUMPRODUCT((RECAP!$A$2:$A$1000=synthése!$B364)*(RECAP!$B$2:$B$1000=synthése!$C364)*(RECAP!$C$1:$L$1=synthése!L$1)*(RECAP!$C$2:$L$1000))</f>
        <v>0</v>
      </c>
      <c r="M364" s="20">
        <f t="array" ref="M364">SUMPRODUCT((RECAP!$A$2:$A$1000=synthése!$B364)*(RECAP!$B$2:$B$1000=synthése!$C364)*(RECAP!$C$1:$L$1=synthése!M$1)*(RECAP!$C$2:$L$1000))</f>
        <v>0</v>
      </c>
      <c r="N364" s="24">
        <f t="shared" si="10"/>
        <v>0</v>
      </c>
    </row>
    <row r="365" spans="1:14" ht="15" thickBot="1" x14ac:dyDescent="0.3">
      <c r="A365" s="11" t="str">
        <f t="shared" ca="1" si="11"/>
        <v/>
      </c>
      <c r="B365" s="18" t="str">
        <f>IF(RECAP!A365="","",RECAP!A365)</f>
        <v/>
      </c>
      <c r="C365" s="19" t="str">
        <f>IF(RECAP!B365="","",RECAP!B365)</f>
        <v/>
      </c>
      <c r="D365" s="20">
        <f t="array" ref="D365">SUMPRODUCT((RECAP!$A$2:$A$1000=synthése!$B365)*(RECAP!$B$2:$B$1000=synthése!$C365)*(RECAP!$C$1:$L$1=synthése!D$1)*(RECAP!$C$2:$L$1000))</f>
        <v>0</v>
      </c>
      <c r="E365" s="20">
        <f t="array" ref="E365">SUMPRODUCT((RECAP!$A$2:$A$1000=synthése!$B365)*(RECAP!$B$2:$B$1000=synthése!$C365)*(RECAP!$C$1:$L$1=synthése!E$1)*(RECAP!$C$2:$L$1000))</f>
        <v>0</v>
      </c>
      <c r="F365" s="20">
        <f t="array" ref="F365">SUMPRODUCT((RECAP!$A$2:$A$1000=synthése!$B365)*(RECAP!$B$2:$B$1000=synthése!$C365)*(RECAP!$C$1:$L$1=synthése!F$1)*(RECAP!$C$2:$L$1000))</f>
        <v>0</v>
      </c>
      <c r="G365" s="20">
        <f t="array" ref="G365">SUMPRODUCT((RECAP!$A$2:$A$1000=synthése!$B365)*(RECAP!$B$2:$B$1000=synthése!$C365)*(RECAP!$C$1:$L$1=synthése!G$1)*(RECAP!$C$2:$L$1000))</f>
        <v>0</v>
      </c>
      <c r="H365" s="20">
        <f t="array" ref="H365">SUMPRODUCT((RECAP!$A$2:$A$1000=synthése!$B365)*(RECAP!$B$2:$B$1000=synthése!$C365)*(RECAP!$C$1:$L$1=synthése!H$1)*(RECAP!$C$2:$L$1000))</f>
        <v>0</v>
      </c>
      <c r="I365" s="20">
        <f t="array" ref="I365">SUMPRODUCT((RECAP!$A$2:$A$1000=synthése!$B365)*(RECAP!$B$2:$B$1000=synthése!$C365)*(RECAP!$C$1:$L$1=synthése!I$1)*(RECAP!$C$2:$L$1000))</f>
        <v>0</v>
      </c>
      <c r="J365" s="20">
        <f t="array" ref="J365">SUMPRODUCT((RECAP!$A$2:$A$1000=synthése!$B365)*(RECAP!$B$2:$B$1000=synthése!$C365)*(RECAP!$C$1:$L$1=synthése!J$1)*(RECAP!$C$2:$L$1000))</f>
        <v>0</v>
      </c>
      <c r="K365" s="20">
        <f t="array" ref="K365">SUMPRODUCT((RECAP!$A$2:$A$1000=synthése!$B365)*(RECAP!$B$2:$B$1000=synthése!$C365)*(RECAP!$C$1:$L$1=synthése!K$1)*(RECAP!$C$2:$L$1000))</f>
        <v>0</v>
      </c>
      <c r="L365" s="20">
        <f t="array" ref="L365">SUMPRODUCT((RECAP!$A$2:$A$1000=synthése!$B365)*(RECAP!$B$2:$B$1000=synthése!$C365)*(RECAP!$C$1:$L$1=synthése!L$1)*(RECAP!$C$2:$L$1000))</f>
        <v>0</v>
      </c>
      <c r="M365" s="20">
        <f t="array" ref="M365">SUMPRODUCT((RECAP!$A$2:$A$1000=synthése!$B365)*(RECAP!$B$2:$B$1000=synthése!$C365)*(RECAP!$C$1:$L$1=synthése!M$1)*(RECAP!$C$2:$L$1000))</f>
        <v>0</v>
      </c>
      <c r="N365" s="24">
        <f t="shared" si="10"/>
        <v>0</v>
      </c>
    </row>
    <row r="366" spans="1:14" ht="15" thickBot="1" x14ac:dyDescent="0.3">
      <c r="A366" s="11" t="str">
        <f t="shared" ca="1" si="11"/>
        <v/>
      </c>
      <c r="B366" s="18" t="str">
        <f>IF(RECAP!A366="","",RECAP!A366)</f>
        <v/>
      </c>
      <c r="C366" s="19" t="str">
        <f>IF(RECAP!B366="","",RECAP!B366)</f>
        <v/>
      </c>
      <c r="D366" s="20">
        <f t="array" ref="D366">SUMPRODUCT((RECAP!$A$2:$A$1000=synthése!$B366)*(RECAP!$B$2:$B$1000=synthése!$C366)*(RECAP!$C$1:$L$1=synthése!D$1)*(RECAP!$C$2:$L$1000))</f>
        <v>0</v>
      </c>
      <c r="E366" s="20">
        <f t="array" ref="E366">SUMPRODUCT((RECAP!$A$2:$A$1000=synthése!$B366)*(RECAP!$B$2:$B$1000=synthése!$C366)*(RECAP!$C$1:$L$1=synthése!E$1)*(RECAP!$C$2:$L$1000))</f>
        <v>0</v>
      </c>
      <c r="F366" s="20">
        <f t="array" ref="F366">SUMPRODUCT((RECAP!$A$2:$A$1000=synthése!$B366)*(RECAP!$B$2:$B$1000=synthése!$C366)*(RECAP!$C$1:$L$1=synthése!F$1)*(RECAP!$C$2:$L$1000))</f>
        <v>0</v>
      </c>
      <c r="G366" s="20">
        <f t="array" ref="G366">SUMPRODUCT((RECAP!$A$2:$A$1000=synthése!$B366)*(RECAP!$B$2:$B$1000=synthése!$C366)*(RECAP!$C$1:$L$1=synthése!G$1)*(RECAP!$C$2:$L$1000))</f>
        <v>0</v>
      </c>
      <c r="H366" s="20">
        <f t="array" ref="H366">SUMPRODUCT((RECAP!$A$2:$A$1000=synthése!$B366)*(RECAP!$B$2:$B$1000=synthése!$C366)*(RECAP!$C$1:$L$1=synthése!H$1)*(RECAP!$C$2:$L$1000))</f>
        <v>0</v>
      </c>
      <c r="I366" s="20">
        <f t="array" ref="I366">SUMPRODUCT((RECAP!$A$2:$A$1000=synthése!$B366)*(RECAP!$B$2:$B$1000=synthése!$C366)*(RECAP!$C$1:$L$1=synthése!I$1)*(RECAP!$C$2:$L$1000))</f>
        <v>0</v>
      </c>
      <c r="J366" s="20">
        <f t="array" ref="J366">SUMPRODUCT((RECAP!$A$2:$A$1000=synthése!$B366)*(RECAP!$B$2:$B$1000=synthése!$C366)*(RECAP!$C$1:$L$1=synthése!J$1)*(RECAP!$C$2:$L$1000))</f>
        <v>0</v>
      </c>
      <c r="K366" s="20">
        <f t="array" ref="K366">SUMPRODUCT((RECAP!$A$2:$A$1000=synthése!$B366)*(RECAP!$B$2:$B$1000=synthése!$C366)*(RECAP!$C$1:$L$1=synthése!K$1)*(RECAP!$C$2:$L$1000))</f>
        <v>0</v>
      </c>
      <c r="L366" s="20">
        <f t="array" ref="L366">SUMPRODUCT((RECAP!$A$2:$A$1000=synthése!$B366)*(RECAP!$B$2:$B$1000=synthése!$C366)*(RECAP!$C$1:$L$1=synthése!L$1)*(RECAP!$C$2:$L$1000))</f>
        <v>0</v>
      </c>
      <c r="M366" s="20">
        <f t="array" ref="M366">SUMPRODUCT((RECAP!$A$2:$A$1000=synthése!$B366)*(RECAP!$B$2:$B$1000=synthése!$C366)*(RECAP!$C$1:$L$1=synthése!M$1)*(RECAP!$C$2:$L$1000))</f>
        <v>0</v>
      </c>
      <c r="N366" s="24">
        <f t="shared" si="10"/>
        <v>0</v>
      </c>
    </row>
    <row r="367" spans="1:14" ht="15" thickBot="1" x14ac:dyDescent="0.3">
      <c r="A367" s="25" t="str">
        <f t="shared" ca="1" si="11"/>
        <v/>
      </c>
      <c r="B367" s="26" t="str">
        <f>IF(RECAP!A367="","",RECAP!A367)</f>
        <v/>
      </c>
      <c r="C367" s="27" t="str">
        <f>IF(RECAP!B367="","",RECAP!B367)</f>
        <v/>
      </c>
      <c r="D367" s="28">
        <f t="array" ref="D367">SUMPRODUCT((RECAP!$A$2:$A$1000=synthése!$B367)*(RECAP!$B$2:$B$1000=synthése!$C367)*(RECAP!$C$1:$L$1=synthése!D$1)*(RECAP!$C$2:$L$1000))</f>
        <v>0</v>
      </c>
      <c r="E367" s="28">
        <f t="array" ref="E367">SUMPRODUCT((RECAP!$A$2:$A$1000=synthése!$B367)*(RECAP!$B$2:$B$1000=synthése!$C367)*(RECAP!$C$1:$L$1=synthése!E$1)*(RECAP!$C$2:$L$1000))</f>
        <v>0</v>
      </c>
      <c r="F367" s="28">
        <f t="array" ref="F367">SUMPRODUCT((RECAP!$A$2:$A$1000=synthése!$B367)*(RECAP!$B$2:$B$1000=synthése!$C367)*(RECAP!$C$1:$L$1=synthése!F$1)*(RECAP!$C$2:$L$1000))</f>
        <v>0</v>
      </c>
      <c r="G367" s="28">
        <f t="array" ref="G367">SUMPRODUCT((RECAP!$A$2:$A$1000=synthése!$B367)*(RECAP!$B$2:$B$1000=synthése!$C367)*(RECAP!$C$1:$L$1=synthése!G$1)*(RECAP!$C$2:$L$1000))</f>
        <v>0</v>
      </c>
      <c r="H367" s="28">
        <f t="array" ref="H367">SUMPRODUCT((RECAP!$A$2:$A$1000=synthése!$B367)*(RECAP!$B$2:$B$1000=synthése!$C367)*(RECAP!$C$1:$L$1=synthése!H$1)*(RECAP!$C$2:$L$1000))</f>
        <v>0</v>
      </c>
      <c r="I367" s="28">
        <f t="array" ref="I367">SUMPRODUCT((RECAP!$A$2:$A$1000=synthése!$B367)*(RECAP!$B$2:$B$1000=synthése!$C367)*(RECAP!$C$1:$L$1=synthése!I$1)*(RECAP!$C$2:$L$1000))</f>
        <v>0</v>
      </c>
      <c r="J367" s="28">
        <f t="array" ref="J367">SUMPRODUCT((RECAP!$A$2:$A$1000=synthése!$B367)*(RECAP!$B$2:$B$1000=synthése!$C367)*(RECAP!$C$1:$L$1=synthése!J$1)*(RECAP!$C$2:$L$1000))</f>
        <v>0</v>
      </c>
      <c r="K367" s="28">
        <f t="array" ref="K367">SUMPRODUCT((RECAP!$A$2:$A$1000=synthése!$B367)*(RECAP!$B$2:$B$1000=synthése!$C367)*(RECAP!$C$1:$L$1=synthése!K$1)*(RECAP!$C$2:$L$1000))</f>
        <v>0</v>
      </c>
      <c r="L367" s="28">
        <f t="array" ref="L367">SUMPRODUCT((RECAP!$A$2:$A$1000=synthése!$B367)*(RECAP!$B$2:$B$1000=synthése!$C367)*(RECAP!$C$1:$L$1=synthése!L$1)*(RECAP!$C$2:$L$1000))</f>
        <v>0</v>
      </c>
      <c r="M367" s="28">
        <f t="array" ref="M367">SUMPRODUCT((RECAP!$A$2:$A$1000=synthése!$B367)*(RECAP!$B$2:$B$1000=synthése!$C367)*(RECAP!$C$1:$L$1=synthése!M$1)*(RECAP!$C$2:$L$1000))</f>
        <v>0</v>
      </c>
      <c r="N367" s="24">
        <f t="shared" si="10"/>
        <v>0</v>
      </c>
    </row>
    <row r="368" spans="1:14" ht="15" thickBot="1" x14ac:dyDescent="0.3">
      <c r="A368" s="9" t="str">
        <f t="shared" ca="1" si="11"/>
        <v/>
      </c>
      <c r="B368" s="21" t="str">
        <f>IF(RECAP!A368="","",RECAP!A368)</f>
        <v/>
      </c>
      <c r="C368" s="22" t="str">
        <f>IF(RECAP!B368="","",RECAP!B368)</f>
        <v/>
      </c>
      <c r="D368" s="23">
        <f t="array" ref="D368">SUMPRODUCT((RECAP!$A$2:$A$1000=synthése!$B368)*(RECAP!$B$2:$B$1000=synthése!$C368)*(RECAP!$C$1:$L$1=synthése!D$1)*(RECAP!$C$2:$L$1000))</f>
        <v>0</v>
      </c>
      <c r="E368" s="23">
        <f t="array" ref="E368">SUMPRODUCT((RECAP!$A$2:$A$1000=synthése!$B368)*(RECAP!$B$2:$B$1000=synthése!$C368)*(RECAP!$C$1:$L$1=synthése!E$1)*(RECAP!$C$2:$L$1000))</f>
        <v>0</v>
      </c>
      <c r="F368" s="23">
        <f t="array" ref="F368">SUMPRODUCT((RECAP!$A$2:$A$1000=synthése!$B368)*(RECAP!$B$2:$B$1000=synthése!$C368)*(RECAP!$C$1:$L$1=synthése!F$1)*(RECAP!$C$2:$L$1000))</f>
        <v>0</v>
      </c>
      <c r="G368" s="23">
        <f t="array" ref="G368">SUMPRODUCT((RECAP!$A$2:$A$1000=synthése!$B368)*(RECAP!$B$2:$B$1000=synthése!$C368)*(RECAP!$C$1:$L$1=synthése!G$1)*(RECAP!$C$2:$L$1000))</f>
        <v>0</v>
      </c>
      <c r="H368" s="23">
        <f t="array" ref="H368">SUMPRODUCT((RECAP!$A$2:$A$1000=synthése!$B368)*(RECAP!$B$2:$B$1000=synthése!$C368)*(RECAP!$C$1:$L$1=synthése!H$1)*(RECAP!$C$2:$L$1000))</f>
        <v>0</v>
      </c>
      <c r="I368" s="23">
        <f t="array" ref="I368">SUMPRODUCT((RECAP!$A$2:$A$1000=synthése!$B368)*(RECAP!$B$2:$B$1000=synthése!$C368)*(RECAP!$C$1:$L$1=synthése!I$1)*(RECAP!$C$2:$L$1000))</f>
        <v>0</v>
      </c>
      <c r="J368" s="23">
        <f t="array" ref="J368">SUMPRODUCT((RECAP!$A$2:$A$1000=synthése!$B368)*(RECAP!$B$2:$B$1000=synthése!$C368)*(RECAP!$C$1:$L$1=synthése!J$1)*(RECAP!$C$2:$L$1000))</f>
        <v>0</v>
      </c>
      <c r="K368" s="23">
        <f t="array" ref="K368">SUMPRODUCT((RECAP!$A$2:$A$1000=synthése!$B368)*(RECAP!$B$2:$B$1000=synthése!$C368)*(RECAP!$C$1:$L$1=synthése!K$1)*(RECAP!$C$2:$L$1000))</f>
        <v>0</v>
      </c>
      <c r="L368" s="23">
        <f t="array" ref="L368">SUMPRODUCT((RECAP!$A$2:$A$1000=synthése!$B368)*(RECAP!$B$2:$B$1000=synthése!$C368)*(RECAP!$C$1:$L$1=synthése!L$1)*(RECAP!$C$2:$L$1000))</f>
        <v>0</v>
      </c>
      <c r="M368" s="23">
        <f t="array" ref="M368">SUMPRODUCT((RECAP!$A$2:$A$1000=synthése!$B368)*(RECAP!$B$2:$B$1000=synthése!$C368)*(RECAP!$C$1:$L$1=synthése!M$1)*(RECAP!$C$2:$L$1000))</f>
        <v>0</v>
      </c>
      <c r="N368" s="24">
        <f t="shared" si="10"/>
        <v>0</v>
      </c>
    </row>
    <row r="369" spans="1:14" ht="15" thickBot="1" x14ac:dyDescent="0.3">
      <c r="A369" s="11" t="str">
        <f t="shared" ca="1" si="11"/>
        <v/>
      </c>
      <c r="B369" s="18" t="str">
        <f>IF(RECAP!A369="","",RECAP!A369)</f>
        <v/>
      </c>
      <c r="C369" s="19" t="str">
        <f>IF(RECAP!B369="","",RECAP!B369)</f>
        <v/>
      </c>
      <c r="D369" s="20">
        <f t="array" ref="D369">SUMPRODUCT((RECAP!$A$2:$A$1000=synthése!$B369)*(RECAP!$B$2:$B$1000=synthése!$C369)*(RECAP!$C$1:$L$1=synthése!D$1)*(RECAP!$C$2:$L$1000))</f>
        <v>0</v>
      </c>
      <c r="E369" s="20">
        <f t="array" ref="E369">SUMPRODUCT((RECAP!$A$2:$A$1000=synthése!$B369)*(RECAP!$B$2:$B$1000=synthése!$C369)*(RECAP!$C$1:$L$1=synthése!E$1)*(RECAP!$C$2:$L$1000))</f>
        <v>0</v>
      </c>
      <c r="F369" s="20">
        <f t="array" ref="F369">SUMPRODUCT((RECAP!$A$2:$A$1000=synthése!$B369)*(RECAP!$B$2:$B$1000=synthése!$C369)*(RECAP!$C$1:$L$1=synthése!F$1)*(RECAP!$C$2:$L$1000))</f>
        <v>0</v>
      </c>
      <c r="G369" s="20">
        <f t="array" ref="G369">SUMPRODUCT((RECAP!$A$2:$A$1000=synthése!$B369)*(RECAP!$B$2:$B$1000=synthése!$C369)*(RECAP!$C$1:$L$1=synthése!G$1)*(RECAP!$C$2:$L$1000))</f>
        <v>0</v>
      </c>
      <c r="H369" s="20">
        <f t="array" ref="H369">SUMPRODUCT((RECAP!$A$2:$A$1000=synthése!$B369)*(RECAP!$B$2:$B$1000=synthése!$C369)*(RECAP!$C$1:$L$1=synthése!H$1)*(RECAP!$C$2:$L$1000))</f>
        <v>0</v>
      </c>
      <c r="I369" s="20">
        <f t="array" ref="I369">SUMPRODUCT((RECAP!$A$2:$A$1000=synthése!$B369)*(RECAP!$B$2:$B$1000=synthése!$C369)*(RECAP!$C$1:$L$1=synthése!I$1)*(RECAP!$C$2:$L$1000))</f>
        <v>0</v>
      </c>
      <c r="J369" s="20">
        <f t="array" ref="J369">SUMPRODUCT((RECAP!$A$2:$A$1000=synthése!$B369)*(RECAP!$B$2:$B$1000=synthése!$C369)*(RECAP!$C$1:$L$1=synthése!J$1)*(RECAP!$C$2:$L$1000))</f>
        <v>0</v>
      </c>
      <c r="K369" s="20">
        <f t="array" ref="K369">SUMPRODUCT((RECAP!$A$2:$A$1000=synthése!$B369)*(RECAP!$B$2:$B$1000=synthése!$C369)*(RECAP!$C$1:$L$1=synthése!K$1)*(RECAP!$C$2:$L$1000))</f>
        <v>0</v>
      </c>
      <c r="L369" s="20">
        <f t="array" ref="L369">SUMPRODUCT((RECAP!$A$2:$A$1000=synthése!$B369)*(RECAP!$B$2:$B$1000=synthése!$C369)*(RECAP!$C$1:$L$1=synthése!L$1)*(RECAP!$C$2:$L$1000))</f>
        <v>0</v>
      </c>
      <c r="M369" s="20">
        <f t="array" ref="M369">SUMPRODUCT((RECAP!$A$2:$A$1000=synthése!$B369)*(RECAP!$B$2:$B$1000=synthése!$C369)*(RECAP!$C$1:$L$1=synthése!M$1)*(RECAP!$C$2:$L$1000))</f>
        <v>0</v>
      </c>
      <c r="N369" s="24">
        <f t="shared" si="10"/>
        <v>0</v>
      </c>
    </row>
    <row r="370" spans="1:14" ht="15" thickBot="1" x14ac:dyDescent="0.3">
      <c r="A370" s="11" t="str">
        <f t="shared" ca="1" si="11"/>
        <v/>
      </c>
      <c r="B370" s="18" t="str">
        <f>IF(RECAP!A370="","",RECAP!A370)</f>
        <v/>
      </c>
      <c r="C370" s="19" t="str">
        <f>IF(RECAP!B370="","",RECAP!B370)</f>
        <v/>
      </c>
      <c r="D370" s="20">
        <f t="array" ref="D370">SUMPRODUCT((RECAP!$A$2:$A$1000=synthése!$B370)*(RECAP!$B$2:$B$1000=synthése!$C370)*(RECAP!$C$1:$L$1=synthése!D$1)*(RECAP!$C$2:$L$1000))</f>
        <v>0</v>
      </c>
      <c r="E370" s="20">
        <f t="array" ref="E370">SUMPRODUCT((RECAP!$A$2:$A$1000=synthése!$B370)*(RECAP!$B$2:$B$1000=synthése!$C370)*(RECAP!$C$1:$L$1=synthése!E$1)*(RECAP!$C$2:$L$1000))</f>
        <v>0</v>
      </c>
      <c r="F370" s="20">
        <f t="array" ref="F370">SUMPRODUCT((RECAP!$A$2:$A$1000=synthése!$B370)*(RECAP!$B$2:$B$1000=synthése!$C370)*(RECAP!$C$1:$L$1=synthése!F$1)*(RECAP!$C$2:$L$1000))</f>
        <v>0</v>
      </c>
      <c r="G370" s="20">
        <f t="array" ref="G370">SUMPRODUCT((RECAP!$A$2:$A$1000=synthése!$B370)*(RECAP!$B$2:$B$1000=synthése!$C370)*(RECAP!$C$1:$L$1=synthése!G$1)*(RECAP!$C$2:$L$1000))</f>
        <v>0</v>
      </c>
      <c r="H370" s="20">
        <f t="array" ref="H370">SUMPRODUCT((RECAP!$A$2:$A$1000=synthése!$B370)*(RECAP!$B$2:$B$1000=synthése!$C370)*(RECAP!$C$1:$L$1=synthése!H$1)*(RECAP!$C$2:$L$1000))</f>
        <v>0</v>
      </c>
      <c r="I370" s="20">
        <f t="array" ref="I370">SUMPRODUCT((RECAP!$A$2:$A$1000=synthése!$B370)*(RECAP!$B$2:$B$1000=synthése!$C370)*(RECAP!$C$1:$L$1=synthése!I$1)*(RECAP!$C$2:$L$1000))</f>
        <v>0</v>
      </c>
      <c r="J370" s="20">
        <f t="array" ref="J370">SUMPRODUCT((RECAP!$A$2:$A$1000=synthése!$B370)*(RECAP!$B$2:$B$1000=synthése!$C370)*(RECAP!$C$1:$L$1=synthése!J$1)*(RECAP!$C$2:$L$1000))</f>
        <v>0</v>
      </c>
      <c r="K370" s="20">
        <f t="array" ref="K370">SUMPRODUCT((RECAP!$A$2:$A$1000=synthése!$B370)*(RECAP!$B$2:$B$1000=synthése!$C370)*(RECAP!$C$1:$L$1=synthése!K$1)*(RECAP!$C$2:$L$1000))</f>
        <v>0</v>
      </c>
      <c r="L370" s="20">
        <f t="array" ref="L370">SUMPRODUCT((RECAP!$A$2:$A$1000=synthése!$B370)*(RECAP!$B$2:$B$1000=synthése!$C370)*(RECAP!$C$1:$L$1=synthése!L$1)*(RECAP!$C$2:$L$1000))</f>
        <v>0</v>
      </c>
      <c r="M370" s="20">
        <f t="array" ref="M370">SUMPRODUCT((RECAP!$A$2:$A$1000=synthése!$B370)*(RECAP!$B$2:$B$1000=synthése!$C370)*(RECAP!$C$1:$L$1=synthése!M$1)*(RECAP!$C$2:$L$1000))</f>
        <v>0</v>
      </c>
      <c r="N370" s="24">
        <f t="shared" si="10"/>
        <v>0</v>
      </c>
    </row>
    <row r="371" spans="1:14" ht="15" thickBot="1" x14ac:dyDescent="0.3">
      <c r="A371" s="11" t="str">
        <f t="shared" ca="1" si="11"/>
        <v/>
      </c>
      <c r="B371" s="18" t="str">
        <f>IF(RECAP!A371="","",RECAP!A371)</f>
        <v/>
      </c>
      <c r="C371" s="19" t="str">
        <f>IF(RECAP!B371="","",RECAP!B371)</f>
        <v/>
      </c>
      <c r="D371" s="20">
        <f t="array" ref="D371">SUMPRODUCT((RECAP!$A$2:$A$1000=synthése!$B371)*(RECAP!$B$2:$B$1000=synthése!$C371)*(RECAP!$C$1:$L$1=synthése!D$1)*(RECAP!$C$2:$L$1000))</f>
        <v>0</v>
      </c>
      <c r="E371" s="20">
        <f t="array" ref="E371">SUMPRODUCT((RECAP!$A$2:$A$1000=synthése!$B371)*(RECAP!$B$2:$B$1000=synthése!$C371)*(RECAP!$C$1:$L$1=synthése!E$1)*(RECAP!$C$2:$L$1000))</f>
        <v>0</v>
      </c>
      <c r="F371" s="20">
        <f t="array" ref="F371">SUMPRODUCT((RECAP!$A$2:$A$1000=synthése!$B371)*(RECAP!$B$2:$B$1000=synthése!$C371)*(RECAP!$C$1:$L$1=synthése!F$1)*(RECAP!$C$2:$L$1000))</f>
        <v>0</v>
      </c>
      <c r="G371" s="20">
        <f t="array" ref="G371">SUMPRODUCT((RECAP!$A$2:$A$1000=synthése!$B371)*(RECAP!$B$2:$B$1000=synthése!$C371)*(RECAP!$C$1:$L$1=synthése!G$1)*(RECAP!$C$2:$L$1000))</f>
        <v>0</v>
      </c>
      <c r="H371" s="20">
        <f t="array" ref="H371">SUMPRODUCT((RECAP!$A$2:$A$1000=synthése!$B371)*(RECAP!$B$2:$B$1000=synthése!$C371)*(RECAP!$C$1:$L$1=synthése!H$1)*(RECAP!$C$2:$L$1000))</f>
        <v>0</v>
      </c>
      <c r="I371" s="20">
        <f t="array" ref="I371">SUMPRODUCT((RECAP!$A$2:$A$1000=synthése!$B371)*(RECAP!$B$2:$B$1000=synthése!$C371)*(RECAP!$C$1:$L$1=synthése!I$1)*(RECAP!$C$2:$L$1000))</f>
        <v>0</v>
      </c>
      <c r="J371" s="20">
        <f t="array" ref="J371">SUMPRODUCT((RECAP!$A$2:$A$1000=synthése!$B371)*(RECAP!$B$2:$B$1000=synthése!$C371)*(RECAP!$C$1:$L$1=synthése!J$1)*(RECAP!$C$2:$L$1000))</f>
        <v>0</v>
      </c>
      <c r="K371" s="20">
        <f t="array" ref="K371">SUMPRODUCT((RECAP!$A$2:$A$1000=synthése!$B371)*(RECAP!$B$2:$B$1000=synthése!$C371)*(RECAP!$C$1:$L$1=synthése!K$1)*(RECAP!$C$2:$L$1000))</f>
        <v>0</v>
      </c>
      <c r="L371" s="20">
        <f t="array" ref="L371">SUMPRODUCT((RECAP!$A$2:$A$1000=synthése!$B371)*(RECAP!$B$2:$B$1000=synthése!$C371)*(RECAP!$C$1:$L$1=synthése!L$1)*(RECAP!$C$2:$L$1000))</f>
        <v>0</v>
      </c>
      <c r="M371" s="20">
        <f t="array" ref="M371">SUMPRODUCT((RECAP!$A$2:$A$1000=synthése!$B371)*(RECAP!$B$2:$B$1000=synthése!$C371)*(RECAP!$C$1:$L$1=synthése!M$1)*(RECAP!$C$2:$L$1000))</f>
        <v>0</v>
      </c>
      <c r="N371" s="24">
        <f t="shared" si="10"/>
        <v>0</v>
      </c>
    </row>
    <row r="372" spans="1:14" ht="15" thickBot="1" x14ac:dyDescent="0.3">
      <c r="A372" s="11" t="str">
        <f t="shared" ca="1" si="11"/>
        <v/>
      </c>
      <c r="B372" s="18" t="str">
        <f>IF(RECAP!A372="","",RECAP!A372)</f>
        <v/>
      </c>
      <c r="C372" s="19" t="str">
        <f>IF(RECAP!B372="","",RECAP!B372)</f>
        <v/>
      </c>
      <c r="D372" s="20">
        <f t="array" ref="D372">SUMPRODUCT((RECAP!$A$2:$A$1000=synthése!$B372)*(RECAP!$B$2:$B$1000=synthése!$C372)*(RECAP!$C$1:$L$1=synthése!D$1)*(RECAP!$C$2:$L$1000))</f>
        <v>0</v>
      </c>
      <c r="E372" s="20">
        <f t="array" ref="E372">SUMPRODUCT((RECAP!$A$2:$A$1000=synthése!$B372)*(RECAP!$B$2:$B$1000=synthése!$C372)*(RECAP!$C$1:$L$1=synthése!E$1)*(RECAP!$C$2:$L$1000))</f>
        <v>0</v>
      </c>
      <c r="F372" s="20">
        <f t="array" ref="F372">SUMPRODUCT((RECAP!$A$2:$A$1000=synthése!$B372)*(RECAP!$B$2:$B$1000=synthése!$C372)*(RECAP!$C$1:$L$1=synthése!F$1)*(RECAP!$C$2:$L$1000))</f>
        <v>0</v>
      </c>
      <c r="G372" s="20">
        <f t="array" ref="G372">SUMPRODUCT((RECAP!$A$2:$A$1000=synthése!$B372)*(RECAP!$B$2:$B$1000=synthése!$C372)*(RECAP!$C$1:$L$1=synthése!G$1)*(RECAP!$C$2:$L$1000))</f>
        <v>0</v>
      </c>
      <c r="H372" s="20">
        <f t="array" ref="H372">SUMPRODUCT((RECAP!$A$2:$A$1000=synthése!$B372)*(RECAP!$B$2:$B$1000=synthése!$C372)*(RECAP!$C$1:$L$1=synthése!H$1)*(RECAP!$C$2:$L$1000))</f>
        <v>0</v>
      </c>
      <c r="I372" s="20">
        <f t="array" ref="I372">SUMPRODUCT((RECAP!$A$2:$A$1000=synthése!$B372)*(RECAP!$B$2:$B$1000=synthése!$C372)*(RECAP!$C$1:$L$1=synthése!I$1)*(RECAP!$C$2:$L$1000))</f>
        <v>0</v>
      </c>
      <c r="J372" s="20">
        <f t="array" ref="J372">SUMPRODUCT((RECAP!$A$2:$A$1000=synthése!$B372)*(RECAP!$B$2:$B$1000=synthése!$C372)*(RECAP!$C$1:$L$1=synthése!J$1)*(RECAP!$C$2:$L$1000))</f>
        <v>0</v>
      </c>
      <c r="K372" s="20">
        <f t="array" ref="K372">SUMPRODUCT((RECAP!$A$2:$A$1000=synthése!$B372)*(RECAP!$B$2:$B$1000=synthése!$C372)*(RECAP!$C$1:$L$1=synthése!K$1)*(RECAP!$C$2:$L$1000))</f>
        <v>0</v>
      </c>
      <c r="L372" s="20">
        <f t="array" ref="L372">SUMPRODUCT((RECAP!$A$2:$A$1000=synthése!$B372)*(RECAP!$B$2:$B$1000=synthése!$C372)*(RECAP!$C$1:$L$1=synthése!L$1)*(RECAP!$C$2:$L$1000))</f>
        <v>0</v>
      </c>
      <c r="M372" s="20">
        <f t="array" ref="M372">SUMPRODUCT((RECAP!$A$2:$A$1000=synthése!$B372)*(RECAP!$B$2:$B$1000=synthése!$C372)*(RECAP!$C$1:$L$1=synthése!M$1)*(RECAP!$C$2:$L$1000))</f>
        <v>0</v>
      </c>
      <c r="N372" s="24">
        <f t="shared" si="10"/>
        <v>0</v>
      </c>
    </row>
    <row r="373" spans="1:14" ht="15" thickBot="1" x14ac:dyDescent="0.3">
      <c r="A373" s="25" t="str">
        <f t="shared" ca="1" si="11"/>
        <v/>
      </c>
      <c r="B373" s="26" t="str">
        <f>IF(RECAP!A373="","",RECAP!A373)</f>
        <v/>
      </c>
      <c r="C373" s="27" t="str">
        <f>IF(RECAP!B373="","",RECAP!B373)</f>
        <v/>
      </c>
      <c r="D373" s="28">
        <f t="array" ref="D373">SUMPRODUCT((RECAP!$A$2:$A$1000=synthése!$B373)*(RECAP!$B$2:$B$1000=synthése!$C373)*(RECAP!$C$1:$L$1=synthése!D$1)*(RECAP!$C$2:$L$1000))</f>
        <v>0</v>
      </c>
      <c r="E373" s="28">
        <f t="array" ref="E373">SUMPRODUCT((RECAP!$A$2:$A$1000=synthése!$B373)*(RECAP!$B$2:$B$1000=synthése!$C373)*(RECAP!$C$1:$L$1=synthése!E$1)*(RECAP!$C$2:$L$1000))</f>
        <v>0</v>
      </c>
      <c r="F373" s="28">
        <f t="array" ref="F373">SUMPRODUCT((RECAP!$A$2:$A$1000=synthése!$B373)*(RECAP!$B$2:$B$1000=synthése!$C373)*(RECAP!$C$1:$L$1=synthése!F$1)*(RECAP!$C$2:$L$1000))</f>
        <v>0</v>
      </c>
      <c r="G373" s="28">
        <f t="array" ref="G373">SUMPRODUCT((RECAP!$A$2:$A$1000=synthése!$B373)*(RECAP!$B$2:$B$1000=synthése!$C373)*(RECAP!$C$1:$L$1=synthése!G$1)*(RECAP!$C$2:$L$1000))</f>
        <v>0</v>
      </c>
      <c r="H373" s="28">
        <f t="array" ref="H373">SUMPRODUCT((RECAP!$A$2:$A$1000=synthése!$B373)*(RECAP!$B$2:$B$1000=synthése!$C373)*(RECAP!$C$1:$L$1=synthése!H$1)*(RECAP!$C$2:$L$1000))</f>
        <v>0</v>
      </c>
      <c r="I373" s="28">
        <f t="array" ref="I373">SUMPRODUCT((RECAP!$A$2:$A$1000=synthése!$B373)*(RECAP!$B$2:$B$1000=synthése!$C373)*(RECAP!$C$1:$L$1=synthése!I$1)*(RECAP!$C$2:$L$1000))</f>
        <v>0</v>
      </c>
      <c r="J373" s="28">
        <f t="array" ref="J373">SUMPRODUCT((RECAP!$A$2:$A$1000=synthése!$B373)*(RECAP!$B$2:$B$1000=synthése!$C373)*(RECAP!$C$1:$L$1=synthése!J$1)*(RECAP!$C$2:$L$1000))</f>
        <v>0</v>
      </c>
      <c r="K373" s="28">
        <f t="array" ref="K373">SUMPRODUCT((RECAP!$A$2:$A$1000=synthése!$B373)*(RECAP!$B$2:$B$1000=synthése!$C373)*(RECAP!$C$1:$L$1=synthése!K$1)*(RECAP!$C$2:$L$1000))</f>
        <v>0</v>
      </c>
      <c r="L373" s="28">
        <f t="array" ref="L373">SUMPRODUCT((RECAP!$A$2:$A$1000=synthése!$B373)*(RECAP!$B$2:$B$1000=synthése!$C373)*(RECAP!$C$1:$L$1=synthése!L$1)*(RECAP!$C$2:$L$1000))</f>
        <v>0</v>
      </c>
      <c r="M373" s="28">
        <f t="array" ref="M373">SUMPRODUCT((RECAP!$A$2:$A$1000=synthése!$B373)*(RECAP!$B$2:$B$1000=synthése!$C373)*(RECAP!$C$1:$L$1=synthése!M$1)*(RECAP!$C$2:$L$1000))</f>
        <v>0</v>
      </c>
      <c r="N373" s="24">
        <f t="shared" si="10"/>
        <v>0</v>
      </c>
    </row>
    <row r="374" spans="1:14" ht="15" thickBot="1" x14ac:dyDescent="0.3">
      <c r="A374" s="9" t="str">
        <f t="shared" ca="1" si="11"/>
        <v/>
      </c>
      <c r="B374" s="21" t="str">
        <f>IF(RECAP!A374="","",RECAP!A374)</f>
        <v/>
      </c>
      <c r="C374" s="22" t="str">
        <f>IF(RECAP!B374="","",RECAP!B374)</f>
        <v/>
      </c>
      <c r="D374" s="23">
        <f t="array" ref="D374">SUMPRODUCT((RECAP!$A$2:$A$1000=synthése!$B374)*(RECAP!$B$2:$B$1000=synthése!$C374)*(RECAP!$C$1:$L$1=synthése!D$1)*(RECAP!$C$2:$L$1000))</f>
        <v>0</v>
      </c>
      <c r="E374" s="23">
        <f t="array" ref="E374">SUMPRODUCT((RECAP!$A$2:$A$1000=synthése!$B374)*(RECAP!$B$2:$B$1000=synthése!$C374)*(RECAP!$C$1:$L$1=synthése!E$1)*(RECAP!$C$2:$L$1000))</f>
        <v>0</v>
      </c>
      <c r="F374" s="23">
        <f t="array" ref="F374">SUMPRODUCT((RECAP!$A$2:$A$1000=synthése!$B374)*(RECAP!$B$2:$B$1000=synthése!$C374)*(RECAP!$C$1:$L$1=synthése!F$1)*(RECAP!$C$2:$L$1000))</f>
        <v>0</v>
      </c>
      <c r="G374" s="23">
        <f t="array" ref="G374">SUMPRODUCT((RECAP!$A$2:$A$1000=synthése!$B374)*(RECAP!$B$2:$B$1000=synthése!$C374)*(RECAP!$C$1:$L$1=synthése!G$1)*(RECAP!$C$2:$L$1000))</f>
        <v>0</v>
      </c>
      <c r="H374" s="23">
        <f t="array" ref="H374">SUMPRODUCT((RECAP!$A$2:$A$1000=synthése!$B374)*(RECAP!$B$2:$B$1000=synthése!$C374)*(RECAP!$C$1:$L$1=synthése!H$1)*(RECAP!$C$2:$L$1000))</f>
        <v>0</v>
      </c>
      <c r="I374" s="23">
        <f t="array" ref="I374">SUMPRODUCT((RECAP!$A$2:$A$1000=synthése!$B374)*(RECAP!$B$2:$B$1000=synthése!$C374)*(RECAP!$C$1:$L$1=synthése!I$1)*(RECAP!$C$2:$L$1000))</f>
        <v>0</v>
      </c>
      <c r="J374" s="23">
        <f t="array" ref="J374">SUMPRODUCT((RECAP!$A$2:$A$1000=synthése!$B374)*(RECAP!$B$2:$B$1000=synthése!$C374)*(RECAP!$C$1:$L$1=synthése!J$1)*(RECAP!$C$2:$L$1000))</f>
        <v>0</v>
      </c>
      <c r="K374" s="23">
        <f t="array" ref="K374">SUMPRODUCT((RECAP!$A$2:$A$1000=synthése!$B374)*(RECAP!$B$2:$B$1000=synthése!$C374)*(RECAP!$C$1:$L$1=synthése!K$1)*(RECAP!$C$2:$L$1000))</f>
        <v>0</v>
      </c>
      <c r="L374" s="23">
        <f t="array" ref="L374">SUMPRODUCT((RECAP!$A$2:$A$1000=synthése!$B374)*(RECAP!$B$2:$B$1000=synthése!$C374)*(RECAP!$C$1:$L$1=synthése!L$1)*(RECAP!$C$2:$L$1000))</f>
        <v>0</v>
      </c>
      <c r="M374" s="23">
        <f t="array" ref="M374">SUMPRODUCT((RECAP!$A$2:$A$1000=synthése!$B374)*(RECAP!$B$2:$B$1000=synthése!$C374)*(RECAP!$C$1:$L$1=synthése!M$1)*(RECAP!$C$2:$L$1000))</f>
        <v>0</v>
      </c>
      <c r="N374" s="24">
        <f t="shared" si="10"/>
        <v>0</v>
      </c>
    </row>
    <row r="375" spans="1:14" ht="15" thickBot="1" x14ac:dyDescent="0.3">
      <c r="A375" s="11" t="str">
        <f t="shared" ca="1" si="11"/>
        <v/>
      </c>
      <c r="B375" s="18" t="str">
        <f>IF(RECAP!A375="","",RECAP!A375)</f>
        <v/>
      </c>
      <c r="C375" s="19" t="str">
        <f>IF(RECAP!B375="","",RECAP!B375)</f>
        <v/>
      </c>
      <c r="D375" s="20">
        <f t="array" ref="D375">SUMPRODUCT((RECAP!$A$2:$A$1000=synthése!$B375)*(RECAP!$B$2:$B$1000=synthése!$C375)*(RECAP!$C$1:$L$1=synthése!D$1)*(RECAP!$C$2:$L$1000))</f>
        <v>0</v>
      </c>
      <c r="E375" s="20">
        <f t="array" ref="E375">SUMPRODUCT((RECAP!$A$2:$A$1000=synthése!$B375)*(RECAP!$B$2:$B$1000=synthése!$C375)*(RECAP!$C$1:$L$1=synthése!E$1)*(RECAP!$C$2:$L$1000))</f>
        <v>0</v>
      </c>
      <c r="F375" s="20">
        <f t="array" ref="F375">SUMPRODUCT((RECAP!$A$2:$A$1000=synthése!$B375)*(RECAP!$B$2:$B$1000=synthése!$C375)*(RECAP!$C$1:$L$1=synthése!F$1)*(RECAP!$C$2:$L$1000))</f>
        <v>0</v>
      </c>
      <c r="G375" s="20">
        <f t="array" ref="G375">SUMPRODUCT((RECAP!$A$2:$A$1000=synthése!$B375)*(RECAP!$B$2:$B$1000=synthése!$C375)*(RECAP!$C$1:$L$1=synthése!G$1)*(RECAP!$C$2:$L$1000))</f>
        <v>0</v>
      </c>
      <c r="H375" s="20">
        <f t="array" ref="H375">SUMPRODUCT((RECAP!$A$2:$A$1000=synthése!$B375)*(RECAP!$B$2:$B$1000=synthése!$C375)*(RECAP!$C$1:$L$1=synthése!H$1)*(RECAP!$C$2:$L$1000))</f>
        <v>0</v>
      </c>
      <c r="I375" s="20">
        <f t="array" ref="I375">SUMPRODUCT((RECAP!$A$2:$A$1000=synthése!$B375)*(RECAP!$B$2:$B$1000=synthése!$C375)*(RECAP!$C$1:$L$1=synthése!I$1)*(RECAP!$C$2:$L$1000))</f>
        <v>0</v>
      </c>
      <c r="J375" s="20">
        <f t="array" ref="J375">SUMPRODUCT((RECAP!$A$2:$A$1000=synthése!$B375)*(RECAP!$B$2:$B$1000=synthése!$C375)*(RECAP!$C$1:$L$1=synthése!J$1)*(RECAP!$C$2:$L$1000))</f>
        <v>0</v>
      </c>
      <c r="K375" s="20">
        <f t="array" ref="K375">SUMPRODUCT((RECAP!$A$2:$A$1000=synthése!$B375)*(RECAP!$B$2:$B$1000=synthése!$C375)*(RECAP!$C$1:$L$1=synthése!K$1)*(RECAP!$C$2:$L$1000))</f>
        <v>0</v>
      </c>
      <c r="L375" s="20">
        <f t="array" ref="L375">SUMPRODUCT((RECAP!$A$2:$A$1000=synthése!$B375)*(RECAP!$B$2:$B$1000=synthése!$C375)*(RECAP!$C$1:$L$1=synthése!L$1)*(RECAP!$C$2:$L$1000))</f>
        <v>0</v>
      </c>
      <c r="M375" s="20">
        <f t="array" ref="M375">SUMPRODUCT((RECAP!$A$2:$A$1000=synthése!$B375)*(RECAP!$B$2:$B$1000=synthése!$C375)*(RECAP!$C$1:$L$1=synthése!M$1)*(RECAP!$C$2:$L$1000))</f>
        <v>0</v>
      </c>
      <c r="N375" s="24">
        <f t="shared" si="10"/>
        <v>0</v>
      </c>
    </row>
    <row r="376" spans="1:14" ht="15" thickBot="1" x14ac:dyDescent="0.3">
      <c r="A376" s="11" t="str">
        <f t="shared" ca="1" si="11"/>
        <v/>
      </c>
      <c r="B376" s="18" t="str">
        <f>IF(RECAP!A376="","",RECAP!A376)</f>
        <v/>
      </c>
      <c r="C376" s="19" t="str">
        <f>IF(RECAP!B376="","",RECAP!B376)</f>
        <v/>
      </c>
      <c r="D376" s="20">
        <f t="array" ref="D376">SUMPRODUCT((RECAP!$A$2:$A$1000=synthése!$B376)*(RECAP!$B$2:$B$1000=synthése!$C376)*(RECAP!$C$1:$L$1=synthése!D$1)*(RECAP!$C$2:$L$1000))</f>
        <v>0</v>
      </c>
      <c r="E376" s="20">
        <f t="array" ref="E376">SUMPRODUCT((RECAP!$A$2:$A$1000=synthése!$B376)*(RECAP!$B$2:$B$1000=synthése!$C376)*(RECAP!$C$1:$L$1=synthése!E$1)*(RECAP!$C$2:$L$1000))</f>
        <v>0</v>
      </c>
      <c r="F376" s="20">
        <f t="array" ref="F376">SUMPRODUCT((RECAP!$A$2:$A$1000=synthése!$B376)*(RECAP!$B$2:$B$1000=synthése!$C376)*(RECAP!$C$1:$L$1=synthése!F$1)*(RECAP!$C$2:$L$1000))</f>
        <v>0</v>
      </c>
      <c r="G376" s="20">
        <f t="array" ref="G376">SUMPRODUCT((RECAP!$A$2:$A$1000=synthése!$B376)*(RECAP!$B$2:$B$1000=synthése!$C376)*(RECAP!$C$1:$L$1=synthése!G$1)*(RECAP!$C$2:$L$1000))</f>
        <v>0</v>
      </c>
      <c r="H376" s="20">
        <f t="array" ref="H376">SUMPRODUCT((RECAP!$A$2:$A$1000=synthése!$B376)*(RECAP!$B$2:$B$1000=synthése!$C376)*(RECAP!$C$1:$L$1=synthése!H$1)*(RECAP!$C$2:$L$1000))</f>
        <v>0</v>
      </c>
      <c r="I376" s="20">
        <f t="array" ref="I376">SUMPRODUCT((RECAP!$A$2:$A$1000=synthése!$B376)*(RECAP!$B$2:$B$1000=synthése!$C376)*(RECAP!$C$1:$L$1=synthése!I$1)*(RECAP!$C$2:$L$1000))</f>
        <v>0</v>
      </c>
      <c r="J376" s="20">
        <f t="array" ref="J376">SUMPRODUCT((RECAP!$A$2:$A$1000=synthése!$B376)*(RECAP!$B$2:$B$1000=synthése!$C376)*(RECAP!$C$1:$L$1=synthése!J$1)*(RECAP!$C$2:$L$1000))</f>
        <v>0</v>
      </c>
      <c r="K376" s="20">
        <f t="array" ref="K376">SUMPRODUCT((RECAP!$A$2:$A$1000=synthése!$B376)*(RECAP!$B$2:$B$1000=synthése!$C376)*(RECAP!$C$1:$L$1=synthése!K$1)*(RECAP!$C$2:$L$1000))</f>
        <v>0</v>
      </c>
      <c r="L376" s="20">
        <f t="array" ref="L376">SUMPRODUCT((RECAP!$A$2:$A$1000=synthése!$B376)*(RECAP!$B$2:$B$1000=synthése!$C376)*(RECAP!$C$1:$L$1=synthése!L$1)*(RECAP!$C$2:$L$1000))</f>
        <v>0</v>
      </c>
      <c r="M376" s="20">
        <f t="array" ref="M376">SUMPRODUCT((RECAP!$A$2:$A$1000=synthése!$B376)*(RECAP!$B$2:$B$1000=synthése!$C376)*(RECAP!$C$1:$L$1=synthése!M$1)*(RECAP!$C$2:$L$1000))</f>
        <v>0</v>
      </c>
      <c r="N376" s="24">
        <f t="shared" si="10"/>
        <v>0</v>
      </c>
    </row>
    <row r="377" spans="1:14" ht="15" thickBot="1" x14ac:dyDescent="0.3">
      <c r="A377" s="11" t="str">
        <f t="shared" ca="1" si="11"/>
        <v/>
      </c>
      <c r="B377" s="18" t="str">
        <f>IF(RECAP!A377="","",RECAP!A377)</f>
        <v/>
      </c>
      <c r="C377" s="19" t="str">
        <f>IF(RECAP!B377="","",RECAP!B377)</f>
        <v/>
      </c>
      <c r="D377" s="20">
        <f t="array" ref="D377">SUMPRODUCT((RECAP!$A$2:$A$1000=synthése!$B377)*(RECAP!$B$2:$B$1000=synthése!$C377)*(RECAP!$C$1:$L$1=synthése!D$1)*(RECAP!$C$2:$L$1000))</f>
        <v>0</v>
      </c>
      <c r="E377" s="20">
        <f t="array" ref="E377">SUMPRODUCT((RECAP!$A$2:$A$1000=synthése!$B377)*(RECAP!$B$2:$B$1000=synthése!$C377)*(RECAP!$C$1:$L$1=synthése!E$1)*(RECAP!$C$2:$L$1000))</f>
        <v>0</v>
      </c>
      <c r="F377" s="20">
        <f t="array" ref="F377">SUMPRODUCT((RECAP!$A$2:$A$1000=synthése!$B377)*(RECAP!$B$2:$B$1000=synthése!$C377)*(RECAP!$C$1:$L$1=synthése!F$1)*(RECAP!$C$2:$L$1000))</f>
        <v>0</v>
      </c>
      <c r="G377" s="20">
        <f t="array" ref="G377">SUMPRODUCT((RECAP!$A$2:$A$1000=synthése!$B377)*(RECAP!$B$2:$B$1000=synthése!$C377)*(RECAP!$C$1:$L$1=synthése!G$1)*(RECAP!$C$2:$L$1000))</f>
        <v>0</v>
      </c>
      <c r="H377" s="20">
        <f t="array" ref="H377">SUMPRODUCT((RECAP!$A$2:$A$1000=synthése!$B377)*(RECAP!$B$2:$B$1000=synthése!$C377)*(RECAP!$C$1:$L$1=synthése!H$1)*(RECAP!$C$2:$L$1000))</f>
        <v>0</v>
      </c>
      <c r="I377" s="20">
        <f t="array" ref="I377">SUMPRODUCT((RECAP!$A$2:$A$1000=synthése!$B377)*(RECAP!$B$2:$B$1000=synthése!$C377)*(RECAP!$C$1:$L$1=synthése!I$1)*(RECAP!$C$2:$L$1000))</f>
        <v>0</v>
      </c>
      <c r="J377" s="20">
        <f t="array" ref="J377">SUMPRODUCT((RECAP!$A$2:$A$1000=synthése!$B377)*(RECAP!$B$2:$B$1000=synthése!$C377)*(RECAP!$C$1:$L$1=synthése!J$1)*(RECAP!$C$2:$L$1000))</f>
        <v>0</v>
      </c>
      <c r="K377" s="20">
        <f t="array" ref="K377">SUMPRODUCT((RECAP!$A$2:$A$1000=synthése!$B377)*(RECAP!$B$2:$B$1000=synthése!$C377)*(RECAP!$C$1:$L$1=synthése!K$1)*(RECAP!$C$2:$L$1000))</f>
        <v>0</v>
      </c>
      <c r="L377" s="20">
        <f t="array" ref="L377">SUMPRODUCT((RECAP!$A$2:$A$1000=synthése!$B377)*(RECAP!$B$2:$B$1000=synthése!$C377)*(RECAP!$C$1:$L$1=synthése!L$1)*(RECAP!$C$2:$L$1000))</f>
        <v>0</v>
      </c>
      <c r="M377" s="20">
        <f t="array" ref="M377">SUMPRODUCT((RECAP!$A$2:$A$1000=synthése!$B377)*(RECAP!$B$2:$B$1000=synthése!$C377)*(RECAP!$C$1:$L$1=synthése!M$1)*(RECAP!$C$2:$L$1000))</f>
        <v>0</v>
      </c>
      <c r="N377" s="24">
        <f t="shared" si="10"/>
        <v>0</v>
      </c>
    </row>
    <row r="378" spans="1:14" ht="15" thickBot="1" x14ac:dyDescent="0.3">
      <c r="A378" s="11" t="str">
        <f t="shared" ca="1" si="11"/>
        <v/>
      </c>
      <c r="B378" s="18" t="str">
        <f>IF(RECAP!A378="","",RECAP!A378)</f>
        <v/>
      </c>
      <c r="C378" s="19" t="str">
        <f>IF(RECAP!B378="","",RECAP!B378)</f>
        <v/>
      </c>
      <c r="D378" s="20">
        <f t="array" ref="D378">SUMPRODUCT((RECAP!$A$2:$A$1000=synthése!$B378)*(RECAP!$B$2:$B$1000=synthése!$C378)*(RECAP!$C$1:$L$1=synthése!D$1)*(RECAP!$C$2:$L$1000))</f>
        <v>0</v>
      </c>
      <c r="E378" s="20">
        <f t="array" ref="E378">SUMPRODUCT((RECAP!$A$2:$A$1000=synthése!$B378)*(RECAP!$B$2:$B$1000=synthése!$C378)*(RECAP!$C$1:$L$1=synthése!E$1)*(RECAP!$C$2:$L$1000))</f>
        <v>0</v>
      </c>
      <c r="F378" s="20">
        <f t="array" ref="F378">SUMPRODUCT((RECAP!$A$2:$A$1000=synthése!$B378)*(RECAP!$B$2:$B$1000=synthése!$C378)*(RECAP!$C$1:$L$1=synthése!F$1)*(RECAP!$C$2:$L$1000))</f>
        <v>0</v>
      </c>
      <c r="G378" s="20">
        <f t="array" ref="G378">SUMPRODUCT((RECAP!$A$2:$A$1000=synthése!$B378)*(RECAP!$B$2:$B$1000=synthése!$C378)*(RECAP!$C$1:$L$1=synthése!G$1)*(RECAP!$C$2:$L$1000))</f>
        <v>0</v>
      </c>
      <c r="H378" s="20">
        <f t="array" ref="H378">SUMPRODUCT((RECAP!$A$2:$A$1000=synthése!$B378)*(RECAP!$B$2:$B$1000=synthése!$C378)*(RECAP!$C$1:$L$1=synthése!H$1)*(RECAP!$C$2:$L$1000))</f>
        <v>0</v>
      </c>
      <c r="I378" s="20">
        <f t="array" ref="I378">SUMPRODUCT((RECAP!$A$2:$A$1000=synthése!$B378)*(RECAP!$B$2:$B$1000=synthése!$C378)*(RECAP!$C$1:$L$1=synthése!I$1)*(RECAP!$C$2:$L$1000))</f>
        <v>0</v>
      </c>
      <c r="J378" s="20">
        <f t="array" ref="J378">SUMPRODUCT((RECAP!$A$2:$A$1000=synthése!$B378)*(RECAP!$B$2:$B$1000=synthése!$C378)*(RECAP!$C$1:$L$1=synthése!J$1)*(RECAP!$C$2:$L$1000))</f>
        <v>0</v>
      </c>
      <c r="K378" s="20">
        <f t="array" ref="K378">SUMPRODUCT((RECAP!$A$2:$A$1000=synthése!$B378)*(RECAP!$B$2:$B$1000=synthése!$C378)*(RECAP!$C$1:$L$1=synthése!K$1)*(RECAP!$C$2:$L$1000))</f>
        <v>0</v>
      </c>
      <c r="L378" s="20">
        <f t="array" ref="L378">SUMPRODUCT((RECAP!$A$2:$A$1000=synthése!$B378)*(RECAP!$B$2:$B$1000=synthése!$C378)*(RECAP!$C$1:$L$1=synthése!L$1)*(RECAP!$C$2:$L$1000))</f>
        <v>0</v>
      </c>
      <c r="M378" s="20">
        <f t="array" ref="M378">SUMPRODUCT((RECAP!$A$2:$A$1000=synthése!$B378)*(RECAP!$B$2:$B$1000=synthése!$C378)*(RECAP!$C$1:$L$1=synthése!M$1)*(RECAP!$C$2:$L$1000))</f>
        <v>0</v>
      </c>
      <c r="N378" s="24">
        <f t="shared" si="10"/>
        <v>0</v>
      </c>
    </row>
    <row r="379" spans="1:14" ht="15" thickBot="1" x14ac:dyDescent="0.3">
      <c r="A379" s="25" t="str">
        <f t="shared" ca="1" si="11"/>
        <v/>
      </c>
      <c r="B379" s="26" t="str">
        <f>IF(RECAP!A379="","",RECAP!A379)</f>
        <v/>
      </c>
      <c r="C379" s="27" t="str">
        <f>IF(RECAP!B379="","",RECAP!B379)</f>
        <v/>
      </c>
      <c r="D379" s="28">
        <f t="array" ref="D379">SUMPRODUCT((RECAP!$A$2:$A$1000=synthése!$B379)*(RECAP!$B$2:$B$1000=synthése!$C379)*(RECAP!$C$1:$L$1=synthése!D$1)*(RECAP!$C$2:$L$1000))</f>
        <v>0</v>
      </c>
      <c r="E379" s="28">
        <f t="array" ref="E379">SUMPRODUCT((RECAP!$A$2:$A$1000=synthése!$B379)*(RECAP!$B$2:$B$1000=synthése!$C379)*(RECAP!$C$1:$L$1=synthése!E$1)*(RECAP!$C$2:$L$1000))</f>
        <v>0</v>
      </c>
      <c r="F379" s="28">
        <f t="array" ref="F379">SUMPRODUCT((RECAP!$A$2:$A$1000=synthése!$B379)*(RECAP!$B$2:$B$1000=synthése!$C379)*(RECAP!$C$1:$L$1=synthése!F$1)*(RECAP!$C$2:$L$1000))</f>
        <v>0</v>
      </c>
      <c r="G379" s="28">
        <f t="array" ref="G379">SUMPRODUCT((RECAP!$A$2:$A$1000=synthése!$B379)*(RECAP!$B$2:$B$1000=synthése!$C379)*(RECAP!$C$1:$L$1=synthése!G$1)*(RECAP!$C$2:$L$1000))</f>
        <v>0</v>
      </c>
      <c r="H379" s="28">
        <f t="array" ref="H379">SUMPRODUCT((RECAP!$A$2:$A$1000=synthése!$B379)*(RECAP!$B$2:$B$1000=synthése!$C379)*(RECAP!$C$1:$L$1=synthése!H$1)*(RECAP!$C$2:$L$1000))</f>
        <v>0</v>
      </c>
      <c r="I379" s="28">
        <f t="array" ref="I379">SUMPRODUCT((RECAP!$A$2:$A$1000=synthése!$B379)*(RECAP!$B$2:$B$1000=synthése!$C379)*(RECAP!$C$1:$L$1=synthése!I$1)*(RECAP!$C$2:$L$1000))</f>
        <v>0</v>
      </c>
      <c r="J379" s="28">
        <f t="array" ref="J379">SUMPRODUCT((RECAP!$A$2:$A$1000=synthése!$B379)*(RECAP!$B$2:$B$1000=synthése!$C379)*(RECAP!$C$1:$L$1=synthése!J$1)*(RECAP!$C$2:$L$1000))</f>
        <v>0</v>
      </c>
      <c r="K379" s="28">
        <f t="array" ref="K379">SUMPRODUCT((RECAP!$A$2:$A$1000=synthése!$B379)*(RECAP!$B$2:$B$1000=synthése!$C379)*(RECAP!$C$1:$L$1=synthése!K$1)*(RECAP!$C$2:$L$1000))</f>
        <v>0</v>
      </c>
      <c r="L379" s="28">
        <f t="array" ref="L379">SUMPRODUCT((RECAP!$A$2:$A$1000=synthése!$B379)*(RECAP!$B$2:$B$1000=synthése!$C379)*(RECAP!$C$1:$L$1=synthése!L$1)*(RECAP!$C$2:$L$1000))</f>
        <v>0</v>
      </c>
      <c r="M379" s="28">
        <f t="array" ref="M379">SUMPRODUCT((RECAP!$A$2:$A$1000=synthése!$B379)*(RECAP!$B$2:$B$1000=synthése!$C379)*(RECAP!$C$1:$L$1=synthése!M$1)*(RECAP!$C$2:$L$1000))</f>
        <v>0</v>
      </c>
      <c r="N379" s="24">
        <f t="shared" si="10"/>
        <v>0</v>
      </c>
    </row>
    <row r="380" spans="1:14" ht="15" thickBot="1" x14ac:dyDescent="0.3">
      <c r="A380" s="9" t="str">
        <f t="shared" ca="1" si="11"/>
        <v/>
      </c>
      <c r="B380" s="21" t="str">
        <f>IF(RECAP!A380="","",RECAP!A380)</f>
        <v/>
      </c>
      <c r="C380" s="22" t="str">
        <f>IF(RECAP!B380="","",RECAP!B380)</f>
        <v/>
      </c>
      <c r="D380" s="23">
        <f t="array" ref="D380">SUMPRODUCT((RECAP!$A$2:$A$1000=synthése!$B380)*(RECAP!$B$2:$B$1000=synthése!$C380)*(RECAP!$C$1:$L$1=synthése!D$1)*(RECAP!$C$2:$L$1000))</f>
        <v>0</v>
      </c>
      <c r="E380" s="23">
        <f t="array" ref="E380">SUMPRODUCT((RECAP!$A$2:$A$1000=synthése!$B380)*(RECAP!$B$2:$B$1000=synthése!$C380)*(RECAP!$C$1:$L$1=synthése!E$1)*(RECAP!$C$2:$L$1000))</f>
        <v>0</v>
      </c>
      <c r="F380" s="23">
        <f t="array" ref="F380">SUMPRODUCT((RECAP!$A$2:$A$1000=synthése!$B380)*(RECAP!$B$2:$B$1000=synthése!$C380)*(RECAP!$C$1:$L$1=synthése!F$1)*(RECAP!$C$2:$L$1000))</f>
        <v>0</v>
      </c>
      <c r="G380" s="23">
        <f t="array" ref="G380">SUMPRODUCT((RECAP!$A$2:$A$1000=synthése!$B380)*(RECAP!$B$2:$B$1000=synthése!$C380)*(RECAP!$C$1:$L$1=synthése!G$1)*(RECAP!$C$2:$L$1000))</f>
        <v>0</v>
      </c>
      <c r="H380" s="23">
        <f t="array" ref="H380">SUMPRODUCT((RECAP!$A$2:$A$1000=synthése!$B380)*(RECAP!$B$2:$B$1000=synthése!$C380)*(RECAP!$C$1:$L$1=synthése!H$1)*(RECAP!$C$2:$L$1000))</f>
        <v>0</v>
      </c>
      <c r="I380" s="23">
        <f t="array" ref="I380">SUMPRODUCT((RECAP!$A$2:$A$1000=synthése!$B380)*(RECAP!$B$2:$B$1000=synthése!$C380)*(RECAP!$C$1:$L$1=synthése!I$1)*(RECAP!$C$2:$L$1000))</f>
        <v>0</v>
      </c>
      <c r="J380" s="23">
        <f t="array" ref="J380">SUMPRODUCT((RECAP!$A$2:$A$1000=synthése!$B380)*(RECAP!$B$2:$B$1000=synthése!$C380)*(RECAP!$C$1:$L$1=synthése!J$1)*(RECAP!$C$2:$L$1000))</f>
        <v>0</v>
      </c>
      <c r="K380" s="23">
        <f t="array" ref="K380">SUMPRODUCT((RECAP!$A$2:$A$1000=synthése!$B380)*(RECAP!$B$2:$B$1000=synthése!$C380)*(RECAP!$C$1:$L$1=synthése!K$1)*(RECAP!$C$2:$L$1000))</f>
        <v>0</v>
      </c>
      <c r="L380" s="23">
        <f t="array" ref="L380">SUMPRODUCT((RECAP!$A$2:$A$1000=synthése!$B380)*(RECAP!$B$2:$B$1000=synthése!$C380)*(RECAP!$C$1:$L$1=synthése!L$1)*(RECAP!$C$2:$L$1000))</f>
        <v>0</v>
      </c>
      <c r="M380" s="23">
        <f t="array" ref="M380">SUMPRODUCT((RECAP!$A$2:$A$1000=synthése!$B380)*(RECAP!$B$2:$B$1000=synthése!$C380)*(RECAP!$C$1:$L$1=synthése!M$1)*(RECAP!$C$2:$L$1000))</f>
        <v>0</v>
      </c>
      <c r="N380" s="24">
        <f t="shared" si="10"/>
        <v>0</v>
      </c>
    </row>
    <row r="381" spans="1:14" ht="15" thickBot="1" x14ac:dyDescent="0.3">
      <c r="A381" s="11" t="str">
        <f t="shared" ca="1" si="11"/>
        <v/>
      </c>
      <c r="B381" s="18" t="str">
        <f>IF(RECAP!A381="","",RECAP!A381)</f>
        <v/>
      </c>
      <c r="C381" s="19" t="str">
        <f>IF(RECAP!B381="","",RECAP!B381)</f>
        <v/>
      </c>
      <c r="D381" s="20">
        <f t="array" ref="D381">SUMPRODUCT((RECAP!$A$2:$A$1000=synthése!$B381)*(RECAP!$B$2:$B$1000=synthése!$C381)*(RECAP!$C$1:$L$1=synthése!D$1)*(RECAP!$C$2:$L$1000))</f>
        <v>0</v>
      </c>
      <c r="E381" s="20">
        <f t="array" ref="E381">SUMPRODUCT((RECAP!$A$2:$A$1000=synthése!$B381)*(RECAP!$B$2:$B$1000=synthése!$C381)*(RECAP!$C$1:$L$1=synthése!E$1)*(RECAP!$C$2:$L$1000))</f>
        <v>0</v>
      </c>
      <c r="F381" s="20">
        <f t="array" ref="F381">SUMPRODUCT((RECAP!$A$2:$A$1000=synthése!$B381)*(RECAP!$B$2:$B$1000=synthése!$C381)*(RECAP!$C$1:$L$1=synthése!F$1)*(RECAP!$C$2:$L$1000))</f>
        <v>0</v>
      </c>
      <c r="G381" s="20">
        <f t="array" ref="G381">SUMPRODUCT((RECAP!$A$2:$A$1000=synthése!$B381)*(RECAP!$B$2:$B$1000=synthése!$C381)*(RECAP!$C$1:$L$1=synthése!G$1)*(RECAP!$C$2:$L$1000))</f>
        <v>0</v>
      </c>
      <c r="H381" s="20">
        <f t="array" ref="H381">SUMPRODUCT((RECAP!$A$2:$A$1000=synthése!$B381)*(RECAP!$B$2:$B$1000=synthése!$C381)*(RECAP!$C$1:$L$1=synthése!H$1)*(RECAP!$C$2:$L$1000))</f>
        <v>0</v>
      </c>
      <c r="I381" s="20">
        <f t="array" ref="I381">SUMPRODUCT((RECAP!$A$2:$A$1000=synthése!$B381)*(RECAP!$B$2:$B$1000=synthése!$C381)*(RECAP!$C$1:$L$1=synthése!I$1)*(RECAP!$C$2:$L$1000))</f>
        <v>0</v>
      </c>
      <c r="J381" s="20">
        <f t="array" ref="J381">SUMPRODUCT((RECAP!$A$2:$A$1000=synthése!$B381)*(RECAP!$B$2:$B$1000=synthése!$C381)*(RECAP!$C$1:$L$1=synthése!J$1)*(RECAP!$C$2:$L$1000))</f>
        <v>0</v>
      </c>
      <c r="K381" s="20">
        <f t="array" ref="K381">SUMPRODUCT((RECAP!$A$2:$A$1000=synthése!$B381)*(RECAP!$B$2:$B$1000=synthése!$C381)*(RECAP!$C$1:$L$1=synthése!K$1)*(RECAP!$C$2:$L$1000))</f>
        <v>0</v>
      </c>
      <c r="L381" s="20">
        <f t="array" ref="L381">SUMPRODUCT((RECAP!$A$2:$A$1000=synthése!$B381)*(RECAP!$B$2:$B$1000=synthése!$C381)*(RECAP!$C$1:$L$1=synthése!L$1)*(RECAP!$C$2:$L$1000))</f>
        <v>0</v>
      </c>
      <c r="M381" s="20">
        <f t="array" ref="M381">SUMPRODUCT((RECAP!$A$2:$A$1000=synthése!$B381)*(RECAP!$B$2:$B$1000=synthése!$C381)*(RECAP!$C$1:$L$1=synthése!M$1)*(RECAP!$C$2:$L$1000))</f>
        <v>0</v>
      </c>
      <c r="N381" s="24">
        <f t="shared" si="10"/>
        <v>0</v>
      </c>
    </row>
    <row r="382" spans="1:14" ht="15" thickBot="1" x14ac:dyDescent="0.3">
      <c r="A382" s="11" t="str">
        <f t="shared" ca="1" si="11"/>
        <v/>
      </c>
      <c r="B382" s="18" t="str">
        <f>IF(RECAP!A382="","",RECAP!A382)</f>
        <v/>
      </c>
      <c r="C382" s="19" t="str">
        <f>IF(RECAP!B382="","",RECAP!B382)</f>
        <v/>
      </c>
      <c r="D382" s="20">
        <f t="array" ref="D382">SUMPRODUCT((RECAP!$A$2:$A$1000=synthése!$B382)*(RECAP!$B$2:$B$1000=synthése!$C382)*(RECAP!$C$1:$L$1=synthése!D$1)*(RECAP!$C$2:$L$1000))</f>
        <v>0</v>
      </c>
      <c r="E382" s="20">
        <f t="array" ref="E382">SUMPRODUCT((RECAP!$A$2:$A$1000=synthése!$B382)*(RECAP!$B$2:$B$1000=synthése!$C382)*(RECAP!$C$1:$L$1=synthése!E$1)*(RECAP!$C$2:$L$1000))</f>
        <v>0</v>
      </c>
      <c r="F382" s="20">
        <f t="array" ref="F382">SUMPRODUCT((RECAP!$A$2:$A$1000=synthése!$B382)*(RECAP!$B$2:$B$1000=synthése!$C382)*(RECAP!$C$1:$L$1=synthése!F$1)*(RECAP!$C$2:$L$1000))</f>
        <v>0</v>
      </c>
      <c r="G382" s="20">
        <f t="array" ref="G382">SUMPRODUCT((RECAP!$A$2:$A$1000=synthése!$B382)*(RECAP!$B$2:$B$1000=synthése!$C382)*(RECAP!$C$1:$L$1=synthése!G$1)*(RECAP!$C$2:$L$1000))</f>
        <v>0</v>
      </c>
      <c r="H382" s="20">
        <f t="array" ref="H382">SUMPRODUCT((RECAP!$A$2:$A$1000=synthése!$B382)*(RECAP!$B$2:$B$1000=synthése!$C382)*(RECAP!$C$1:$L$1=synthése!H$1)*(RECAP!$C$2:$L$1000))</f>
        <v>0</v>
      </c>
      <c r="I382" s="20">
        <f t="array" ref="I382">SUMPRODUCT((RECAP!$A$2:$A$1000=synthése!$B382)*(RECAP!$B$2:$B$1000=synthése!$C382)*(RECAP!$C$1:$L$1=synthése!I$1)*(RECAP!$C$2:$L$1000))</f>
        <v>0</v>
      </c>
      <c r="J382" s="20">
        <f t="array" ref="J382">SUMPRODUCT((RECAP!$A$2:$A$1000=synthése!$B382)*(RECAP!$B$2:$B$1000=synthése!$C382)*(RECAP!$C$1:$L$1=synthése!J$1)*(RECAP!$C$2:$L$1000))</f>
        <v>0</v>
      </c>
      <c r="K382" s="20">
        <f t="array" ref="K382">SUMPRODUCT((RECAP!$A$2:$A$1000=synthése!$B382)*(RECAP!$B$2:$B$1000=synthése!$C382)*(RECAP!$C$1:$L$1=synthése!K$1)*(RECAP!$C$2:$L$1000))</f>
        <v>0</v>
      </c>
      <c r="L382" s="20">
        <f t="array" ref="L382">SUMPRODUCT((RECAP!$A$2:$A$1000=synthése!$B382)*(RECAP!$B$2:$B$1000=synthése!$C382)*(RECAP!$C$1:$L$1=synthése!L$1)*(RECAP!$C$2:$L$1000))</f>
        <v>0</v>
      </c>
      <c r="M382" s="20">
        <f t="array" ref="M382">SUMPRODUCT((RECAP!$A$2:$A$1000=synthése!$B382)*(RECAP!$B$2:$B$1000=synthése!$C382)*(RECAP!$C$1:$L$1=synthése!M$1)*(RECAP!$C$2:$L$1000))</f>
        <v>0</v>
      </c>
      <c r="N382" s="24">
        <f t="shared" si="10"/>
        <v>0</v>
      </c>
    </row>
    <row r="383" spans="1:14" ht="15" thickBot="1" x14ac:dyDescent="0.3">
      <c r="A383" s="11" t="str">
        <f t="shared" ca="1" si="11"/>
        <v/>
      </c>
      <c r="B383" s="18" t="str">
        <f>IF(RECAP!A383="","",RECAP!A383)</f>
        <v/>
      </c>
      <c r="C383" s="19" t="str">
        <f>IF(RECAP!B383="","",RECAP!B383)</f>
        <v/>
      </c>
      <c r="D383" s="20">
        <f t="array" ref="D383">SUMPRODUCT((RECAP!$A$2:$A$1000=synthése!$B383)*(RECAP!$B$2:$B$1000=synthése!$C383)*(RECAP!$C$1:$L$1=synthése!D$1)*(RECAP!$C$2:$L$1000))</f>
        <v>0</v>
      </c>
      <c r="E383" s="20">
        <f t="array" ref="E383">SUMPRODUCT((RECAP!$A$2:$A$1000=synthése!$B383)*(RECAP!$B$2:$B$1000=synthése!$C383)*(RECAP!$C$1:$L$1=synthése!E$1)*(RECAP!$C$2:$L$1000))</f>
        <v>0</v>
      </c>
      <c r="F383" s="20">
        <f t="array" ref="F383">SUMPRODUCT((RECAP!$A$2:$A$1000=synthése!$B383)*(RECAP!$B$2:$B$1000=synthése!$C383)*(RECAP!$C$1:$L$1=synthése!F$1)*(RECAP!$C$2:$L$1000))</f>
        <v>0</v>
      </c>
      <c r="G383" s="20">
        <f t="array" ref="G383">SUMPRODUCT((RECAP!$A$2:$A$1000=synthése!$B383)*(RECAP!$B$2:$B$1000=synthése!$C383)*(RECAP!$C$1:$L$1=synthése!G$1)*(RECAP!$C$2:$L$1000))</f>
        <v>0</v>
      </c>
      <c r="H383" s="20">
        <f t="array" ref="H383">SUMPRODUCT((RECAP!$A$2:$A$1000=synthése!$B383)*(RECAP!$B$2:$B$1000=synthése!$C383)*(RECAP!$C$1:$L$1=synthése!H$1)*(RECAP!$C$2:$L$1000))</f>
        <v>0</v>
      </c>
      <c r="I383" s="20">
        <f t="array" ref="I383">SUMPRODUCT((RECAP!$A$2:$A$1000=synthése!$B383)*(RECAP!$B$2:$B$1000=synthése!$C383)*(RECAP!$C$1:$L$1=synthése!I$1)*(RECAP!$C$2:$L$1000))</f>
        <v>0</v>
      </c>
      <c r="J383" s="20">
        <f t="array" ref="J383">SUMPRODUCT((RECAP!$A$2:$A$1000=synthése!$B383)*(RECAP!$B$2:$B$1000=synthése!$C383)*(RECAP!$C$1:$L$1=synthése!J$1)*(RECAP!$C$2:$L$1000))</f>
        <v>0</v>
      </c>
      <c r="K383" s="20">
        <f t="array" ref="K383">SUMPRODUCT((RECAP!$A$2:$A$1000=synthése!$B383)*(RECAP!$B$2:$B$1000=synthése!$C383)*(RECAP!$C$1:$L$1=synthése!K$1)*(RECAP!$C$2:$L$1000))</f>
        <v>0</v>
      </c>
      <c r="L383" s="20">
        <f t="array" ref="L383">SUMPRODUCT((RECAP!$A$2:$A$1000=synthése!$B383)*(RECAP!$B$2:$B$1000=synthése!$C383)*(RECAP!$C$1:$L$1=synthése!L$1)*(RECAP!$C$2:$L$1000))</f>
        <v>0</v>
      </c>
      <c r="M383" s="20">
        <f t="array" ref="M383">SUMPRODUCT((RECAP!$A$2:$A$1000=synthése!$B383)*(RECAP!$B$2:$B$1000=synthése!$C383)*(RECAP!$C$1:$L$1=synthése!M$1)*(RECAP!$C$2:$L$1000))</f>
        <v>0</v>
      </c>
      <c r="N383" s="24">
        <f t="shared" si="10"/>
        <v>0</v>
      </c>
    </row>
    <row r="384" spans="1:14" ht="15" thickBot="1" x14ac:dyDescent="0.3">
      <c r="A384" s="11" t="str">
        <f t="shared" ca="1" si="11"/>
        <v/>
      </c>
      <c r="B384" s="18" t="str">
        <f>IF(RECAP!A384="","",RECAP!A384)</f>
        <v/>
      </c>
      <c r="C384" s="19" t="str">
        <f>IF(RECAP!B384="","",RECAP!B384)</f>
        <v/>
      </c>
      <c r="D384" s="20">
        <f t="array" ref="D384">SUMPRODUCT((RECAP!$A$2:$A$1000=synthése!$B384)*(RECAP!$B$2:$B$1000=synthése!$C384)*(RECAP!$C$1:$L$1=synthése!D$1)*(RECAP!$C$2:$L$1000))</f>
        <v>0</v>
      </c>
      <c r="E384" s="20">
        <f t="array" ref="E384">SUMPRODUCT((RECAP!$A$2:$A$1000=synthése!$B384)*(RECAP!$B$2:$B$1000=synthése!$C384)*(RECAP!$C$1:$L$1=synthése!E$1)*(RECAP!$C$2:$L$1000))</f>
        <v>0</v>
      </c>
      <c r="F384" s="20">
        <f t="array" ref="F384">SUMPRODUCT((RECAP!$A$2:$A$1000=synthése!$B384)*(RECAP!$B$2:$B$1000=synthése!$C384)*(RECAP!$C$1:$L$1=synthése!F$1)*(RECAP!$C$2:$L$1000))</f>
        <v>0</v>
      </c>
      <c r="G384" s="20">
        <f t="array" ref="G384">SUMPRODUCT((RECAP!$A$2:$A$1000=synthése!$B384)*(RECAP!$B$2:$B$1000=synthése!$C384)*(RECAP!$C$1:$L$1=synthése!G$1)*(RECAP!$C$2:$L$1000))</f>
        <v>0</v>
      </c>
      <c r="H384" s="20">
        <f t="array" ref="H384">SUMPRODUCT((RECAP!$A$2:$A$1000=synthése!$B384)*(RECAP!$B$2:$B$1000=synthése!$C384)*(RECAP!$C$1:$L$1=synthése!H$1)*(RECAP!$C$2:$L$1000))</f>
        <v>0</v>
      </c>
      <c r="I384" s="20">
        <f t="array" ref="I384">SUMPRODUCT((RECAP!$A$2:$A$1000=synthése!$B384)*(RECAP!$B$2:$B$1000=synthése!$C384)*(RECAP!$C$1:$L$1=synthése!I$1)*(RECAP!$C$2:$L$1000))</f>
        <v>0</v>
      </c>
      <c r="J384" s="20">
        <f t="array" ref="J384">SUMPRODUCT((RECAP!$A$2:$A$1000=synthése!$B384)*(RECAP!$B$2:$B$1000=synthése!$C384)*(RECAP!$C$1:$L$1=synthése!J$1)*(RECAP!$C$2:$L$1000))</f>
        <v>0</v>
      </c>
      <c r="K384" s="20">
        <f t="array" ref="K384">SUMPRODUCT((RECAP!$A$2:$A$1000=synthése!$B384)*(RECAP!$B$2:$B$1000=synthése!$C384)*(RECAP!$C$1:$L$1=synthése!K$1)*(RECAP!$C$2:$L$1000))</f>
        <v>0</v>
      </c>
      <c r="L384" s="20">
        <f t="array" ref="L384">SUMPRODUCT((RECAP!$A$2:$A$1000=synthése!$B384)*(RECAP!$B$2:$B$1000=synthése!$C384)*(RECAP!$C$1:$L$1=synthése!L$1)*(RECAP!$C$2:$L$1000))</f>
        <v>0</v>
      </c>
      <c r="M384" s="20">
        <f t="array" ref="M384">SUMPRODUCT((RECAP!$A$2:$A$1000=synthése!$B384)*(RECAP!$B$2:$B$1000=synthése!$C384)*(RECAP!$C$1:$L$1=synthése!M$1)*(RECAP!$C$2:$L$1000))</f>
        <v>0</v>
      </c>
      <c r="N384" s="24">
        <f t="shared" si="10"/>
        <v>0</v>
      </c>
    </row>
    <row r="385" spans="1:14" ht="15" thickBot="1" x14ac:dyDescent="0.3">
      <c r="A385" s="25" t="str">
        <f t="shared" ca="1" si="11"/>
        <v/>
      </c>
      <c r="B385" s="26" t="str">
        <f>IF(RECAP!A385="","",RECAP!A385)</f>
        <v/>
      </c>
      <c r="C385" s="27" t="str">
        <f>IF(RECAP!B385="","",RECAP!B385)</f>
        <v/>
      </c>
      <c r="D385" s="28">
        <f t="array" ref="D385">SUMPRODUCT((RECAP!$A$2:$A$1000=synthése!$B385)*(RECAP!$B$2:$B$1000=synthése!$C385)*(RECAP!$C$1:$L$1=synthése!D$1)*(RECAP!$C$2:$L$1000))</f>
        <v>0</v>
      </c>
      <c r="E385" s="28">
        <f t="array" ref="E385">SUMPRODUCT((RECAP!$A$2:$A$1000=synthése!$B385)*(RECAP!$B$2:$B$1000=synthése!$C385)*(RECAP!$C$1:$L$1=synthése!E$1)*(RECAP!$C$2:$L$1000))</f>
        <v>0</v>
      </c>
      <c r="F385" s="28">
        <f t="array" ref="F385">SUMPRODUCT((RECAP!$A$2:$A$1000=synthése!$B385)*(RECAP!$B$2:$B$1000=synthése!$C385)*(RECAP!$C$1:$L$1=synthése!F$1)*(RECAP!$C$2:$L$1000))</f>
        <v>0</v>
      </c>
      <c r="G385" s="28">
        <f t="array" ref="G385">SUMPRODUCT((RECAP!$A$2:$A$1000=synthése!$B385)*(RECAP!$B$2:$B$1000=synthése!$C385)*(RECAP!$C$1:$L$1=synthése!G$1)*(RECAP!$C$2:$L$1000))</f>
        <v>0</v>
      </c>
      <c r="H385" s="28">
        <f t="array" ref="H385">SUMPRODUCT((RECAP!$A$2:$A$1000=synthése!$B385)*(RECAP!$B$2:$B$1000=synthése!$C385)*(RECAP!$C$1:$L$1=synthése!H$1)*(RECAP!$C$2:$L$1000))</f>
        <v>0</v>
      </c>
      <c r="I385" s="28">
        <f t="array" ref="I385">SUMPRODUCT((RECAP!$A$2:$A$1000=synthése!$B385)*(RECAP!$B$2:$B$1000=synthése!$C385)*(RECAP!$C$1:$L$1=synthése!I$1)*(RECAP!$C$2:$L$1000))</f>
        <v>0</v>
      </c>
      <c r="J385" s="28">
        <f t="array" ref="J385">SUMPRODUCT((RECAP!$A$2:$A$1000=synthése!$B385)*(RECAP!$B$2:$B$1000=synthése!$C385)*(RECAP!$C$1:$L$1=synthése!J$1)*(RECAP!$C$2:$L$1000))</f>
        <v>0</v>
      </c>
      <c r="K385" s="28">
        <f t="array" ref="K385">SUMPRODUCT((RECAP!$A$2:$A$1000=synthése!$B385)*(RECAP!$B$2:$B$1000=synthése!$C385)*(RECAP!$C$1:$L$1=synthése!K$1)*(RECAP!$C$2:$L$1000))</f>
        <v>0</v>
      </c>
      <c r="L385" s="28">
        <f t="array" ref="L385">SUMPRODUCT((RECAP!$A$2:$A$1000=synthése!$B385)*(RECAP!$B$2:$B$1000=synthése!$C385)*(RECAP!$C$1:$L$1=synthése!L$1)*(RECAP!$C$2:$L$1000))</f>
        <v>0</v>
      </c>
      <c r="M385" s="28">
        <f t="array" ref="M385">SUMPRODUCT((RECAP!$A$2:$A$1000=synthése!$B385)*(RECAP!$B$2:$B$1000=synthése!$C385)*(RECAP!$C$1:$L$1=synthése!M$1)*(RECAP!$C$2:$L$1000))</f>
        <v>0</v>
      </c>
      <c r="N385" s="24">
        <f t="shared" si="10"/>
        <v>0</v>
      </c>
    </row>
    <row r="386" spans="1:14" ht="15" thickBot="1" x14ac:dyDescent="0.3">
      <c r="A386" s="9" t="str">
        <f t="shared" ca="1" si="11"/>
        <v/>
      </c>
      <c r="B386" s="21" t="str">
        <f>IF(RECAP!A386="","",RECAP!A386)</f>
        <v/>
      </c>
      <c r="C386" s="22" t="str">
        <f>IF(RECAP!B386="","",RECAP!B386)</f>
        <v/>
      </c>
      <c r="D386" s="23">
        <f t="array" ref="D386">SUMPRODUCT((RECAP!$A$2:$A$1000=synthése!$B386)*(RECAP!$B$2:$B$1000=synthése!$C386)*(RECAP!$C$1:$L$1=synthése!D$1)*(RECAP!$C$2:$L$1000))</f>
        <v>0</v>
      </c>
      <c r="E386" s="23">
        <f t="array" ref="E386">SUMPRODUCT((RECAP!$A$2:$A$1000=synthése!$B386)*(RECAP!$B$2:$B$1000=synthése!$C386)*(RECAP!$C$1:$L$1=synthése!E$1)*(RECAP!$C$2:$L$1000))</f>
        <v>0</v>
      </c>
      <c r="F386" s="23">
        <f t="array" ref="F386">SUMPRODUCT((RECAP!$A$2:$A$1000=synthése!$B386)*(RECAP!$B$2:$B$1000=synthése!$C386)*(RECAP!$C$1:$L$1=synthése!F$1)*(RECAP!$C$2:$L$1000))</f>
        <v>0</v>
      </c>
      <c r="G386" s="23">
        <f t="array" ref="G386">SUMPRODUCT((RECAP!$A$2:$A$1000=synthése!$B386)*(RECAP!$B$2:$B$1000=synthése!$C386)*(RECAP!$C$1:$L$1=synthése!G$1)*(RECAP!$C$2:$L$1000))</f>
        <v>0</v>
      </c>
      <c r="H386" s="23">
        <f t="array" ref="H386">SUMPRODUCT((RECAP!$A$2:$A$1000=synthése!$B386)*(RECAP!$B$2:$B$1000=synthése!$C386)*(RECAP!$C$1:$L$1=synthése!H$1)*(RECAP!$C$2:$L$1000))</f>
        <v>0</v>
      </c>
      <c r="I386" s="23">
        <f t="array" ref="I386">SUMPRODUCT((RECAP!$A$2:$A$1000=synthése!$B386)*(RECAP!$B$2:$B$1000=synthése!$C386)*(RECAP!$C$1:$L$1=synthése!I$1)*(RECAP!$C$2:$L$1000))</f>
        <v>0</v>
      </c>
      <c r="J386" s="23">
        <f t="array" ref="J386">SUMPRODUCT((RECAP!$A$2:$A$1000=synthése!$B386)*(RECAP!$B$2:$B$1000=synthése!$C386)*(RECAP!$C$1:$L$1=synthése!J$1)*(RECAP!$C$2:$L$1000))</f>
        <v>0</v>
      </c>
      <c r="K386" s="23">
        <f t="array" ref="K386">SUMPRODUCT((RECAP!$A$2:$A$1000=synthése!$B386)*(RECAP!$B$2:$B$1000=synthése!$C386)*(RECAP!$C$1:$L$1=synthése!K$1)*(RECAP!$C$2:$L$1000))</f>
        <v>0</v>
      </c>
      <c r="L386" s="23">
        <f t="array" ref="L386">SUMPRODUCT((RECAP!$A$2:$A$1000=synthése!$B386)*(RECAP!$B$2:$B$1000=synthése!$C386)*(RECAP!$C$1:$L$1=synthése!L$1)*(RECAP!$C$2:$L$1000))</f>
        <v>0</v>
      </c>
      <c r="M386" s="23">
        <f t="array" ref="M386">SUMPRODUCT((RECAP!$A$2:$A$1000=synthése!$B386)*(RECAP!$B$2:$B$1000=synthése!$C386)*(RECAP!$C$1:$L$1=synthése!M$1)*(RECAP!$C$2:$L$1000))</f>
        <v>0</v>
      </c>
      <c r="N386" s="24">
        <f t="shared" ref="N386:N399" si="12">SUM(D386:M386)</f>
        <v>0</v>
      </c>
    </row>
    <row r="387" spans="1:14" ht="15" thickBot="1" x14ac:dyDescent="0.3">
      <c r="A387" s="11" t="str">
        <f t="shared" ref="A387:A399" ca="1" si="13">IF(B387="","",YEAR(TODAY()))</f>
        <v/>
      </c>
      <c r="B387" s="18" t="str">
        <f>IF(RECAP!A387="","",RECAP!A387)</f>
        <v/>
      </c>
      <c r="C387" s="19" t="str">
        <f>IF(RECAP!B387="","",RECAP!B387)</f>
        <v/>
      </c>
      <c r="D387" s="20">
        <f t="array" ref="D387">SUMPRODUCT((RECAP!$A$2:$A$1000=synthése!$B387)*(RECAP!$B$2:$B$1000=synthése!$C387)*(RECAP!$C$1:$L$1=synthése!D$1)*(RECAP!$C$2:$L$1000))</f>
        <v>0</v>
      </c>
      <c r="E387" s="20">
        <f t="array" ref="E387">SUMPRODUCT((RECAP!$A$2:$A$1000=synthése!$B387)*(RECAP!$B$2:$B$1000=synthése!$C387)*(RECAP!$C$1:$L$1=synthése!E$1)*(RECAP!$C$2:$L$1000))</f>
        <v>0</v>
      </c>
      <c r="F387" s="20">
        <f t="array" ref="F387">SUMPRODUCT((RECAP!$A$2:$A$1000=synthése!$B387)*(RECAP!$B$2:$B$1000=synthése!$C387)*(RECAP!$C$1:$L$1=synthése!F$1)*(RECAP!$C$2:$L$1000))</f>
        <v>0</v>
      </c>
      <c r="G387" s="20">
        <f t="array" ref="G387">SUMPRODUCT((RECAP!$A$2:$A$1000=synthése!$B387)*(RECAP!$B$2:$B$1000=synthése!$C387)*(RECAP!$C$1:$L$1=synthése!G$1)*(RECAP!$C$2:$L$1000))</f>
        <v>0</v>
      </c>
      <c r="H387" s="20">
        <f t="array" ref="H387">SUMPRODUCT((RECAP!$A$2:$A$1000=synthése!$B387)*(RECAP!$B$2:$B$1000=synthése!$C387)*(RECAP!$C$1:$L$1=synthése!H$1)*(RECAP!$C$2:$L$1000))</f>
        <v>0</v>
      </c>
      <c r="I387" s="20">
        <f t="array" ref="I387">SUMPRODUCT((RECAP!$A$2:$A$1000=synthése!$B387)*(RECAP!$B$2:$B$1000=synthése!$C387)*(RECAP!$C$1:$L$1=synthése!I$1)*(RECAP!$C$2:$L$1000))</f>
        <v>0</v>
      </c>
      <c r="J387" s="20">
        <f t="array" ref="J387">SUMPRODUCT((RECAP!$A$2:$A$1000=synthése!$B387)*(RECAP!$B$2:$B$1000=synthése!$C387)*(RECAP!$C$1:$L$1=synthése!J$1)*(RECAP!$C$2:$L$1000))</f>
        <v>0</v>
      </c>
      <c r="K387" s="20">
        <f t="array" ref="K387">SUMPRODUCT((RECAP!$A$2:$A$1000=synthése!$B387)*(RECAP!$B$2:$B$1000=synthése!$C387)*(RECAP!$C$1:$L$1=synthése!K$1)*(RECAP!$C$2:$L$1000))</f>
        <v>0</v>
      </c>
      <c r="L387" s="20">
        <f t="array" ref="L387">SUMPRODUCT((RECAP!$A$2:$A$1000=synthése!$B387)*(RECAP!$B$2:$B$1000=synthése!$C387)*(RECAP!$C$1:$L$1=synthése!L$1)*(RECAP!$C$2:$L$1000))</f>
        <v>0</v>
      </c>
      <c r="M387" s="20">
        <f t="array" ref="M387">SUMPRODUCT((RECAP!$A$2:$A$1000=synthése!$B387)*(RECAP!$B$2:$B$1000=synthése!$C387)*(RECAP!$C$1:$L$1=synthése!M$1)*(RECAP!$C$2:$L$1000))</f>
        <v>0</v>
      </c>
      <c r="N387" s="24">
        <f t="shared" si="12"/>
        <v>0</v>
      </c>
    </row>
    <row r="388" spans="1:14" ht="15" thickBot="1" x14ac:dyDescent="0.3">
      <c r="A388" s="11" t="str">
        <f t="shared" ca="1" si="13"/>
        <v/>
      </c>
      <c r="B388" s="18" t="str">
        <f>IF(RECAP!A388="","",RECAP!A388)</f>
        <v/>
      </c>
      <c r="C388" s="19" t="str">
        <f>IF(RECAP!B388="","",RECAP!B388)</f>
        <v/>
      </c>
      <c r="D388" s="20">
        <f t="array" ref="D388">SUMPRODUCT((RECAP!$A$2:$A$1000=synthése!$B388)*(RECAP!$B$2:$B$1000=synthése!$C388)*(RECAP!$C$1:$L$1=synthése!D$1)*(RECAP!$C$2:$L$1000))</f>
        <v>0</v>
      </c>
      <c r="E388" s="20">
        <f t="array" ref="E388">SUMPRODUCT((RECAP!$A$2:$A$1000=synthése!$B388)*(RECAP!$B$2:$B$1000=synthése!$C388)*(RECAP!$C$1:$L$1=synthése!E$1)*(RECAP!$C$2:$L$1000))</f>
        <v>0</v>
      </c>
      <c r="F388" s="20">
        <f t="array" ref="F388">SUMPRODUCT((RECAP!$A$2:$A$1000=synthése!$B388)*(RECAP!$B$2:$B$1000=synthése!$C388)*(RECAP!$C$1:$L$1=synthése!F$1)*(RECAP!$C$2:$L$1000))</f>
        <v>0</v>
      </c>
      <c r="G388" s="20">
        <f t="array" ref="G388">SUMPRODUCT((RECAP!$A$2:$A$1000=synthése!$B388)*(RECAP!$B$2:$B$1000=synthése!$C388)*(RECAP!$C$1:$L$1=synthése!G$1)*(RECAP!$C$2:$L$1000))</f>
        <v>0</v>
      </c>
      <c r="H388" s="20">
        <f t="array" ref="H388">SUMPRODUCT((RECAP!$A$2:$A$1000=synthése!$B388)*(RECAP!$B$2:$B$1000=synthése!$C388)*(RECAP!$C$1:$L$1=synthése!H$1)*(RECAP!$C$2:$L$1000))</f>
        <v>0</v>
      </c>
      <c r="I388" s="20">
        <f t="array" ref="I388">SUMPRODUCT((RECAP!$A$2:$A$1000=synthése!$B388)*(RECAP!$B$2:$B$1000=synthése!$C388)*(RECAP!$C$1:$L$1=synthése!I$1)*(RECAP!$C$2:$L$1000))</f>
        <v>0</v>
      </c>
      <c r="J388" s="20">
        <f t="array" ref="J388">SUMPRODUCT((RECAP!$A$2:$A$1000=synthése!$B388)*(RECAP!$B$2:$B$1000=synthése!$C388)*(RECAP!$C$1:$L$1=synthése!J$1)*(RECAP!$C$2:$L$1000))</f>
        <v>0</v>
      </c>
      <c r="K388" s="20">
        <f t="array" ref="K388">SUMPRODUCT((RECAP!$A$2:$A$1000=synthése!$B388)*(RECAP!$B$2:$B$1000=synthése!$C388)*(RECAP!$C$1:$L$1=synthése!K$1)*(RECAP!$C$2:$L$1000))</f>
        <v>0</v>
      </c>
      <c r="L388" s="20">
        <f t="array" ref="L388">SUMPRODUCT((RECAP!$A$2:$A$1000=synthése!$B388)*(RECAP!$B$2:$B$1000=synthése!$C388)*(RECAP!$C$1:$L$1=synthése!L$1)*(RECAP!$C$2:$L$1000))</f>
        <v>0</v>
      </c>
      <c r="M388" s="20">
        <f t="array" ref="M388">SUMPRODUCT((RECAP!$A$2:$A$1000=synthése!$B388)*(RECAP!$B$2:$B$1000=synthése!$C388)*(RECAP!$C$1:$L$1=synthése!M$1)*(RECAP!$C$2:$L$1000))</f>
        <v>0</v>
      </c>
      <c r="N388" s="24">
        <f t="shared" si="12"/>
        <v>0</v>
      </c>
    </row>
    <row r="389" spans="1:14" ht="15" thickBot="1" x14ac:dyDescent="0.3">
      <c r="A389" s="11" t="str">
        <f t="shared" ca="1" si="13"/>
        <v/>
      </c>
      <c r="B389" s="18" t="str">
        <f>IF(RECAP!A389="","",RECAP!A389)</f>
        <v/>
      </c>
      <c r="C389" s="19" t="str">
        <f>IF(RECAP!B389="","",RECAP!B389)</f>
        <v/>
      </c>
      <c r="D389" s="20">
        <f t="array" ref="D389">SUMPRODUCT((RECAP!$A$2:$A$1000=synthése!$B389)*(RECAP!$B$2:$B$1000=synthése!$C389)*(RECAP!$C$1:$L$1=synthése!D$1)*(RECAP!$C$2:$L$1000))</f>
        <v>0</v>
      </c>
      <c r="E389" s="20">
        <f t="array" ref="E389">SUMPRODUCT((RECAP!$A$2:$A$1000=synthése!$B389)*(RECAP!$B$2:$B$1000=synthése!$C389)*(RECAP!$C$1:$L$1=synthése!E$1)*(RECAP!$C$2:$L$1000))</f>
        <v>0</v>
      </c>
      <c r="F389" s="20">
        <f t="array" ref="F389">SUMPRODUCT((RECAP!$A$2:$A$1000=synthése!$B389)*(RECAP!$B$2:$B$1000=synthése!$C389)*(RECAP!$C$1:$L$1=synthése!F$1)*(RECAP!$C$2:$L$1000))</f>
        <v>0</v>
      </c>
      <c r="G389" s="20">
        <f t="array" ref="G389">SUMPRODUCT((RECAP!$A$2:$A$1000=synthése!$B389)*(RECAP!$B$2:$B$1000=synthése!$C389)*(RECAP!$C$1:$L$1=synthése!G$1)*(RECAP!$C$2:$L$1000))</f>
        <v>0</v>
      </c>
      <c r="H389" s="20">
        <f t="array" ref="H389">SUMPRODUCT((RECAP!$A$2:$A$1000=synthése!$B389)*(RECAP!$B$2:$B$1000=synthése!$C389)*(RECAP!$C$1:$L$1=synthése!H$1)*(RECAP!$C$2:$L$1000))</f>
        <v>0</v>
      </c>
      <c r="I389" s="20">
        <f t="array" ref="I389">SUMPRODUCT((RECAP!$A$2:$A$1000=synthése!$B389)*(RECAP!$B$2:$B$1000=synthése!$C389)*(RECAP!$C$1:$L$1=synthése!I$1)*(RECAP!$C$2:$L$1000))</f>
        <v>0</v>
      </c>
      <c r="J389" s="20">
        <f t="array" ref="J389">SUMPRODUCT((RECAP!$A$2:$A$1000=synthése!$B389)*(RECAP!$B$2:$B$1000=synthése!$C389)*(RECAP!$C$1:$L$1=synthése!J$1)*(RECAP!$C$2:$L$1000))</f>
        <v>0</v>
      </c>
      <c r="K389" s="20">
        <f t="array" ref="K389">SUMPRODUCT((RECAP!$A$2:$A$1000=synthése!$B389)*(RECAP!$B$2:$B$1000=synthése!$C389)*(RECAP!$C$1:$L$1=synthése!K$1)*(RECAP!$C$2:$L$1000))</f>
        <v>0</v>
      </c>
      <c r="L389" s="20">
        <f t="array" ref="L389">SUMPRODUCT((RECAP!$A$2:$A$1000=synthése!$B389)*(RECAP!$B$2:$B$1000=synthése!$C389)*(RECAP!$C$1:$L$1=synthése!L$1)*(RECAP!$C$2:$L$1000))</f>
        <v>0</v>
      </c>
      <c r="M389" s="20">
        <f t="array" ref="M389">SUMPRODUCT((RECAP!$A$2:$A$1000=synthése!$B389)*(RECAP!$B$2:$B$1000=synthése!$C389)*(RECAP!$C$1:$L$1=synthése!M$1)*(RECAP!$C$2:$L$1000))</f>
        <v>0</v>
      </c>
      <c r="N389" s="24">
        <f t="shared" si="12"/>
        <v>0</v>
      </c>
    </row>
    <row r="390" spans="1:14" ht="15" thickBot="1" x14ac:dyDescent="0.3">
      <c r="A390" s="11" t="str">
        <f t="shared" ca="1" si="13"/>
        <v/>
      </c>
      <c r="B390" s="18" t="str">
        <f>IF(RECAP!A390="","",RECAP!A390)</f>
        <v/>
      </c>
      <c r="C390" s="19" t="str">
        <f>IF(RECAP!B390="","",RECAP!B390)</f>
        <v/>
      </c>
      <c r="D390" s="20">
        <f t="array" ref="D390">SUMPRODUCT((RECAP!$A$2:$A$1000=synthése!$B390)*(RECAP!$B$2:$B$1000=synthése!$C390)*(RECAP!$C$1:$L$1=synthése!D$1)*(RECAP!$C$2:$L$1000))</f>
        <v>0</v>
      </c>
      <c r="E390" s="20">
        <f t="array" ref="E390">SUMPRODUCT((RECAP!$A$2:$A$1000=synthése!$B390)*(RECAP!$B$2:$B$1000=synthése!$C390)*(RECAP!$C$1:$L$1=synthése!E$1)*(RECAP!$C$2:$L$1000))</f>
        <v>0</v>
      </c>
      <c r="F390" s="20">
        <f t="array" ref="F390">SUMPRODUCT((RECAP!$A$2:$A$1000=synthése!$B390)*(RECAP!$B$2:$B$1000=synthése!$C390)*(RECAP!$C$1:$L$1=synthése!F$1)*(RECAP!$C$2:$L$1000))</f>
        <v>0</v>
      </c>
      <c r="G390" s="20">
        <f t="array" ref="G390">SUMPRODUCT((RECAP!$A$2:$A$1000=synthése!$B390)*(RECAP!$B$2:$B$1000=synthése!$C390)*(RECAP!$C$1:$L$1=synthése!G$1)*(RECAP!$C$2:$L$1000))</f>
        <v>0</v>
      </c>
      <c r="H390" s="20">
        <f t="array" ref="H390">SUMPRODUCT((RECAP!$A$2:$A$1000=synthése!$B390)*(RECAP!$B$2:$B$1000=synthése!$C390)*(RECAP!$C$1:$L$1=synthése!H$1)*(RECAP!$C$2:$L$1000))</f>
        <v>0</v>
      </c>
      <c r="I390" s="20">
        <f t="array" ref="I390">SUMPRODUCT((RECAP!$A$2:$A$1000=synthése!$B390)*(RECAP!$B$2:$B$1000=synthése!$C390)*(RECAP!$C$1:$L$1=synthése!I$1)*(RECAP!$C$2:$L$1000))</f>
        <v>0</v>
      </c>
      <c r="J390" s="20">
        <f t="array" ref="J390">SUMPRODUCT((RECAP!$A$2:$A$1000=synthése!$B390)*(RECAP!$B$2:$B$1000=synthése!$C390)*(RECAP!$C$1:$L$1=synthése!J$1)*(RECAP!$C$2:$L$1000))</f>
        <v>0</v>
      </c>
      <c r="K390" s="20">
        <f t="array" ref="K390">SUMPRODUCT((RECAP!$A$2:$A$1000=synthése!$B390)*(RECAP!$B$2:$B$1000=synthése!$C390)*(RECAP!$C$1:$L$1=synthése!K$1)*(RECAP!$C$2:$L$1000))</f>
        <v>0</v>
      </c>
      <c r="L390" s="20">
        <f t="array" ref="L390">SUMPRODUCT((RECAP!$A$2:$A$1000=synthése!$B390)*(RECAP!$B$2:$B$1000=synthése!$C390)*(RECAP!$C$1:$L$1=synthése!L$1)*(RECAP!$C$2:$L$1000))</f>
        <v>0</v>
      </c>
      <c r="M390" s="20">
        <f t="array" ref="M390">SUMPRODUCT((RECAP!$A$2:$A$1000=synthése!$B390)*(RECAP!$B$2:$B$1000=synthése!$C390)*(RECAP!$C$1:$L$1=synthése!M$1)*(RECAP!$C$2:$L$1000))</f>
        <v>0</v>
      </c>
      <c r="N390" s="24">
        <f t="shared" si="12"/>
        <v>0</v>
      </c>
    </row>
    <row r="391" spans="1:14" ht="15" thickBot="1" x14ac:dyDescent="0.3">
      <c r="A391" s="25" t="str">
        <f t="shared" ca="1" si="13"/>
        <v/>
      </c>
      <c r="B391" s="26" t="str">
        <f>IF(RECAP!A391="","",RECAP!A391)</f>
        <v/>
      </c>
      <c r="C391" s="27" t="str">
        <f>IF(RECAP!B391="","",RECAP!B391)</f>
        <v/>
      </c>
      <c r="D391" s="28">
        <f t="array" ref="D391">SUMPRODUCT((RECAP!$A$2:$A$1000=synthése!$B391)*(RECAP!$B$2:$B$1000=synthése!$C391)*(RECAP!$C$1:$L$1=synthése!D$1)*(RECAP!$C$2:$L$1000))</f>
        <v>0</v>
      </c>
      <c r="E391" s="28">
        <f t="array" ref="E391">SUMPRODUCT((RECAP!$A$2:$A$1000=synthése!$B391)*(RECAP!$B$2:$B$1000=synthése!$C391)*(RECAP!$C$1:$L$1=synthése!E$1)*(RECAP!$C$2:$L$1000))</f>
        <v>0</v>
      </c>
      <c r="F391" s="28">
        <f t="array" ref="F391">SUMPRODUCT((RECAP!$A$2:$A$1000=synthése!$B391)*(RECAP!$B$2:$B$1000=synthése!$C391)*(RECAP!$C$1:$L$1=synthése!F$1)*(RECAP!$C$2:$L$1000))</f>
        <v>0</v>
      </c>
      <c r="G391" s="28">
        <f t="array" ref="G391">SUMPRODUCT((RECAP!$A$2:$A$1000=synthése!$B391)*(RECAP!$B$2:$B$1000=synthése!$C391)*(RECAP!$C$1:$L$1=synthése!G$1)*(RECAP!$C$2:$L$1000))</f>
        <v>0</v>
      </c>
      <c r="H391" s="28">
        <f t="array" ref="H391">SUMPRODUCT((RECAP!$A$2:$A$1000=synthése!$B391)*(RECAP!$B$2:$B$1000=synthése!$C391)*(RECAP!$C$1:$L$1=synthése!H$1)*(RECAP!$C$2:$L$1000))</f>
        <v>0</v>
      </c>
      <c r="I391" s="28">
        <f t="array" ref="I391">SUMPRODUCT((RECAP!$A$2:$A$1000=synthése!$B391)*(RECAP!$B$2:$B$1000=synthése!$C391)*(RECAP!$C$1:$L$1=synthése!I$1)*(RECAP!$C$2:$L$1000))</f>
        <v>0</v>
      </c>
      <c r="J391" s="28">
        <f t="array" ref="J391">SUMPRODUCT((RECAP!$A$2:$A$1000=synthése!$B391)*(RECAP!$B$2:$B$1000=synthése!$C391)*(RECAP!$C$1:$L$1=synthése!J$1)*(RECAP!$C$2:$L$1000))</f>
        <v>0</v>
      </c>
      <c r="K391" s="28">
        <f t="array" ref="K391">SUMPRODUCT((RECAP!$A$2:$A$1000=synthése!$B391)*(RECAP!$B$2:$B$1000=synthése!$C391)*(RECAP!$C$1:$L$1=synthése!K$1)*(RECAP!$C$2:$L$1000))</f>
        <v>0</v>
      </c>
      <c r="L391" s="28">
        <f t="array" ref="L391">SUMPRODUCT((RECAP!$A$2:$A$1000=synthése!$B391)*(RECAP!$B$2:$B$1000=synthése!$C391)*(RECAP!$C$1:$L$1=synthése!L$1)*(RECAP!$C$2:$L$1000))</f>
        <v>0</v>
      </c>
      <c r="M391" s="28">
        <f t="array" ref="M391">SUMPRODUCT((RECAP!$A$2:$A$1000=synthése!$B391)*(RECAP!$B$2:$B$1000=synthése!$C391)*(RECAP!$C$1:$L$1=synthése!M$1)*(RECAP!$C$2:$L$1000))</f>
        <v>0</v>
      </c>
      <c r="N391" s="24">
        <f t="shared" si="12"/>
        <v>0</v>
      </c>
    </row>
    <row r="392" spans="1:14" ht="15" thickBot="1" x14ac:dyDescent="0.3">
      <c r="A392" s="9" t="str">
        <f t="shared" ca="1" si="13"/>
        <v/>
      </c>
      <c r="B392" s="21" t="str">
        <f>IF(RECAP!A392="","",RECAP!A392)</f>
        <v/>
      </c>
      <c r="C392" s="22" t="str">
        <f>IF(RECAP!B392="","",RECAP!B392)</f>
        <v/>
      </c>
      <c r="D392" s="23">
        <f t="array" ref="D392">SUMPRODUCT((RECAP!$A$2:$A$1000=synthése!$B392)*(RECAP!$B$2:$B$1000=synthése!$C392)*(RECAP!$C$1:$L$1=synthése!D$1)*(RECAP!$C$2:$L$1000))</f>
        <v>0</v>
      </c>
      <c r="E392" s="23">
        <f t="array" ref="E392">SUMPRODUCT((RECAP!$A$2:$A$1000=synthése!$B392)*(RECAP!$B$2:$B$1000=synthése!$C392)*(RECAP!$C$1:$L$1=synthése!E$1)*(RECAP!$C$2:$L$1000))</f>
        <v>0</v>
      </c>
      <c r="F392" s="23">
        <f t="array" ref="F392">SUMPRODUCT((RECAP!$A$2:$A$1000=synthése!$B392)*(RECAP!$B$2:$B$1000=synthése!$C392)*(RECAP!$C$1:$L$1=synthése!F$1)*(RECAP!$C$2:$L$1000))</f>
        <v>0</v>
      </c>
      <c r="G392" s="23">
        <f t="array" ref="G392">SUMPRODUCT((RECAP!$A$2:$A$1000=synthése!$B392)*(RECAP!$B$2:$B$1000=synthése!$C392)*(RECAP!$C$1:$L$1=synthése!G$1)*(RECAP!$C$2:$L$1000))</f>
        <v>0</v>
      </c>
      <c r="H392" s="23">
        <f t="array" ref="H392">SUMPRODUCT((RECAP!$A$2:$A$1000=synthése!$B392)*(RECAP!$B$2:$B$1000=synthése!$C392)*(RECAP!$C$1:$L$1=synthése!H$1)*(RECAP!$C$2:$L$1000))</f>
        <v>0</v>
      </c>
      <c r="I392" s="23">
        <f t="array" ref="I392">SUMPRODUCT((RECAP!$A$2:$A$1000=synthése!$B392)*(RECAP!$B$2:$B$1000=synthése!$C392)*(RECAP!$C$1:$L$1=synthése!I$1)*(RECAP!$C$2:$L$1000))</f>
        <v>0</v>
      </c>
      <c r="J392" s="23">
        <f t="array" ref="J392">SUMPRODUCT((RECAP!$A$2:$A$1000=synthése!$B392)*(RECAP!$B$2:$B$1000=synthése!$C392)*(RECAP!$C$1:$L$1=synthése!J$1)*(RECAP!$C$2:$L$1000))</f>
        <v>0</v>
      </c>
      <c r="K392" s="23">
        <f t="array" ref="K392">SUMPRODUCT((RECAP!$A$2:$A$1000=synthése!$B392)*(RECAP!$B$2:$B$1000=synthése!$C392)*(RECAP!$C$1:$L$1=synthése!K$1)*(RECAP!$C$2:$L$1000))</f>
        <v>0</v>
      </c>
      <c r="L392" s="23">
        <f t="array" ref="L392">SUMPRODUCT((RECAP!$A$2:$A$1000=synthése!$B392)*(RECAP!$B$2:$B$1000=synthése!$C392)*(RECAP!$C$1:$L$1=synthése!L$1)*(RECAP!$C$2:$L$1000))</f>
        <v>0</v>
      </c>
      <c r="M392" s="23">
        <f t="array" ref="M392">SUMPRODUCT((RECAP!$A$2:$A$1000=synthése!$B392)*(RECAP!$B$2:$B$1000=synthése!$C392)*(RECAP!$C$1:$L$1=synthése!M$1)*(RECAP!$C$2:$L$1000))</f>
        <v>0</v>
      </c>
      <c r="N392" s="24">
        <f t="shared" si="12"/>
        <v>0</v>
      </c>
    </row>
    <row r="393" spans="1:14" ht="15" thickBot="1" x14ac:dyDescent="0.3">
      <c r="A393" s="11" t="str">
        <f t="shared" ca="1" si="13"/>
        <v/>
      </c>
      <c r="B393" s="18" t="str">
        <f>IF(RECAP!A393="","",RECAP!A393)</f>
        <v/>
      </c>
      <c r="C393" s="19" t="str">
        <f>IF(RECAP!B393="","",RECAP!B393)</f>
        <v/>
      </c>
      <c r="D393" s="20">
        <f t="array" ref="D393">SUMPRODUCT((RECAP!$A$2:$A$1000=synthése!$B393)*(RECAP!$B$2:$B$1000=synthése!$C393)*(RECAP!$C$1:$L$1=synthése!D$1)*(RECAP!$C$2:$L$1000))</f>
        <v>0</v>
      </c>
      <c r="E393" s="20">
        <f t="array" ref="E393">SUMPRODUCT((RECAP!$A$2:$A$1000=synthése!$B393)*(RECAP!$B$2:$B$1000=synthése!$C393)*(RECAP!$C$1:$L$1=synthése!E$1)*(RECAP!$C$2:$L$1000))</f>
        <v>0</v>
      </c>
      <c r="F393" s="20">
        <f t="array" ref="F393">SUMPRODUCT((RECAP!$A$2:$A$1000=synthése!$B393)*(RECAP!$B$2:$B$1000=synthése!$C393)*(RECAP!$C$1:$L$1=synthése!F$1)*(RECAP!$C$2:$L$1000))</f>
        <v>0</v>
      </c>
      <c r="G393" s="20">
        <f t="array" ref="G393">SUMPRODUCT((RECAP!$A$2:$A$1000=synthése!$B393)*(RECAP!$B$2:$B$1000=synthése!$C393)*(RECAP!$C$1:$L$1=synthése!G$1)*(RECAP!$C$2:$L$1000))</f>
        <v>0</v>
      </c>
      <c r="H393" s="20">
        <f t="array" ref="H393">SUMPRODUCT((RECAP!$A$2:$A$1000=synthése!$B393)*(RECAP!$B$2:$B$1000=synthése!$C393)*(RECAP!$C$1:$L$1=synthése!H$1)*(RECAP!$C$2:$L$1000))</f>
        <v>0</v>
      </c>
      <c r="I393" s="20">
        <f t="array" ref="I393">SUMPRODUCT((RECAP!$A$2:$A$1000=synthése!$B393)*(RECAP!$B$2:$B$1000=synthése!$C393)*(RECAP!$C$1:$L$1=synthése!I$1)*(RECAP!$C$2:$L$1000))</f>
        <v>0</v>
      </c>
      <c r="J393" s="20">
        <f t="array" ref="J393">SUMPRODUCT((RECAP!$A$2:$A$1000=synthése!$B393)*(RECAP!$B$2:$B$1000=synthése!$C393)*(RECAP!$C$1:$L$1=synthése!J$1)*(RECAP!$C$2:$L$1000))</f>
        <v>0</v>
      </c>
      <c r="K393" s="20">
        <f t="array" ref="K393">SUMPRODUCT((RECAP!$A$2:$A$1000=synthése!$B393)*(RECAP!$B$2:$B$1000=synthése!$C393)*(RECAP!$C$1:$L$1=synthése!K$1)*(RECAP!$C$2:$L$1000))</f>
        <v>0</v>
      </c>
      <c r="L393" s="20">
        <f t="array" ref="L393">SUMPRODUCT((RECAP!$A$2:$A$1000=synthése!$B393)*(RECAP!$B$2:$B$1000=synthése!$C393)*(RECAP!$C$1:$L$1=synthése!L$1)*(RECAP!$C$2:$L$1000))</f>
        <v>0</v>
      </c>
      <c r="M393" s="20">
        <f t="array" ref="M393">SUMPRODUCT((RECAP!$A$2:$A$1000=synthése!$B393)*(RECAP!$B$2:$B$1000=synthése!$C393)*(RECAP!$C$1:$L$1=synthése!M$1)*(RECAP!$C$2:$L$1000))</f>
        <v>0</v>
      </c>
      <c r="N393" s="24">
        <f t="shared" si="12"/>
        <v>0</v>
      </c>
    </row>
    <row r="394" spans="1:14" ht="15" thickBot="1" x14ac:dyDescent="0.3">
      <c r="A394" s="11" t="str">
        <f t="shared" ca="1" si="13"/>
        <v/>
      </c>
      <c r="B394" s="18" t="str">
        <f>IF(RECAP!A394="","",RECAP!A394)</f>
        <v/>
      </c>
      <c r="C394" s="19" t="str">
        <f>IF(RECAP!B394="","",RECAP!B394)</f>
        <v/>
      </c>
      <c r="D394" s="20">
        <f t="array" ref="D394">SUMPRODUCT((RECAP!$A$2:$A$1000=synthése!$B394)*(RECAP!$B$2:$B$1000=synthése!$C394)*(RECAP!$C$1:$L$1=synthése!D$1)*(RECAP!$C$2:$L$1000))</f>
        <v>0</v>
      </c>
      <c r="E394" s="20">
        <f t="array" ref="E394">SUMPRODUCT((RECAP!$A$2:$A$1000=synthése!$B394)*(RECAP!$B$2:$B$1000=synthése!$C394)*(RECAP!$C$1:$L$1=synthése!E$1)*(RECAP!$C$2:$L$1000))</f>
        <v>0</v>
      </c>
      <c r="F394" s="20">
        <f t="array" ref="F394">SUMPRODUCT((RECAP!$A$2:$A$1000=synthése!$B394)*(RECAP!$B$2:$B$1000=synthése!$C394)*(RECAP!$C$1:$L$1=synthése!F$1)*(RECAP!$C$2:$L$1000))</f>
        <v>0</v>
      </c>
      <c r="G394" s="20">
        <f t="array" ref="G394">SUMPRODUCT((RECAP!$A$2:$A$1000=synthése!$B394)*(RECAP!$B$2:$B$1000=synthése!$C394)*(RECAP!$C$1:$L$1=synthése!G$1)*(RECAP!$C$2:$L$1000))</f>
        <v>0</v>
      </c>
      <c r="H394" s="20">
        <f t="array" ref="H394">SUMPRODUCT((RECAP!$A$2:$A$1000=synthése!$B394)*(RECAP!$B$2:$B$1000=synthése!$C394)*(RECAP!$C$1:$L$1=synthése!H$1)*(RECAP!$C$2:$L$1000))</f>
        <v>0</v>
      </c>
      <c r="I394" s="20">
        <f t="array" ref="I394">SUMPRODUCT((RECAP!$A$2:$A$1000=synthése!$B394)*(RECAP!$B$2:$B$1000=synthése!$C394)*(RECAP!$C$1:$L$1=synthése!I$1)*(RECAP!$C$2:$L$1000))</f>
        <v>0</v>
      </c>
      <c r="J394" s="20">
        <f t="array" ref="J394">SUMPRODUCT((RECAP!$A$2:$A$1000=synthése!$B394)*(RECAP!$B$2:$B$1000=synthése!$C394)*(RECAP!$C$1:$L$1=synthése!J$1)*(RECAP!$C$2:$L$1000))</f>
        <v>0</v>
      </c>
      <c r="K394" s="20">
        <f t="array" ref="K394">SUMPRODUCT((RECAP!$A$2:$A$1000=synthése!$B394)*(RECAP!$B$2:$B$1000=synthése!$C394)*(RECAP!$C$1:$L$1=synthése!K$1)*(RECAP!$C$2:$L$1000))</f>
        <v>0</v>
      </c>
      <c r="L394" s="20">
        <f t="array" ref="L394">SUMPRODUCT((RECAP!$A$2:$A$1000=synthése!$B394)*(RECAP!$B$2:$B$1000=synthése!$C394)*(RECAP!$C$1:$L$1=synthése!L$1)*(RECAP!$C$2:$L$1000))</f>
        <v>0</v>
      </c>
      <c r="M394" s="20">
        <f t="array" ref="M394">SUMPRODUCT((RECAP!$A$2:$A$1000=synthése!$B394)*(RECAP!$B$2:$B$1000=synthése!$C394)*(RECAP!$C$1:$L$1=synthése!M$1)*(RECAP!$C$2:$L$1000))</f>
        <v>0</v>
      </c>
      <c r="N394" s="24">
        <f t="shared" si="12"/>
        <v>0</v>
      </c>
    </row>
    <row r="395" spans="1:14" ht="15" thickBot="1" x14ac:dyDescent="0.3">
      <c r="A395" s="11" t="str">
        <f t="shared" ca="1" si="13"/>
        <v/>
      </c>
      <c r="B395" s="18" t="str">
        <f>IF(RECAP!A395="","",RECAP!A395)</f>
        <v/>
      </c>
      <c r="C395" s="19" t="str">
        <f>IF(RECAP!B395="","",RECAP!B395)</f>
        <v/>
      </c>
      <c r="D395" s="20">
        <f t="array" ref="D395">SUMPRODUCT((RECAP!$A$2:$A$1000=synthése!$B395)*(RECAP!$B$2:$B$1000=synthése!$C395)*(RECAP!$C$1:$L$1=synthése!D$1)*(RECAP!$C$2:$L$1000))</f>
        <v>0</v>
      </c>
      <c r="E395" s="20">
        <f t="array" ref="E395">SUMPRODUCT((RECAP!$A$2:$A$1000=synthése!$B395)*(RECAP!$B$2:$B$1000=synthése!$C395)*(RECAP!$C$1:$L$1=synthése!E$1)*(RECAP!$C$2:$L$1000))</f>
        <v>0</v>
      </c>
      <c r="F395" s="20">
        <f t="array" ref="F395">SUMPRODUCT((RECAP!$A$2:$A$1000=synthése!$B395)*(RECAP!$B$2:$B$1000=synthése!$C395)*(RECAP!$C$1:$L$1=synthése!F$1)*(RECAP!$C$2:$L$1000))</f>
        <v>0</v>
      </c>
      <c r="G395" s="20">
        <f t="array" ref="G395">SUMPRODUCT((RECAP!$A$2:$A$1000=synthése!$B395)*(RECAP!$B$2:$B$1000=synthése!$C395)*(RECAP!$C$1:$L$1=synthése!G$1)*(RECAP!$C$2:$L$1000))</f>
        <v>0</v>
      </c>
      <c r="H395" s="20">
        <f t="array" ref="H395">SUMPRODUCT((RECAP!$A$2:$A$1000=synthése!$B395)*(RECAP!$B$2:$B$1000=synthése!$C395)*(RECAP!$C$1:$L$1=synthése!H$1)*(RECAP!$C$2:$L$1000))</f>
        <v>0</v>
      </c>
      <c r="I395" s="20">
        <f t="array" ref="I395">SUMPRODUCT((RECAP!$A$2:$A$1000=synthése!$B395)*(RECAP!$B$2:$B$1000=synthése!$C395)*(RECAP!$C$1:$L$1=synthése!I$1)*(RECAP!$C$2:$L$1000))</f>
        <v>0</v>
      </c>
      <c r="J395" s="20">
        <f t="array" ref="J395">SUMPRODUCT((RECAP!$A$2:$A$1000=synthése!$B395)*(RECAP!$B$2:$B$1000=synthése!$C395)*(RECAP!$C$1:$L$1=synthése!J$1)*(RECAP!$C$2:$L$1000))</f>
        <v>0</v>
      </c>
      <c r="K395" s="20">
        <f t="array" ref="K395">SUMPRODUCT((RECAP!$A$2:$A$1000=synthése!$B395)*(RECAP!$B$2:$B$1000=synthése!$C395)*(RECAP!$C$1:$L$1=synthése!K$1)*(RECAP!$C$2:$L$1000))</f>
        <v>0</v>
      </c>
      <c r="L395" s="20">
        <f t="array" ref="L395">SUMPRODUCT((RECAP!$A$2:$A$1000=synthése!$B395)*(RECAP!$B$2:$B$1000=synthése!$C395)*(RECAP!$C$1:$L$1=synthése!L$1)*(RECAP!$C$2:$L$1000))</f>
        <v>0</v>
      </c>
      <c r="M395" s="20">
        <f t="array" ref="M395">SUMPRODUCT((RECAP!$A$2:$A$1000=synthése!$B395)*(RECAP!$B$2:$B$1000=synthése!$C395)*(RECAP!$C$1:$L$1=synthése!M$1)*(RECAP!$C$2:$L$1000))</f>
        <v>0</v>
      </c>
      <c r="N395" s="24">
        <f t="shared" si="12"/>
        <v>0</v>
      </c>
    </row>
    <row r="396" spans="1:14" ht="15" thickBot="1" x14ac:dyDescent="0.3">
      <c r="A396" s="11" t="str">
        <f t="shared" ca="1" si="13"/>
        <v/>
      </c>
      <c r="B396" s="18" t="str">
        <f>IF(RECAP!A396="","",RECAP!A396)</f>
        <v/>
      </c>
      <c r="C396" s="19" t="str">
        <f>IF(RECAP!B396="","",RECAP!B396)</f>
        <v/>
      </c>
      <c r="D396" s="20">
        <f t="array" ref="D396">SUMPRODUCT((RECAP!$A$2:$A$1000=synthése!$B396)*(RECAP!$B$2:$B$1000=synthése!$C396)*(RECAP!$C$1:$L$1=synthése!D$1)*(RECAP!$C$2:$L$1000))</f>
        <v>0</v>
      </c>
      <c r="E396" s="20">
        <f t="array" ref="E396">SUMPRODUCT((RECAP!$A$2:$A$1000=synthése!$B396)*(RECAP!$B$2:$B$1000=synthése!$C396)*(RECAP!$C$1:$L$1=synthése!E$1)*(RECAP!$C$2:$L$1000))</f>
        <v>0</v>
      </c>
      <c r="F396" s="20">
        <f t="array" ref="F396">SUMPRODUCT((RECAP!$A$2:$A$1000=synthése!$B396)*(RECAP!$B$2:$B$1000=synthése!$C396)*(RECAP!$C$1:$L$1=synthése!F$1)*(RECAP!$C$2:$L$1000))</f>
        <v>0</v>
      </c>
      <c r="G396" s="20">
        <f t="array" ref="G396">SUMPRODUCT((RECAP!$A$2:$A$1000=synthése!$B396)*(RECAP!$B$2:$B$1000=synthése!$C396)*(RECAP!$C$1:$L$1=synthése!G$1)*(RECAP!$C$2:$L$1000))</f>
        <v>0</v>
      </c>
      <c r="H396" s="20">
        <f t="array" ref="H396">SUMPRODUCT((RECAP!$A$2:$A$1000=synthése!$B396)*(RECAP!$B$2:$B$1000=synthése!$C396)*(RECAP!$C$1:$L$1=synthése!H$1)*(RECAP!$C$2:$L$1000))</f>
        <v>0</v>
      </c>
      <c r="I396" s="20">
        <f t="array" ref="I396">SUMPRODUCT((RECAP!$A$2:$A$1000=synthése!$B396)*(RECAP!$B$2:$B$1000=synthése!$C396)*(RECAP!$C$1:$L$1=synthése!I$1)*(RECAP!$C$2:$L$1000))</f>
        <v>0</v>
      </c>
      <c r="J396" s="20">
        <f t="array" ref="J396">SUMPRODUCT((RECAP!$A$2:$A$1000=synthése!$B396)*(RECAP!$B$2:$B$1000=synthése!$C396)*(RECAP!$C$1:$L$1=synthése!J$1)*(RECAP!$C$2:$L$1000))</f>
        <v>0</v>
      </c>
      <c r="K396" s="20">
        <f t="array" ref="K396">SUMPRODUCT((RECAP!$A$2:$A$1000=synthése!$B396)*(RECAP!$B$2:$B$1000=synthése!$C396)*(RECAP!$C$1:$L$1=synthése!K$1)*(RECAP!$C$2:$L$1000))</f>
        <v>0</v>
      </c>
      <c r="L396" s="20">
        <f t="array" ref="L396">SUMPRODUCT((RECAP!$A$2:$A$1000=synthése!$B396)*(RECAP!$B$2:$B$1000=synthése!$C396)*(RECAP!$C$1:$L$1=synthése!L$1)*(RECAP!$C$2:$L$1000))</f>
        <v>0</v>
      </c>
      <c r="M396" s="20">
        <f t="array" ref="M396">SUMPRODUCT((RECAP!$A$2:$A$1000=synthése!$B396)*(RECAP!$B$2:$B$1000=synthése!$C396)*(RECAP!$C$1:$L$1=synthése!M$1)*(RECAP!$C$2:$L$1000))</f>
        <v>0</v>
      </c>
      <c r="N396" s="24">
        <f t="shared" si="12"/>
        <v>0</v>
      </c>
    </row>
    <row r="397" spans="1:14" ht="15" thickBot="1" x14ac:dyDescent="0.3">
      <c r="A397" s="25" t="str">
        <f t="shared" ca="1" si="13"/>
        <v/>
      </c>
      <c r="B397" s="26" t="str">
        <f>IF(RECAP!A397="","",RECAP!A397)</f>
        <v/>
      </c>
      <c r="C397" s="27" t="str">
        <f>IF(RECAP!B397="","",RECAP!B397)</f>
        <v/>
      </c>
      <c r="D397" s="28">
        <f t="array" ref="D397">SUMPRODUCT((RECAP!$A$2:$A$1000=synthése!$B397)*(RECAP!$B$2:$B$1000=synthése!$C397)*(RECAP!$C$1:$L$1=synthése!D$1)*(RECAP!$C$2:$L$1000))</f>
        <v>0</v>
      </c>
      <c r="E397" s="28">
        <f t="array" ref="E397">SUMPRODUCT((RECAP!$A$2:$A$1000=synthése!$B397)*(RECAP!$B$2:$B$1000=synthése!$C397)*(RECAP!$C$1:$L$1=synthése!E$1)*(RECAP!$C$2:$L$1000))</f>
        <v>0</v>
      </c>
      <c r="F397" s="28">
        <f t="array" ref="F397">SUMPRODUCT((RECAP!$A$2:$A$1000=synthése!$B397)*(RECAP!$B$2:$B$1000=synthése!$C397)*(RECAP!$C$1:$L$1=synthése!F$1)*(RECAP!$C$2:$L$1000))</f>
        <v>0</v>
      </c>
      <c r="G397" s="28">
        <f t="array" ref="G397">SUMPRODUCT((RECAP!$A$2:$A$1000=synthése!$B397)*(RECAP!$B$2:$B$1000=synthése!$C397)*(RECAP!$C$1:$L$1=synthése!G$1)*(RECAP!$C$2:$L$1000))</f>
        <v>0</v>
      </c>
      <c r="H397" s="28">
        <f t="array" ref="H397">SUMPRODUCT((RECAP!$A$2:$A$1000=synthése!$B397)*(RECAP!$B$2:$B$1000=synthése!$C397)*(RECAP!$C$1:$L$1=synthése!H$1)*(RECAP!$C$2:$L$1000))</f>
        <v>0</v>
      </c>
      <c r="I397" s="28">
        <f t="array" ref="I397">SUMPRODUCT((RECAP!$A$2:$A$1000=synthése!$B397)*(RECAP!$B$2:$B$1000=synthése!$C397)*(RECAP!$C$1:$L$1=synthése!I$1)*(RECAP!$C$2:$L$1000))</f>
        <v>0</v>
      </c>
      <c r="J397" s="28">
        <f t="array" ref="J397">SUMPRODUCT((RECAP!$A$2:$A$1000=synthése!$B397)*(RECAP!$B$2:$B$1000=synthése!$C397)*(RECAP!$C$1:$L$1=synthése!J$1)*(RECAP!$C$2:$L$1000))</f>
        <v>0</v>
      </c>
      <c r="K397" s="28">
        <f t="array" ref="K397">SUMPRODUCT((RECAP!$A$2:$A$1000=synthése!$B397)*(RECAP!$B$2:$B$1000=synthése!$C397)*(RECAP!$C$1:$L$1=synthése!K$1)*(RECAP!$C$2:$L$1000))</f>
        <v>0</v>
      </c>
      <c r="L397" s="28">
        <f t="array" ref="L397">SUMPRODUCT((RECAP!$A$2:$A$1000=synthése!$B397)*(RECAP!$B$2:$B$1000=synthése!$C397)*(RECAP!$C$1:$L$1=synthése!L$1)*(RECAP!$C$2:$L$1000))</f>
        <v>0</v>
      </c>
      <c r="M397" s="28">
        <f t="array" ref="M397">SUMPRODUCT((RECAP!$A$2:$A$1000=synthése!$B397)*(RECAP!$B$2:$B$1000=synthése!$C397)*(RECAP!$C$1:$L$1=synthése!M$1)*(RECAP!$C$2:$L$1000))</f>
        <v>0</v>
      </c>
      <c r="N397" s="24">
        <f t="shared" si="12"/>
        <v>0</v>
      </c>
    </row>
    <row r="398" spans="1:14" ht="15" thickBot="1" x14ac:dyDescent="0.3">
      <c r="A398" s="9" t="str">
        <f t="shared" ca="1" si="13"/>
        <v/>
      </c>
      <c r="B398" s="21" t="str">
        <f>IF(RECAP!A398="","",RECAP!A398)</f>
        <v/>
      </c>
      <c r="C398" s="22" t="str">
        <f>IF(RECAP!B398="","",RECAP!B398)</f>
        <v/>
      </c>
      <c r="D398" s="23">
        <f t="array" ref="D398">SUMPRODUCT((RECAP!$A$2:$A$1000=synthése!$B398)*(RECAP!$B$2:$B$1000=synthése!$C398)*(RECAP!$C$1:$L$1=synthése!D$1)*(RECAP!$C$2:$L$1000))</f>
        <v>0</v>
      </c>
      <c r="E398" s="23">
        <f t="array" ref="E398">SUMPRODUCT((RECAP!$A$2:$A$1000=synthése!$B398)*(RECAP!$B$2:$B$1000=synthése!$C398)*(RECAP!$C$1:$L$1=synthése!E$1)*(RECAP!$C$2:$L$1000))</f>
        <v>0</v>
      </c>
      <c r="F398" s="23">
        <f t="array" ref="F398">SUMPRODUCT((RECAP!$A$2:$A$1000=synthése!$B398)*(RECAP!$B$2:$B$1000=synthése!$C398)*(RECAP!$C$1:$L$1=synthése!F$1)*(RECAP!$C$2:$L$1000))</f>
        <v>0</v>
      </c>
      <c r="G398" s="23">
        <f t="array" ref="G398">SUMPRODUCT((RECAP!$A$2:$A$1000=synthése!$B398)*(RECAP!$B$2:$B$1000=synthése!$C398)*(RECAP!$C$1:$L$1=synthése!G$1)*(RECAP!$C$2:$L$1000))</f>
        <v>0</v>
      </c>
      <c r="H398" s="23">
        <f t="array" ref="H398">SUMPRODUCT((RECAP!$A$2:$A$1000=synthése!$B398)*(RECAP!$B$2:$B$1000=synthése!$C398)*(RECAP!$C$1:$L$1=synthése!H$1)*(RECAP!$C$2:$L$1000))</f>
        <v>0</v>
      </c>
      <c r="I398" s="23">
        <f t="array" ref="I398">SUMPRODUCT((RECAP!$A$2:$A$1000=synthése!$B398)*(RECAP!$B$2:$B$1000=synthése!$C398)*(RECAP!$C$1:$L$1=synthése!I$1)*(RECAP!$C$2:$L$1000))</f>
        <v>0</v>
      </c>
      <c r="J398" s="23">
        <f t="array" ref="J398">SUMPRODUCT((RECAP!$A$2:$A$1000=synthése!$B398)*(RECAP!$B$2:$B$1000=synthése!$C398)*(RECAP!$C$1:$L$1=synthése!J$1)*(RECAP!$C$2:$L$1000))</f>
        <v>0</v>
      </c>
      <c r="K398" s="23">
        <f t="array" ref="K398">SUMPRODUCT((RECAP!$A$2:$A$1000=synthése!$B398)*(RECAP!$B$2:$B$1000=synthése!$C398)*(RECAP!$C$1:$L$1=synthése!K$1)*(RECAP!$C$2:$L$1000))</f>
        <v>0</v>
      </c>
      <c r="L398" s="23">
        <f t="array" ref="L398">SUMPRODUCT((RECAP!$A$2:$A$1000=synthése!$B398)*(RECAP!$B$2:$B$1000=synthése!$C398)*(RECAP!$C$1:$L$1=synthése!L$1)*(RECAP!$C$2:$L$1000))</f>
        <v>0</v>
      </c>
      <c r="M398" s="23">
        <f t="array" ref="M398">SUMPRODUCT((RECAP!$A$2:$A$1000=synthése!$B398)*(RECAP!$B$2:$B$1000=synthése!$C398)*(RECAP!$C$1:$L$1=synthése!M$1)*(RECAP!$C$2:$L$1000))</f>
        <v>0</v>
      </c>
      <c r="N398" s="24">
        <f t="shared" si="12"/>
        <v>0</v>
      </c>
    </row>
    <row r="399" spans="1:14" ht="15" thickBot="1" x14ac:dyDescent="0.3">
      <c r="A399" s="11" t="str">
        <f t="shared" ca="1" si="13"/>
        <v/>
      </c>
      <c r="B399" s="18" t="str">
        <f>IF(RECAP!A399="","",RECAP!A399)</f>
        <v/>
      </c>
      <c r="C399" s="19" t="str">
        <f>IF(RECAP!B399="","",RECAP!B399)</f>
        <v/>
      </c>
      <c r="D399" s="20">
        <f t="array" ref="D399">SUMPRODUCT((RECAP!$A$2:$A$1000=synthése!$B399)*(RECAP!$B$2:$B$1000=synthése!$C399)*(RECAP!$C$1:$L$1=synthése!D$1)*(RECAP!$C$2:$L$1000))</f>
        <v>0</v>
      </c>
      <c r="E399" s="20">
        <f t="array" ref="E399">SUMPRODUCT((RECAP!$A$2:$A$1000=synthése!$B399)*(RECAP!$B$2:$B$1000=synthése!$C399)*(RECAP!$C$1:$L$1=synthése!E$1)*(RECAP!$C$2:$L$1000))</f>
        <v>0</v>
      </c>
      <c r="F399" s="20">
        <f t="array" ref="F399">SUMPRODUCT((RECAP!$A$2:$A$1000=synthése!$B399)*(RECAP!$B$2:$B$1000=synthése!$C399)*(RECAP!$C$1:$L$1=synthése!F$1)*(RECAP!$C$2:$L$1000))</f>
        <v>0</v>
      </c>
      <c r="G399" s="20">
        <f t="array" ref="G399">SUMPRODUCT((RECAP!$A$2:$A$1000=synthése!$B399)*(RECAP!$B$2:$B$1000=synthése!$C399)*(RECAP!$C$1:$L$1=synthése!G$1)*(RECAP!$C$2:$L$1000))</f>
        <v>0</v>
      </c>
      <c r="H399" s="20">
        <f t="array" ref="H399">SUMPRODUCT((RECAP!$A$2:$A$1000=synthése!$B399)*(RECAP!$B$2:$B$1000=synthése!$C399)*(RECAP!$C$1:$L$1=synthése!H$1)*(RECAP!$C$2:$L$1000))</f>
        <v>0</v>
      </c>
      <c r="I399" s="20">
        <f t="array" ref="I399">SUMPRODUCT((RECAP!$A$2:$A$1000=synthése!$B399)*(RECAP!$B$2:$B$1000=synthése!$C399)*(RECAP!$C$1:$L$1=synthése!I$1)*(RECAP!$C$2:$L$1000))</f>
        <v>0</v>
      </c>
      <c r="J399" s="20">
        <f t="array" ref="J399">SUMPRODUCT((RECAP!$A$2:$A$1000=synthése!$B399)*(RECAP!$B$2:$B$1000=synthése!$C399)*(RECAP!$C$1:$L$1=synthése!J$1)*(RECAP!$C$2:$L$1000))</f>
        <v>0</v>
      </c>
      <c r="K399" s="20">
        <f t="array" ref="K399">SUMPRODUCT((RECAP!$A$2:$A$1000=synthése!$B399)*(RECAP!$B$2:$B$1000=synthése!$C399)*(RECAP!$C$1:$L$1=synthése!K$1)*(RECAP!$C$2:$L$1000))</f>
        <v>0</v>
      </c>
      <c r="L399" s="20">
        <f t="array" ref="L399">SUMPRODUCT((RECAP!$A$2:$A$1000=synthése!$B399)*(RECAP!$B$2:$B$1000=synthése!$C399)*(RECAP!$C$1:$L$1=synthése!L$1)*(RECAP!$C$2:$L$1000))</f>
        <v>0</v>
      </c>
      <c r="M399" s="20">
        <f t="array" ref="M399">SUMPRODUCT((RECAP!$A$2:$A$1000=synthése!$B399)*(RECAP!$B$2:$B$1000=synthése!$C399)*(RECAP!$C$1:$L$1=synthése!M$1)*(RECAP!$C$2:$L$1000))</f>
        <v>0</v>
      </c>
      <c r="N399" s="24">
        <f t="shared" si="12"/>
        <v>0</v>
      </c>
    </row>
    <row r="400" spans="1:14" ht="15" thickBot="1" x14ac:dyDescent="0.3">
      <c r="A400" s="11" t="str">
        <f t="shared" ref="A400:A403" ca="1" si="14">IF(B400="","",YEAR(TODAY()))</f>
        <v/>
      </c>
      <c r="B400" s="18" t="str">
        <f>IF(RECAP!A400="","",RECAP!A400)</f>
        <v/>
      </c>
      <c r="C400" s="19" t="str">
        <f>IF(RECAP!B400="","",RECAP!B400)</f>
        <v/>
      </c>
      <c r="D400" s="20">
        <f t="array" ref="D400">SUMPRODUCT((RECAP!$A$2:$A$1000=synthése!$B400)*(RECAP!$B$2:$B$1000=synthése!$C400)*(RECAP!$C$1:$L$1=synthése!D$1)*(RECAP!$C$2:$L$1000))</f>
        <v>0</v>
      </c>
      <c r="E400" s="20">
        <f t="array" ref="E400">SUMPRODUCT((RECAP!$A$2:$A$1000=synthése!$B400)*(RECAP!$B$2:$B$1000=synthése!$C400)*(RECAP!$C$1:$L$1=synthése!E$1)*(RECAP!$C$2:$L$1000))</f>
        <v>0</v>
      </c>
      <c r="F400" s="20">
        <f t="array" ref="F400">SUMPRODUCT((RECAP!$A$2:$A$1000=synthése!$B400)*(RECAP!$B$2:$B$1000=synthése!$C400)*(RECAP!$C$1:$L$1=synthése!F$1)*(RECAP!$C$2:$L$1000))</f>
        <v>0</v>
      </c>
      <c r="G400" s="20">
        <f t="array" ref="G400">SUMPRODUCT((RECAP!$A$2:$A$1000=synthése!$B400)*(RECAP!$B$2:$B$1000=synthése!$C400)*(RECAP!$C$1:$L$1=synthése!G$1)*(RECAP!$C$2:$L$1000))</f>
        <v>0</v>
      </c>
      <c r="H400" s="20">
        <f t="array" ref="H400">SUMPRODUCT((RECAP!$A$2:$A$1000=synthése!$B400)*(RECAP!$B$2:$B$1000=synthése!$C400)*(RECAP!$C$1:$L$1=synthése!H$1)*(RECAP!$C$2:$L$1000))</f>
        <v>0</v>
      </c>
      <c r="I400" s="20">
        <f t="array" ref="I400">SUMPRODUCT((RECAP!$A$2:$A$1000=synthése!$B400)*(RECAP!$B$2:$B$1000=synthése!$C400)*(RECAP!$C$1:$L$1=synthése!I$1)*(RECAP!$C$2:$L$1000))</f>
        <v>0</v>
      </c>
      <c r="J400" s="20">
        <f t="array" ref="J400">SUMPRODUCT((RECAP!$A$2:$A$1000=synthése!$B400)*(RECAP!$B$2:$B$1000=synthése!$C400)*(RECAP!$C$1:$L$1=synthése!J$1)*(RECAP!$C$2:$L$1000))</f>
        <v>0</v>
      </c>
      <c r="K400" s="20">
        <f t="array" ref="K400">SUMPRODUCT((RECAP!$A$2:$A$1000=synthése!$B400)*(RECAP!$B$2:$B$1000=synthése!$C400)*(RECAP!$C$1:$L$1=synthése!K$1)*(RECAP!$C$2:$L$1000))</f>
        <v>0</v>
      </c>
      <c r="L400" s="20">
        <f t="array" ref="L400">SUMPRODUCT((RECAP!$A$2:$A$1000=synthése!$B400)*(RECAP!$B$2:$B$1000=synthése!$C400)*(RECAP!$C$1:$L$1=synthése!L$1)*(RECAP!$C$2:$L$1000))</f>
        <v>0</v>
      </c>
      <c r="M400" s="20">
        <f t="array" ref="M400">SUMPRODUCT((RECAP!$A$2:$A$1000=synthése!$B400)*(RECAP!$B$2:$B$1000=synthése!$C400)*(RECAP!$C$1:$L$1=synthése!M$1)*(RECAP!$C$2:$L$1000))</f>
        <v>0</v>
      </c>
      <c r="N400" s="24">
        <f t="shared" ref="N400:N403" si="15">SUM(D400:M400)</f>
        <v>0</v>
      </c>
    </row>
    <row r="401" spans="1:14" ht="15" thickBot="1" x14ac:dyDescent="0.3">
      <c r="A401" s="11" t="str">
        <f t="shared" ca="1" si="14"/>
        <v/>
      </c>
      <c r="B401" s="18" t="str">
        <f>IF(RECAP!A401="","",RECAP!A401)</f>
        <v/>
      </c>
      <c r="C401" s="19" t="str">
        <f>IF(RECAP!B401="","",RECAP!B401)</f>
        <v/>
      </c>
      <c r="D401" s="20">
        <f t="array" ref="D401">SUMPRODUCT((RECAP!$A$2:$A$1000=synthése!$B401)*(RECAP!$B$2:$B$1000=synthése!$C401)*(RECAP!$C$1:$L$1=synthése!D$1)*(RECAP!$C$2:$L$1000))</f>
        <v>0</v>
      </c>
      <c r="E401" s="20">
        <f t="array" ref="E401">SUMPRODUCT((RECAP!$A$2:$A$1000=synthése!$B401)*(RECAP!$B$2:$B$1000=synthése!$C401)*(RECAP!$C$1:$L$1=synthése!E$1)*(RECAP!$C$2:$L$1000))</f>
        <v>0</v>
      </c>
      <c r="F401" s="20">
        <f t="array" ref="F401">SUMPRODUCT((RECAP!$A$2:$A$1000=synthése!$B401)*(RECAP!$B$2:$B$1000=synthése!$C401)*(RECAP!$C$1:$L$1=synthése!F$1)*(RECAP!$C$2:$L$1000))</f>
        <v>0</v>
      </c>
      <c r="G401" s="20">
        <f t="array" ref="G401">SUMPRODUCT((RECAP!$A$2:$A$1000=synthése!$B401)*(RECAP!$B$2:$B$1000=synthése!$C401)*(RECAP!$C$1:$L$1=synthése!G$1)*(RECAP!$C$2:$L$1000))</f>
        <v>0</v>
      </c>
      <c r="H401" s="20">
        <f t="array" ref="H401">SUMPRODUCT((RECAP!$A$2:$A$1000=synthése!$B401)*(RECAP!$B$2:$B$1000=synthése!$C401)*(RECAP!$C$1:$L$1=synthése!H$1)*(RECAP!$C$2:$L$1000))</f>
        <v>0</v>
      </c>
      <c r="I401" s="20">
        <f t="array" ref="I401">SUMPRODUCT((RECAP!$A$2:$A$1000=synthése!$B401)*(RECAP!$B$2:$B$1000=synthése!$C401)*(RECAP!$C$1:$L$1=synthése!I$1)*(RECAP!$C$2:$L$1000))</f>
        <v>0</v>
      </c>
      <c r="J401" s="20">
        <f t="array" ref="J401">SUMPRODUCT((RECAP!$A$2:$A$1000=synthése!$B401)*(RECAP!$B$2:$B$1000=synthése!$C401)*(RECAP!$C$1:$L$1=synthése!J$1)*(RECAP!$C$2:$L$1000))</f>
        <v>0</v>
      </c>
      <c r="K401" s="20">
        <f t="array" ref="K401">SUMPRODUCT((RECAP!$A$2:$A$1000=synthése!$B401)*(RECAP!$B$2:$B$1000=synthése!$C401)*(RECAP!$C$1:$L$1=synthése!K$1)*(RECAP!$C$2:$L$1000))</f>
        <v>0</v>
      </c>
      <c r="L401" s="20">
        <f t="array" ref="L401">SUMPRODUCT((RECAP!$A$2:$A$1000=synthése!$B401)*(RECAP!$B$2:$B$1000=synthése!$C401)*(RECAP!$C$1:$L$1=synthése!L$1)*(RECAP!$C$2:$L$1000))</f>
        <v>0</v>
      </c>
      <c r="M401" s="20">
        <f t="array" ref="M401">SUMPRODUCT((RECAP!$A$2:$A$1000=synthése!$B401)*(RECAP!$B$2:$B$1000=synthése!$C401)*(RECAP!$C$1:$L$1=synthése!M$1)*(RECAP!$C$2:$L$1000))</f>
        <v>0</v>
      </c>
      <c r="N401" s="24">
        <f t="shared" si="15"/>
        <v>0</v>
      </c>
    </row>
    <row r="402" spans="1:14" ht="15" thickBot="1" x14ac:dyDescent="0.3">
      <c r="A402" s="11" t="str">
        <f t="shared" ca="1" si="14"/>
        <v/>
      </c>
      <c r="B402" s="18" t="str">
        <f>IF(RECAP!A402="","",RECAP!A402)</f>
        <v/>
      </c>
      <c r="C402" s="19" t="str">
        <f>IF(RECAP!B402="","",RECAP!B402)</f>
        <v/>
      </c>
      <c r="D402" s="20">
        <f t="array" ref="D402">SUMPRODUCT((RECAP!$A$2:$A$1000=synthése!$B402)*(RECAP!$B$2:$B$1000=synthése!$C402)*(RECAP!$C$1:$L$1=synthése!D$1)*(RECAP!$C$2:$L$1000))</f>
        <v>0</v>
      </c>
      <c r="E402" s="20">
        <f t="array" ref="E402">SUMPRODUCT((RECAP!$A$2:$A$1000=synthése!$B402)*(RECAP!$B$2:$B$1000=synthése!$C402)*(RECAP!$C$1:$L$1=synthése!E$1)*(RECAP!$C$2:$L$1000))</f>
        <v>0</v>
      </c>
      <c r="F402" s="20">
        <f t="array" ref="F402">SUMPRODUCT((RECAP!$A$2:$A$1000=synthése!$B402)*(RECAP!$B$2:$B$1000=synthése!$C402)*(RECAP!$C$1:$L$1=synthése!F$1)*(RECAP!$C$2:$L$1000))</f>
        <v>0</v>
      </c>
      <c r="G402" s="20">
        <f t="array" ref="G402">SUMPRODUCT((RECAP!$A$2:$A$1000=synthése!$B402)*(RECAP!$B$2:$B$1000=synthése!$C402)*(RECAP!$C$1:$L$1=synthése!G$1)*(RECAP!$C$2:$L$1000))</f>
        <v>0</v>
      </c>
      <c r="H402" s="20">
        <f t="array" ref="H402">SUMPRODUCT((RECAP!$A$2:$A$1000=synthése!$B402)*(RECAP!$B$2:$B$1000=synthése!$C402)*(RECAP!$C$1:$L$1=synthése!H$1)*(RECAP!$C$2:$L$1000))</f>
        <v>0</v>
      </c>
      <c r="I402" s="20">
        <f t="array" ref="I402">SUMPRODUCT((RECAP!$A$2:$A$1000=synthése!$B402)*(RECAP!$B$2:$B$1000=synthése!$C402)*(RECAP!$C$1:$L$1=synthése!I$1)*(RECAP!$C$2:$L$1000))</f>
        <v>0</v>
      </c>
      <c r="J402" s="20">
        <f t="array" ref="J402">SUMPRODUCT((RECAP!$A$2:$A$1000=synthése!$B402)*(RECAP!$B$2:$B$1000=synthése!$C402)*(RECAP!$C$1:$L$1=synthése!J$1)*(RECAP!$C$2:$L$1000))</f>
        <v>0</v>
      </c>
      <c r="K402" s="20">
        <f t="array" ref="K402">SUMPRODUCT((RECAP!$A$2:$A$1000=synthése!$B402)*(RECAP!$B$2:$B$1000=synthése!$C402)*(RECAP!$C$1:$L$1=synthése!K$1)*(RECAP!$C$2:$L$1000))</f>
        <v>0</v>
      </c>
      <c r="L402" s="20">
        <f t="array" ref="L402">SUMPRODUCT((RECAP!$A$2:$A$1000=synthése!$B402)*(RECAP!$B$2:$B$1000=synthése!$C402)*(RECAP!$C$1:$L$1=synthése!L$1)*(RECAP!$C$2:$L$1000))</f>
        <v>0</v>
      </c>
      <c r="M402" s="20">
        <f t="array" ref="M402">SUMPRODUCT((RECAP!$A$2:$A$1000=synthése!$B402)*(RECAP!$B$2:$B$1000=synthése!$C402)*(RECAP!$C$1:$L$1=synthése!M$1)*(RECAP!$C$2:$L$1000))</f>
        <v>0</v>
      </c>
      <c r="N402" s="24">
        <f t="shared" si="15"/>
        <v>0</v>
      </c>
    </row>
    <row r="403" spans="1:14" ht="15" thickBot="1" x14ac:dyDescent="0.3">
      <c r="A403" s="25" t="str">
        <f t="shared" ca="1" si="14"/>
        <v/>
      </c>
      <c r="B403" s="26" t="str">
        <f>IF(RECAP!A403="","",RECAP!A403)</f>
        <v/>
      </c>
      <c r="C403" s="27" t="str">
        <f>IF(RECAP!B403="","",RECAP!B403)</f>
        <v/>
      </c>
      <c r="D403" s="28">
        <f t="array" ref="D403">SUMPRODUCT((RECAP!$A$2:$A$1000=synthése!$B403)*(RECAP!$B$2:$B$1000=synthése!$C403)*(RECAP!$C$1:$L$1=synthése!D$1)*(RECAP!$C$2:$L$1000))</f>
        <v>0</v>
      </c>
      <c r="E403" s="28">
        <f t="array" ref="E403">SUMPRODUCT((RECAP!$A$2:$A$1000=synthése!$B403)*(RECAP!$B$2:$B$1000=synthése!$C403)*(RECAP!$C$1:$L$1=synthése!E$1)*(RECAP!$C$2:$L$1000))</f>
        <v>0</v>
      </c>
      <c r="F403" s="28">
        <f t="array" ref="F403">SUMPRODUCT((RECAP!$A$2:$A$1000=synthése!$B403)*(RECAP!$B$2:$B$1000=synthése!$C403)*(RECAP!$C$1:$L$1=synthése!F$1)*(RECAP!$C$2:$L$1000))</f>
        <v>0</v>
      </c>
      <c r="G403" s="28">
        <f t="array" ref="G403">SUMPRODUCT((RECAP!$A$2:$A$1000=synthése!$B403)*(RECAP!$B$2:$B$1000=synthése!$C403)*(RECAP!$C$1:$L$1=synthése!G$1)*(RECAP!$C$2:$L$1000))</f>
        <v>0</v>
      </c>
      <c r="H403" s="28">
        <f t="array" ref="H403">SUMPRODUCT((RECAP!$A$2:$A$1000=synthése!$B403)*(RECAP!$B$2:$B$1000=synthése!$C403)*(RECAP!$C$1:$L$1=synthése!H$1)*(RECAP!$C$2:$L$1000))</f>
        <v>0</v>
      </c>
      <c r="I403" s="28">
        <f t="array" ref="I403">SUMPRODUCT((RECAP!$A$2:$A$1000=synthése!$B403)*(RECAP!$B$2:$B$1000=synthése!$C403)*(RECAP!$C$1:$L$1=synthése!I$1)*(RECAP!$C$2:$L$1000))</f>
        <v>0</v>
      </c>
      <c r="J403" s="28">
        <f t="array" ref="J403">SUMPRODUCT((RECAP!$A$2:$A$1000=synthése!$B403)*(RECAP!$B$2:$B$1000=synthése!$C403)*(RECAP!$C$1:$L$1=synthése!J$1)*(RECAP!$C$2:$L$1000))</f>
        <v>0</v>
      </c>
      <c r="K403" s="28">
        <f t="array" ref="K403">SUMPRODUCT((RECAP!$A$2:$A$1000=synthése!$B403)*(RECAP!$B$2:$B$1000=synthése!$C403)*(RECAP!$C$1:$L$1=synthése!K$1)*(RECAP!$C$2:$L$1000))</f>
        <v>0</v>
      </c>
      <c r="L403" s="28">
        <f t="array" ref="L403">SUMPRODUCT((RECAP!$A$2:$A$1000=synthése!$B403)*(RECAP!$B$2:$B$1000=synthése!$C403)*(RECAP!$C$1:$L$1=synthése!L$1)*(RECAP!$C$2:$L$1000))</f>
        <v>0</v>
      </c>
      <c r="M403" s="28">
        <f t="array" ref="M403">SUMPRODUCT((RECAP!$A$2:$A$1000=synthése!$B403)*(RECAP!$B$2:$B$1000=synthése!$C403)*(RECAP!$C$1:$L$1=synthése!M$1)*(RECAP!$C$2:$L$1000))</f>
        <v>0</v>
      </c>
      <c r="N403" s="24">
        <f t="shared" si="15"/>
        <v>0</v>
      </c>
    </row>
    <row r="404" spans="1:14" ht="14.4" x14ac:dyDescent="0.25">
      <c r="A404" s="14"/>
    </row>
    <row r="405" spans="1:14" ht="14.4" x14ac:dyDescent="0.25">
      <c r="A405" s="14"/>
    </row>
    <row r="406" spans="1:14" ht="14.4" x14ac:dyDescent="0.25">
      <c r="A406" s="14"/>
    </row>
    <row r="407" spans="1:14" ht="14.4" x14ac:dyDescent="0.25">
      <c r="A407" s="14"/>
    </row>
    <row r="408" spans="1:14" ht="14.4" x14ac:dyDescent="0.25">
      <c r="A408" s="14"/>
    </row>
    <row r="409" spans="1:14" ht="14.4" x14ac:dyDescent="0.25">
      <c r="A409" s="14"/>
    </row>
    <row r="410" spans="1:14" ht="14.4" x14ac:dyDescent="0.25">
      <c r="A410" s="14"/>
    </row>
    <row r="411" spans="1:14" ht="14.4" x14ac:dyDescent="0.25">
      <c r="A411" s="14"/>
    </row>
    <row r="412" spans="1:14" ht="14.4" x14ac:dyDescent="0.25">
      <c r="A412" s="14"/>
    </row>
    <row r="413" spans="1:14" ht="14.4" x14ac:dyDescent="0.25">
      <c r="A413" s="14"/>
    </row>
    <row r="414" spans="1:14" ht="14.4" x14ac:dyDescent="0.25">
      <c r="A414" s="14"/>
    </row>
    <row r="415" spans="1:14" ht="14.4" x14ac:dyDescent="0.25">
      <c r="A415" s="14"/>
    </row>
    <row r="416" spans="1:14" ht="14.4" x14ac:dyDescent="0.25">
      <c r="A416" s="14"/>
    </row>
    <row r="417" spans="1:1" ht="14.4" x14ac:dyDescent="0.25">
      <c r="A417" s="14"/>
    </row>
    <row r="418" spans="1:1" ht="14.4" x14ac:dyDescent="0.25">
      <c r="A418" s="14"/>
    </row>
    <row r="419" spans="1:1" ht="14.4" x14ac:dyDescent="0.25">
      <c r="A419" s="14"/>
    </row>
    <row r="420" spans="1:1" ht="14.4" x14ac:dyDescent="0.25">
      <c r="A420" s="14"/>
    </row>
    <row r="421" spans="1:1" ht="14.4" x14ac:dyDescent="0.25">
      <c r="A421" s="14"/>
    </row>
    <row r="422" spans="1:1" ht="14.4" x14ac:dyDescent="0.25">
      <c r="A422" s="14"/>
    </row>
    <row r="423" spans="1:1" ht="14.4" x14ac:dyDescent="0.25">
      <c r="A423" s="14"/>
    </row>
    <row r="424" spans="1:1" ht="14.4" x14ac:dyDescent="0.25">
      <c r="A424" s="14"/>
    </row>
    <row r="425" spans="1:1" ht="14.4" x14ac:dyDescent="0.25">
      <c r="A425" s="14"/>
    </row>
    <row r="426" spans="1:1" ht="14.4" x14ac:dyDescent="0.25">
      <c r="A426" s="14"/>
    </row>
    <row r="427" spans="1:1" ht="14.4" x14ac:dyDescent="0.25">
      <c r="A427" s="14"/>
    </row>
    <row r="428" spans="1:1" ht="14.4" x14ac:dyDescent="0.25">
      <c r="A428" s="14"/>
    </row>
    <row r="429" spans="1:1" ht="14.4" x14ac:dyDescent="0.25">
      <c r="A429" s="14"/>
    </row>
    <row r="430" spans="1:1" ht="14.4" x14ac:dyDescent="0.25">
      <c r="A430" s="14"/>
    </row>
    <row r="431" spans="1:1" ht="14.4" x14ac:dyDescent="0.25">
      <c r="A431" s="14"/>
    </row>
    <row r="432" spans="1:1" ht="14.4" x14ac:dyDescent="0.25">
      <c r="A432" s="14"/>
    </row>
    <row r="433" spans="1:1" ht="14.4" x14ac:dyDescent="0.25">
      <c r="A433" s="14"/>
    </row>
    <row r="434" spans="1:1" ht="14.4" x14ac:dyDescent="0.25">
      <c r="A434" s="14"/>
    </row>
    <row r="435" spans="1:1" ht="14.4" x14ac:dyDescent="0.25">
      <c r="A435" s="14"/>
    </row>
    <row r="436" spans="1:1" ht="14.4" x14ac:dyDescent="0.25">
      <c r="A436" s="14"/>
    </row>
    <row r="437" spans="1:1" ht="14.4" x14ac:dyDescent="0.25">
      <c r="A437" s="14"/>
    </row>
    <row r="438" spans="1:1" ht="14.4" x14ac:dyDescent="0.25">
      <c r="A438" s="14"/>
    </row>
    <row r="439" spans="1:1" ht="14.4" x14ac:dyDescent="0.25">
      <c r="A439" s="14"/>
    </row>
    <row r="440" spans="1:1" ht="14.4" x14ac:dyDescent="0.25">
      <c r="A440" s="14"/>
    </row>
    <row r="441" spans="1:1" ht="14.4" x14ac:dyDescent="0.25">
      <c r="A441" s="14"/>
    </row>
    <row r="442" spans="1:1" ht="14.4" x14ac:dyDescent="0.25">
      <c r="A442" s="14"/>
    </row>
    <row r="443" spans="1:1" ht="14.4" x14ac:dyDescent="0.25">
      <c r="A443" s="14"/>
    </row>
    <row r="444" spans="1:1" ht="14.4" x14ac:dyDescent="0.25">
      <c r="A444" s="14"/>
    </row>
    <row r="445" spans="1:1" ht="14.4" x14ac:dyDescent="0.25">
      <c r="A445" s="14"/>
    </row>
    <row r="446" spans="1:1" ht="14.4" x14ac:dyDescent="0.25">
      <c r="A446" s="14"/>
    </row>
    <row r="447" spans="1:1" ht="14.4" x14ac:dyDescent="0.25">
      <c r="A447" s="14"/>
    </row>
    <row r="448" spans="1:1" ht="14.4" x14ac:dyDescent="0.25">
      <c r="A448" s="14"/>
    </row>
    <row r="449" spans="1:1" ht="14.4" x14ac:dyDescent="0.25">
      <c r="A449" s="14"/>
    </row>
    <row r="450" spans="1:1" ht="14.4" x14ac:dyDescent="0.25">
      <c r="A450" s="14"/>
    </row>
    <row r="451" spans="1:1" ht="14.4" x14ac:dyDescent="0.25">
      <c r="A451" s="14"/>
    </row>
    <row r="452" spans="1:1" ht="14.4" x14ac:dyDescent="0.25">
      <c r="A452" s="14"/>
    </row>
    <row r="453" spans="1:1" ht="14.4" x14ac:dyDescent="0.25">
      <c r="A453" s="14"/>
    </row>
    <row r="454" spans="1:1" ht="14.4" x14ac:dyDescent="0.25">
      <c r="A454" s="14"/>
    </row>
    <row r="455" spans="1:1" ht="14.4" x14ac:dyDescent="0.25">
      <c r="A455" s="14"/>
    </row>
    <row r="456" spans="1:1" ht="14.4" x14ac:dyDescent="0.25">
      <c r="A456" s="14"/>
    </row>
    <row r="457" spans="1:1" ht="14.4" x14ac:dyDescent="0.25">
      <c r="A457" s="14"/>
    </row>
    <row r="458" spans="1:1" ht="14.4" x14ac:dyDescent="0.25">
      <c r="A458" s="14"/>
    </row>
    <row r="459" spans="1:1" ht="14.4" x14ac:dyDescent="0.25">
      <c r="A459" s="14"/>
    </row>
    <row r="460" spans="1:1" ht="14.4" x14ac:dyDescent="0.25">
      <c r="A460" s="14"/>
    </row>
    <row r="461" spans="1:1" ht="14.4" x14ac:dyDescent="0.25">
      <c r="A461" s="14"/>
    </row>
    <row r="462" spans="1:1" ht="14.4" x14ac:dyDescent="0.25">
      <c r="A462" s="14"/>
    </row>
    <row r="463" spans="1:1" ht="14.4" x14ac:dyDescent="0.25">
      <c r="A463" s="14"/>
    </row>
    <row r="464" spans="1:1" ht="14.4" x14ac:dyDescent="0.25">
      <c r="A464" s="14"/>
    </row>
    <row r="465" spans="1:1" ht="14.4" x14ac:dyDescent="0.25">
      <c r="A465" s="14"/>
    </row>
    <row r="466" spans="1:1" ht="14.4" x14ac:dyDescent="0.25">
      <c r="A466" s="14"/>
    </row>
    <row r="467" spans="1:1" ht="14.4" x14ac:dyDescent="0.25">
      <c r="A467" s="14"/>
    </row>
    <row r="468" spans="1:1" ht="14.4" x14ac:dyDescent="0.25">
      <c r="A468" s="14"/>
    </row>
    <row r="469" spans="1:1" ht="14.4" x14ac:dyDescent="0.25">
      <c r="A469" s="14"/>
    </row>
    <row r="470" spans="1:1" ht="14.4" x14ac:dyDescent="0.25">
      <c r="A470" s="14"/>
    </row>
    <row r="471" spans="1:1" ht="14.4" x14ac:dyDescent="0.25">
      <c r="A471" s="14"/>
    </row>
    <row r="472" spans="1:1" ht="14.4" x14ac:dyDescent="0.25">
      <c r="A472" s="14"/>
    </row>
    <row r="473" spans="1:1" ht="14.4" x14ac:dyDescent="0.25">
      <c r="A473" s="14"/>
    </row>
    <row r="474" spans="1:1" ht="14.4" x14ac:dyDescent="0.25">
      <c r="A474" s="14"/>
    </row>
    <row r="475" spans="1:1" ht="14.4" x14ac:dyDescent="0.25">
      <c r="A475" s="14"/>
    </row>
    <row r="476" spans="1:1" ht="14.4" x14ac:dyDescent="0.25">
      <c r="A476" s="14"/>
    </row>
    <row r="477" spans="1:1" ht="14.4" x14ac:dyDescent="0.25">
      <c r="A477" s="14"/>
    </row>
    <row r="478" spans="1:1" ht="14.4" x14ac:dyDescent="0.25">
      <c r="A478" s="14"/>
    </row>
    <row r="479" spans="1:1" ht="14.4" x14ac:dyDescent="0.25">
      <c r="A479" s="14"/>
    </row>
    <row r="480" spans="1:1" ht="14.4" x14ac:dyDescent="0.25">
      <c r="A480" s="14"/>
    </row>
    <row r="481" spans="1:1" ht="14.4" x14ac:dyDescent="0.25">
      <c r="A481" s="14"/>
    </row>
    <row r="482" spans="1:1" ht="14.4" x14ac:dyDescent="0.25">
      <c r="A482" s="14"/>
    </row>
    <row r="483" spans="1:1" ht="14.4" x14ac:dyDescent="0.25">
      <c r="A483" s="14"/>
    </row>
    <row r="484" spans="1:1" ht="14.4" x14ac:dyDescent="0.25">
      <c r="A484" s="14"/>
    </row>
    <row r="485" spans="1:1" ht="14.4" x14ac:dyDescent="0.25">
      <c r="A485" s="14"/>
    </row>
    <row r="486" spans="1:1" ht="14.4" x14ac:dyDescent="0.25">
      <c r="A486" s="14"/>
    </row>
    <row r="487" spans="1:1" ht="14.4" x14ac:dyDescent="0.25">
      <c r="A487" s="14"/>
    </row>
    <row r="488" spans="1:1" ht="14.4" x14ac:dyDescent="0.25">
      <c r="A488" s="14"/>
    </row>
    <row r="489" spans="1:1" ht="14.4" x14ac:dyDescent="0.25">
      <c r="A489" s="14"/>
    </row>
    <row r="490" spans="1:1" ht="14.4" x14ac:dyDescent="0.25">
      <c r="A490" s="14"/>
    </row>
    <row r="491" spans="1:1" ht="14.4" x14ac:dyDescent="0.25">
      <c r="A491" s="14"/>
    </row>
    <row r="492" spans="1:1" ht="14.4" x14ac:dyDescent="0.25">
      <c r="A492" s="14"/>
    </row>
    <row r="493" spans="1:1" ht="14.4" x14ac:dyDescent="0.25">
      <c r="A493" s="14"/>
    </row>
    <row r="494" spans="1:1" ht="14.4" x14ac:dyDescent="0.25">
      <c r="A494" s="14"/>
    </row>
    <row r="495" spans="1:1" ht="14.4" x14ac:dyDescent="0.25">
      <c r="A495" s="14"/>
    </row>
    <row r="496" spans="1:1" ht="14.4" x14ac:dyDescent="0.25">
      <c r="A496" s="14"/>
    </row>
    <row r="497" spans="1:1" ht="14.4" x14ac:dyDescent="0.25">
      <c r="A497" s="14"/>
    </row>
    <row r="498" spans="1:1" ht="14.4" x14ac:dyDescent="0.25">
      <c r="A498" s="14"/>
    </row>
    <row r="499" spans="1:1" ht="14.4" x14ac:dyDescent="0.25">
      <c r="A499" s="14"/>
    </row>
    <row r="500" spans="1:1" ht="14.4" x14ac:dyDescent="0.25">
      <c r="A500" s="14"/>
    </row>
    <row r="501" spans="1:1" ht="14.4" x14ac:dyDescent="0.25">
      <c r="A501" s="14"/>
    </row>
    <row r="502" spans="1:1" ht="14.4" x14ac:dyDescent="0.25">
      <c r="A502" s="14"/>
    </row>
    <row r="503" spans="1:1" ht="14.4" x14ac:dyDescent="0.25">
      <c r="A503" s="14"/>
    </row>
    <row r="504" spans="1:1" ht="14.4" x14ac:dyDescent="0.25">
      <c r="A504" s="14"/>
    </row>
    <row r="505" spans="1:1" ht="14.4" x14ac:dyDescent="0.25">
      <c r="A505" s="14"/>
    </row>
    <row r="506" spans="1:1" ht="14.4" x14ac:dyDescent="0.25">
      <c r="A506" s="14"/>
    </row>
    <row r="507" spans="1:1" ht="14.4" x14ac:dyDescent="0.25">
      <c r="A507" s="14"/>
    </row>
    <row r="508" spans="1:1" ht="14.4" x14ac:dyDescent="0.25">
      <c r="A508" s="14"/>
    </row>
    <row r="509" spans="1:1" ht="14.4" x14ac:dyDescent="0.25">
      <c r="A509" s="14"/>
    </row>
    <row r="510" spans="1:1" ht="14.4" x14ac:dyDescent="0.25">
      <c r="A510" s="14"/>
    </row>
    <row r="511" spans="1:1" ht="14.4" x14ac:dyDescent="0.25">
      <c r="A511" s="14"/>
    </row>
    <row r="512" spans="1:1" ht="14.4" x14ac:dyDescent="0.25">
      <c r="A512" s="14"/>
    </row>
    <row r="513" spans="1:1" ht="14.4" x14ac:dyDescent="0.25">
      <c r="A513" s="14"/>
    </row>
    <row r="514" spans="1:1" ht="14.4" x14ac:dyDescent="0.25">
      <c r="A514" s="14"/>
    </row>
    <row r="515" spans="1:1" ht="14.4" x14ac:dyDescent="0.25">
      <c r="A515" s="14"/>
    </row>
    <row r="516" spans="1:1" ht="14.4" x14ac:dyDescent="0.25">
      <c r="A516" s="14"/>
    </row>
    <row r="517" spans="1:1" ht="14.4" x14ac:dyDescent="0.25">
      <c r="A517" s="14"/>
    </row>
    <row r="518" spans="1:1" ht="14.4" x14ac:dyDescent="0.25">
      <c r="A518" s="14"/>
    </row>
    <row r="519" spans="1:1" ht="14.4" x14ac:dyDescent="0.25">
      <c r="A519" s="14"/>
    </row>
    <row r="520" spans="1:1" ht="14.4" x14ac:dyDescent="0.25">
      <c r="A520" s="14"/>
    </row>
    <row r="521" spans="1:1" ht="14.4" x14ac:dyDescent="0.25">
      <c r="A521" s="14"/>
    </row>
    <row r="522" spans="1:1" ht="14.4" x14ac:dyDescent="0.25">
      <c r="A522" s="14"/>
    </row>
    <row r="523" spans="1:1" ht="14.4" x14ac:dyDescent="0.25">
      <c r="A523" s="14"/>
    </row>
    <row r="524" spans="1:1" ht="14.4" x14ac:dyDescent="0.25">
      <c r="A524" s="14"/>
    </row>
    <row r="525" spans="1:1" ht="14.4" x14ac:dyDescent="0.25">
      <c r="A525" s="14"/>
    </row>
    <row r="526" spans="1:1" ht="14.4" x14ac:dyDescent="0.25">
      <c r="A526" s="14"/>
    </row>
    <row r="527" spans="1:1" ht="14.4" x14ac:dyDescent="0.25">
      <c r="A527" s="14"/>
    </row>
    <row r="528" spans="1:1" ht="14.4" x14ac:dyDescent="0.25">
      <c r="A528" s="14"/>
    </row>
    <row r="529" spans="1:1" ht="14.4" x14ac:dyDescent="0.25">
      <c r="A529" s="14"/>
    </row>
    <row r="530" spans="1:1" ht="14.4" x14ac:dyDescent="0.25">
      <c r="A530" s="14"/>
    </row>
    <row r="531" spans="1:1" ht="14.4" x14ac:dyDescent="0.25">
      <c r="A531" s="14"/>
    </row>
    <row r="532" spans="1:1" ht="14.4" x14ac:dyDescent="0.25">
      <c r="A532" s="14"/>
    </row>
    <row r="533" spans="1:1" ht="14.4" x14ac:dyDescent="0.25">
      <c r="A533" s="14"/>
    </row>
    <row r="534" spans="1:1" ht="14.4" x14ac:dyDescent="0.25">
      <c r="A534" s="14"/>
    </row>
    <row r="535" spans="1:1" ht="14.4" x14ac:dyDescent="0.25">
      <c r="A535" s="14"/>
    </row>
    <row r="536" spans="1:1" ht="14.4" x14ac:dyDescent="0.25">
      <c r="A536" s="14"/>
    </row>
    <row r="537" spans="1:1" ht="14.4" x14ac:dyDescent="0.25">
      <c r="A537" s="14"/>
    </row>
    <row r="538" spans="1:1" ht="14.4" x14ac:dyDescent="0.25">
      <c r="A538" s="14"/>
    </row>
    <row r="539" spans="1:1" ht="14.4" x14ac:dyDescent="0.25">
      <c r="A539" s="14"/>
    </row>
    <row r="540" spans="1:1" ht="14.4" x14ac:dyDescent="0.25">
      <c r="A540" s="14"/>
    </row>
    <row r="541" spans="1:1" ht="14.4" x14ac:dyDescent="0.25">
      <c r="A541" s="14"/>
    </row>
    <row r="542" spans="1:1" ht="14.4" x14ac:dyDescent="0.25">
      <c r="A542" s="14"/>
    </row>
    <row r="543" spans="1:1" ht="14.4" x14ac:dyDescent="0.25">
      <c r="A543" s="14"/>
    </row>
    <row r="544" spans="1:1" ht="14.4" x14ac:dyDescent="0.25">
      <c r="A544" s="14"/>
    </row>
    <row r="545" spans="1:1" ht="14.4" x14ac:dyDescent="0.25">
      <c r="A545" s="14"/>
    </row>
    <row r="546" spans="1:1" ht="14.4" x14ac:dyDescent="0.25">
      <c r="A546" s="14"/>
    </row>
    <row r="547" spans="1:1" ht="14.4" x14ac:dyDescent="0.25">
      <c r="A547" s="14"/>
    </row>
    <row r="548" spans="1:1" ht="14.4" x14ac:dyDescent="0.25">
      <c r="A548" s="14"/>
    </row>
    <row r="549" spans="1:1" ht="14.4" x14ac:dyDescent="0.25">
      <c r="A549" s="14"/>
    </row>
    <row r="550" spans="1:1" ht="14.4" x14ac:dyDescent="0.25">
      <c r="A550" s="14"/>
    </row>
    <row r="551" spans="1:1" ht="14.4" x14ac:dyDescent="0.25">
      <c r="A551" s="14"/>
    </row>
    <row r="552" spans="1:1" ht="14.4" x14ac:dyDescent="0.25">
      <c r="A552" s="14"/>
    </row>
    <row r="553" spans="1:1" ht="14.4" x14ac:dyDescent="0.25">
      <c r="A553" s="14"/>
    </row>
    <row r="554" spans="1:1" ht="14.4" x14ac:dyDescent="0.25">
      <c r="A554" s="14"/>
    </row>
    <row r="555" spans="1:1" ht="14.4" x14ac:dyDescent="0.25">
      <c r="A555" s="14"/>
    </row>
    <row r="556" spans="1:1" ht="14.4" x14ac:dyDescent="0.25">
      <c r="A556" s="14"/>
    </row>
    <row r="557" spans="1:1" ht="14.4" x14ac:dyDescent="0.25">
      <c r="A557" s="14"/>
    </row>
    <row r="558" spans="1:1" ht="14.4" x14ac:dyDescent="0.25">
      <c r="A558" s="14"/>
    </row>
    <row r="559" spans="1:1" ht="14.4" x14ac:dyDescent="0.25">
      <c r="A559" s="14"/>
    </row>
    <row r="560" spans="1:1" ht="14.4" x14ac:dyDescent="0.25">
      <c r="A560" s="14"/>
    </row>
    <row r="561" spans="1:1" ht="14.4" x14ac:dyDescent="0.25">
      <c r="A561" s="14"/>
    </row>
    <row r="562" spans="1:1" ht="14.4" x14ac:dyDescent="0.25">
      <c r="A562" s="14"/>
    </row>
    <row r="563" spans="1:1" ht="14.4" x14ac:dyDescent="0.25">
      <c r="A563" s="14"/>
    </row>
    <row r="564" spans="1:1" ht="14.4" x14ac:dyDescent="0.25">
      <c r="A564" s="14"/>
    </row>
    <row r="565" spans="1:1" ht="14.4" x14ac:dyDescent="0.25">
      <c r="A565" s="14"/>
    </row>
    <row r="566" spans="1:1" ht="14.4" x14ac:dyDescent="0.25">
      <c r="A566" s="14"/>
    </row>
    <row r="567" spans="1:1" ht="14.4" x14ac:dyDescent="0.25">
      <c r="A567" s="14"/>
    </row>
    <row r="568" spans="1:1" ht="14.4" x14ac:dyDescent="0.25">
      <c r="A568" s="14"/>
    </row>
    <row r="569" spans="1:1" ht="14.4" x14ac:dyDescent="0.25">
      <c r="A569" s="14"/>
    </row>
    <row r="570" spans="1:1" ht="14.4" x14ac:dyDescent="0.25">
      <c r="A570" s="14"/>
    </row>
    <row r="571" spans="1:1" ht="14.4" x14ac:dyDescent="0.25">
      <c r="A571" s="14"/>
    </row>
    <row r="572" spans="1:1" ht="14.4" x14ac:dyDescent="0.25">
      <c r="A572" s="14"/>
    </row>
    <row r="573" spans="1:1" ht="14.4" x14ac:dyDescent="0.25">
      <c r="A573" s="14"/>
    </row>
    <row r="574" spans="1:1" ht="14.4" x14ac:dyDescent="0.25">
      <c r="A574" s="14"/>
    </row>
    <row r="575" spans="1:1" ht="14.4" x14ac:dyDescent="0.25">
      <c r="A575" s="14"/>
    </row>
    <row r="576" spans="1:1" ht="14.4" x14ac:dyDescent="0.25">
      <c r="A576" s="14"/>
    </row>
    <row r="577" spans="1:1" ht="14.4" x14ac:dyDescent="0.25">
      <c r="A577" s="14"/>
    </row>
    <row r="578" spans="1:1" ht="14.4" x14ac:dyDescent="0.25">
      <c r="A578" s="14"/>
    </row>
    <row r="579" spans="1:1" ht="14.4" x14ac:dyDescent="0.25">
      <c r="A579" s="14"/>
    </row>
    <row r="580" spans="1:1" ht="14.4" x14ac:dyDescent="0.25">
      <c r="A580" s="14"/>
    </row>
    <row r="581" spans="1:1" ht="14.4" x14ac:dyDescent="0.25">
      <c r="A581" s="14"/>
    </row>
    <row r="582" spans="1:1" ht="14.4" x14ac:dyDescent="0.25">
      <c r="A582" s="14"/>
    </row>
    <row r="583" spans="1:1" ht="14.4" x14ac:dyDescent="0.25">
      <c r="A583" s="14"/>
    </row>
    <row r="584" spans="1:1" ht="14.4" x14ac:dyDescent="0.25">
      <c r="A584" s="14"/>
    </row>
    <row r="585" spans="1:1" ht="14.4" x14ac:dyDescent="0.25">
      <c r="A585" s="14"/>
    </row>
    <row r="586" spans="1:1" ht="14.4" x14ac:dyDescent="0.25">
      <c r="A586" s="14"/>
    </row>
    <row r="587" spans="1:1" ht="14.4" x14ac:dyDescent="0.25">
      <c r="A587" s="14"/>
    </row>
    <row r="588" spans="1:1" ht="14.4" x14ac:dyDescent="0.25">
      <c r="A588" s="14"/>
    </row>
    <row r="589" spans="1:1" ht="14.4" x14ac:dyDescent="0.25">
      <c r="A589" s="14"/>
    </row>
    <row r="590" spans="1:1" ht="14.4" x14ac:dyDescent="0.25">
      <c r="A590" s="14"/>
    </row>
    <row r="591" spans="1:1" ht="14.4" x14ac:dyDescent="0.25">
      <c r="A591" s="14"/>
    </row>
    <row r="592" spans="1:1" ht="14.4" x14ac:dyDescent="0.25">
      <c r="A592" s="14"/>
    </row>
    <row r="593" spans="1:1" ht="14.4" x14ac:dyDescent="0.25">
      <c r="A593" s="14"/>
    </row>
    <row r="594" spans="1:1" ht="14.4" x14ac:dyDescent="0.25">
      <c r="A594" s="14"/>
    </row>
    <row r="595" spans="1:1" ht="14.4" x14ac:dyDescent="0.25">
      <c r="A595" s="14"/>
    </row>
    <row r="596" spans="1:1" ht="14.4" x14ac:dyDescent="0.25">
      <c r="A596" s="14"/>
    </row>
    <row r="597" spans="1:1" ht="14.4" x14ac:dyDescent="0.25">
      <c r="A597" s="14"/>
    </row>
    <row r="598" spans="1:1" ht="14.4" x14ac:dyDescent="0.25">
      <c r="A598" s="14"/>
    </row>
    <row r="599" spans="1:1" ht="14.4" x14ac:dyDescent="0.25">
      <c r="A599" s="14"/>
    </row>
    <row r="600" spans="1:1" ht="14.4" x14ac:dyDescent="0.25">
      <c r="A600" s="14"/>
    </row>
    <row r="601" spans="1:1" ht="14.4" x14ac:dyDescent="0.25">
      <c r="A601" s="14"/>
    </row>
    <row r="602" spans="1:1" ht="14.4" x14ac:dyDescent="0.25">
      <c r="A602" s="14"/>
    </row>
    <row r="603" spans="1:1" ht="14.4" x14ac:dyDescent="0.25">
      <c r="A603" s="14"/>
    </row>
    <row r="604" spans="1:1" ht="14.4" x14ac:dyDescent="0.25">
      <c r="A604" s="14"/>
    </row>
    <row r="605" spans="1:1" ht="14.4" x14ac:dyDescent="0.25">
      <c r="A605" s="14"/>
    </row>
    <row r="606" spans="1:1" ht="14.4" x14ac:dyDescent="0.25">
      <c r="A606" s="14"/>
    </row>
    <row r="607" spans="1:1" ht="14.4" x14ac:dyDescent="0.25">
      <c r="A607" s="14"/>
    </row>
    <row r="608" spans="1:1" ht="14.4" x14ac:dyDescent="0.25">
      <c r="A608" s="14"/>
    </row>
    <row r="609" spans="1:1" ht="14.4" x14ac:dyDescent="0.25">
      <c r="A609" s="14"/>
    </row>
    <row r="610" spans="1:1" ht="14.4" x14ac:dyDescent="0.25">
      <c r="A610" s="14"/>
    </row>
    <row r="611" spans="1:1" ht="14.4" x14ac:dyDescent="0.25">
      <c r="A611" s="14"/>
    </row>
    <row r="612" spans="1:1" ht="14.4" x14ac:dyDescent="0.25">
      <c r="A612" s="14"/>
    </row>
    <row r="613" spans="1:1" ht="14.4" x14ac:dyDescent="0.25">
      <c r="A613" s="14"/>
    </row>
    <row r="614" spans="1:1" ht="14.4" x14ac:dyDescent="0.25">
      <c r="A614" s="14"/>
    </row>
    <row r="615" spans="1:1" ht="14.4" x14ac:dyDescent="0.25">
      <c r="A615" s="14"/>
    </row>
    <row r="616" spans="1:1" ht="14.4" x14ac:dyDescent="0.25">
      <c r="A616" s="14"/>
    </row>
    <row r="617" spans="1:1" ht="14.4" x14ac:dyDescent="0.25">
      <c r="A617" s="14"/>
    </row>
    <row r="618" spans="1:1" ht="14.4" x14ac:dyDescent="0.25">
      <c r="A618" s="14"/>
    </row>
    <row r="619" spans="1:1" ht="14.4" x14ac:dyDescent="0.25">
      <c r="A619" s="14"/>
    </row>
    <row r="620" spans="1:1" ht="14.4" x14ac:dyDescent="0.25">
      <c r="A620" s="14"/>
    </row>
    <row r="621" spans="1:1" ht="14.4" x14ac:dyDescent="0.25">
      <c r="A621" s="14"/>
    </row>
    <row r="622" spans="1:1" ht="14.4" x14ac:dyDescent="0.25">
      <c r="A622" s="14"/>
    </row>
    <row r="623" spans="1:1" ht="14.4" x14ac:dyDescent="0.25">
      <c r="A623" s="14"/>
    </row>
    <row r="624" spans="1:1" ht="14.4" x14ac:dyDescent="0.25">
      <c r="A624" s="14"/>
    </row>
    <row r="625" spans="1:1" ht="14.4" x14ac:dyDescent="0.25">
      <c r="A625" s="14"/>
    </row>
    <row r="626" spans="1:1" ht="14.4" x14ac:dyDescent="0.25">
      <c r="A626" s="14"/>
    </row>
    <row r="627" spans="1:1" ht="14.4" x14ac:dyDescent="0.25">
      <c r="A627" s="14"/>
    </row>
    <row r="628" spans="1:1" ht="14.4" x14ac:dyDescent="0.25">
      <c r="A628" s="14"/>
    </row>
    <row r="629" spans="1:1" ht="14.4" x14ac:dyDescent="0.25">
      <c r="A629" s="14"/>
    </row>
    <row r="630" spans="1:1" ht="14.4" x14ac:dyDescent="0.25">
      <c r="A630" s="14"/>
    </row>
    <row r="631" spans="1:1" ht="14.4" x14ac:dyDescent="0.25">
      <c r="A631" s="14"/>
    </row>
    <row r="632" spans="1:1" ht="14.4" x14ac:dyDescent="0.25">
      <c r="A632" s="14"/>
    </row>
    <row r="633" spans="1:1" ht="14.4" x14ac:dyDescent="0.25">
      <c r="A633" s="14"/>
    </row>
    <row r="634" spans="1:1" ht="14.4" x14ac:dyDescent="0.25">
      <c r="A634" s="14"/>
    </row>
    <row r="635" spans="1:1" ht="14.4" x14ac:dyDescent="0.25">
      <c r="A635" s="14"/>
    </row>
    <row r="636" spans="1:1" ht="14.4" x14ac:dyDescent="0.25">
      <c r="A636" s="14"/>
    </row>
    <row r="637" spans="1:1" ht="14.4" x14ac:dyDescent="0.25">
      <c r="A637" s="14"/>
    </row>
    <row r="638" spans="1:1" ht="14.4" x14ac:dyDescent="0.25">
      <c r="A638" s="14"/>
    </row>
    <row r="639" spans="1:1" ht="14.4" x14ac:dyDescent="0.25">
      <c r="A639" s="14"/>
    </row>
    <row r="640" spans="1:1" ht="14.4" x14ac:dyDescent="0.25">
      <c r="A640" s="14"/>
    </row>
    <row r="641" spans="1:1" ht="14.4" x14ac:dyDescent="0.25">
      <c r="A641" s="14"/>
    </row>
    <row r="642" spans="1:1" ht="14.4" x14ac:dyDescent="0.25">
      <c r="A642" s="14"/>
    </row>
    <row r="643" spans="1:1" ht="14.4" x14ac:dyDescent="0.25">
      <c r="A643" s="14"/>
    </row>
    <row r="644" spans="1:1" ht="14.4" x14ac:dyDescent="0.25">
      <c r="A644" s="14"/>
    </row>
    <row r="645" spans="1:1" ht="14.4" x14ac:dyDescent="0.25">
      <c r="A645" s="14"/>
    </row>
    <row r="646" spans="1:1" ht="14.4" x14ac:dyDescent="0.25">
      <c r="A646" s="14"/>
    </row>
    <row r="647" spans="1:1" ht="14.4" x14ac:dyDescent="0.25">
      <c r="A647" s="14"/>
    </row>
    <row r="648" spans="1:1" ht="14.4" x14ac:dyDescent="0.25">
      <c r="A648" s="14"/>
    </row>
    <row r="649" spans="1:1" ht="14.4" x14ac:dyDescent="0.25">
      <c r="A649" s="14"/>
    </row>
    <row r="650" spans="1:1" ht="14.4" x14ac:dyDescent="0.25">
      <c r="A650" s="14"/>
    </row>
    <row r="651" spans="1:1" ht="14.4" x14ac:dyDescent="0.25">
      <c r="A651" s="14"/>
    </row>
    <row r="652" spans="1:1" ht="14.4" x14ac:dyDescent="0.25">
      <c r="A652" s="14"/>
    </row>
    <row r="653" spans="1:1" ht="14.4" x14ac:dyDescent="0.25">
      <c r="A653" s="14"/>
    </row>
    <row r="654" spans="1:1" ht="14.4" x14ac:dyDescent="0.25">
      <c r="A654" s="14"/>
    </row>
    <row r="655" spans="1:1" ht="14.4" x14ac:dyDescent="0.25">
      <c r="A655" s="14"/>
    </row>
    <row r="656" spans="1:1" ht="14.4" x14ac:dyDescent="0.25">
      <c r="A656" s="14"/>
    </row>
    <row r="657" spans="1:1" ht="14.4" x14ac:dyDescent="0.25">
      <c r="A657" s="14"/>
    </row>
    <row r="658" spans="1:1" ht="14.4" x14ac:dyDescent="0.25">
      <c r="A658" s="14"/>
    </row>
    <row r="659" spans="1:1" ht="14.4" x14ac:dyDescent="0.25">
      <c r="A659" s="14"/>
    </row>
    <row r="660" spans="1:1" ht="14.4" x14ac:dyDescent="0.25">
      <c r="A660" s="14"/>
    </row>
    <row r="661" spans="1:1" ht="14.4" x14ac:dyDescent="0.25">
      <c r="A661" s="14"/>
    </row>
    <row r="662" spans="1:1" ht="14.4" x14ac:dyDescent="0.25">
      <c r="A662" s="14"/>
    </row>
    <row r="663" spans="1:1" ht="14.4" x14ac:dyDescent="0.25">
      <c r="A663" s="14"/>
    </row>
    <row r="664" spans="1:1" ht="14.4" x14ac:dyDescent="0.25">
      <c r="A664" s="14"/>
    </row>
    <row r="665" spans="1:1" ht="14.4" x14ac:dyDescent="0.25">
      <c r="A665" s="14"/>
    </row>
    <row r="666" spans="1:1" ht="14.4" x14ac:dyDescent="0.25">
      <c r="A666" s="14"/>
    </row>
    <row r="667" spans="1:1" ht="14.4" x14ac:dyDescent="0.25">
      <c r="A667" s="14"/>
    </row>
    <row r="668" spans="1:1" ht="14.4" x14ac:dyDescent="0.25">
      <c r="A668" s="14"/>
    </row>
    <row r="669" spans="1:1" ht="14.4" x14ac:dyDescent="0.25">
      <c r="A669" s="14"/>
    </row>
    <row r="670" spans="1:1" ht="14.4" x14ac:dyDescent="0.25">
      <c r="A670" s="14"/>
    </row>
    <row r="671" spans="1:1" ht="14.4" x14ac:dyDescent="0.25">
      <c r="A671" s="14"/>
    </row>
    <row r="672" spans="1:1" ht="14.4" x14ac:dyDescent="0.25">
      <c r="A672" s="14"/>
    </row>
    <row r="673" spans="1:1" ht="14.4" x14ac:dyDescent="0.25">
      <c r="A673" s="14"/>
    </row>
    <row r="674" spans="1:1" ht="14.4" x14ac:dyDescent="0.25">
      <c r="A674" s="14"/>
    </row>
    <row r="675" spans="1:1" ht="14.4" x14ac:dyDescent="0.25">
      <c r="A675" s="14"/>
    </row>
    <row r="676" spans="1:1" ht="14.4" x14ac:dyDescent="0.25">
      <c r="A676" s="14"/>
    </row>
    <row r="677" spans="1:1" ht="14.4" x14ac:dyDescent="0.25">
      <c r="A677" s="14"/>
    </row>
    <row r="678" spans="1:1" ht="14.4" x14ac:dyDescent="0.25">
      <c r="A678" s="14"/>
    </row>
    <row r="679" spans="1:1" ht="14.4" x14ac:dyDescent="0.25">
      <c r="A679" s="14"/>
    </row>
    <row r="680" spans="1:1" ht="14.4" x14ac:dyDescent="0.25">
      <c r="A680" s="14"/>
    </row>
    <row r="681" spans="1:1" ht="14.4" x14ac:dyDescent="0.25">
      <c r="A681" s="14"/>
    </row>
    <row r="682" spans="1:1" ht="14.4" x14ac:dyDescent="0.25">
      <c r="A682" s="14"/>
    </row>
    <row r="683" spans="1:1" ht="14.4" x14ac:dyDescent="0.25">
      <c r="A683" s="14"/>
    </row>
    <row r="684" spans="1:1" ht="14.4" x14ac:dyDescent="0.25">
      <c r="A684" s="14"/>
    </row>
    <row r="685" spans="1:1" ht="14.4" x14ac:dyDescent="0.25">
      <c r="A685" s="14"/>
    </row>
    <row r="686" spans="1:1" ht="14.4" x14ac:dyDescent="0.25">
      <c r="A686" s="14"/>
    </row>
    <row r="687" spans="1:1" ht="14.4" x14ac:dyDescent="0.25">
      <c r="A687" s="14"/>
    </row>
    <row r="688" spans="1:1" ht="14.4" x14ac:dyDescent="0.25">
      <c r="A688" s="14"/>
    </row>
    <row r="689" spans="1:1" ht="14.4" x14ac:dyDescent="0.25">
      <c r="A689" s="14"/>
    </row>
    <row r="690" spans="1:1" ht="14.4" x14ac:dyDescent="0.25">
      <c r="A690" s="14"/>
    </row>
    <row r="691" spans="1:1" ht="14.4" x14ac:dyDescent="0.25">
      <c r="A691" s="14"/>
    </row>
    <row r="692" spans="1:1" ht="14.4" x14ac:dyDescent="0.25">
      <c r="A692" s="14"/>
    </row>
    <row r="693" spans="1:1" ht="14.4" x14ac:dyDescent="0.25">
      <c r="A693" s="14"/>
    </row>
    <row r="694" spans="1:1" ht="14.4" x14ac:dyDescent="0.25">
      <c r="A694" s="14"/>
    </row>
    <row r="695" spans="1:1" ht="14.4" x14ac:dyDescent="0.25">
      <c r="A695" s="14"/>
    </row>
    <row r="696" spans="1:1" ht="14.4" x14ac:dyDescent="0.25">
      <c r="A696" s="14"/>
    </row>
    <row r="697" spans="1:1" ht="14.4" x14ac:dyDescent="0.25">
      <c r="A697" s="14"/>
    </row>
    <row r="698" spans="1:1" ht="14.4" x14ac:dyDescent="0.25">
      <c r="A698" s="14"/>
    </row>
    <row r="699" spans="1:1" ht="14.4" x14ac:dyDescent="0.25">
      <c r="A699" s="14"/>
    </row>
    <row r="700" spans="1:1" ht="14.4" x14ac:dyDescent="0.25">
      <c r="A700" s="14"/>
    </row>
    <row r="701" spans="1:1" ht="14.4" x14ac:dyDescent="0.25">
      <c r="A701" s="14"/>
    </row>
    <row r="702" spans="1:1" ht="14.4" x14ac:dyDescent="0.25">
      <c r="A702" s="14"/>
    </row>
    <row r="703" spans="1:1" ht="14.4" x14ac:dyDescent="0.25">
      <c r="A703" s="14"/>
    </row>
    <row r="704" spans="1:1" ht="14.4" x14ac:dyDescent="0.25">
      <c r="A704" s="14"/>
    </row>
    <row r="705" spans="1:1" ht="14.4" x14ac:dyDescent="0.25">
      <c r="A705" s="14"/>
    </row>
    <row r="706" spans="1:1" ht="14.4" x14ac:dyDescent="0.25">
      <c r="A706" s="14"/>
    </row>
    <row r="707" spans="1:1" ht="14.4" x14ac:dyDescent="0.25">
      <c r="A707" s="14"/>
    </row>
    <row r="708" spans="1:1" ht="14.4" x14ac:dyDescent="0.25">
      <c r="A708" s="14"/>
    </row>
    <row r="709" spans="1:1" ht="14.4" x14ac:dyDescent="0.25">
      <c r="A709" s="14"/>
    </row>
    <row r="710" spans="1:1" ht="14.4" x14ac:dyDescent="0.25">
      <c r="A710" s="14"/>
    </row>
    <row r="711" spans="1:1" ht="14.4" x14ac:dyDescent="0.25">
      <c r="A711" s="14"/>
    </row>
    <row r="712" spans="1:1" ht="14.4" x14ac:dyDescent="0.25">
      <c r="A712" s="14"/>
    </row>
    <row r="713" spans="1:1" ht="14.4" x14ac:dyDescent="0.25">
      <c r="A713" s="14"/>
    </row>
    <row r="714" spans="1:1" ht="14.4" x14ac:dyDescent="0.25">
      <c r="A714" s="14"/>
    </row>
    <row r="715" spans="1:1" ht="14.4" x14ac:dyDescent="0.25">
      <c r="A715" s="14"/>
    </row>
    <row r="716" spans="1:1" ht="14.4" x14ac:dyDescent="0.25">
      <c r="A716" s="14"/>
    </row>
    <row r="717" spans="1:1" ht="14.4" x14ac:dyDescent="0.25">
      <c r="A717" s="14"/>
    </row>
    <row r="718" spans="1:1" ht="14.4" x14ac:dyDescent="0.25">
      <c r="A718" s="14"/>
    </row>
    <row r="719" spans="1:1" ht="14.4" x14ac:dyDescent="0.25">
      <c r="A719" s="14"/>
    </row>
    <row r="720" spans="1:1" ht="14.4" x14ac:dyDescent="0.25">
      <c r="A720" s="14"/>
    </row>
    <row r="721" spans="1:1" ht="14.4" x14ac:dyDescent="0.25">
      <c r="A721" s="14"/>
    </row>
    <row r="722" spans="1:1" ht="14.4" x14ac:dyDescent="0.25">
      <c r="A722" s="14"/>
    </row>
    <row r="723" spans="1:1" ht="14.4" x14ac:dyDescent="0.25">
      <c r="A723" s="14"/>
    </row>
    <row r="724" spans="1:1" ht="14.4" x14ac:dyDescent="0.25">
      <c r="A724" s="14"/>
    </row>
    <row r="725" spans="1:1" ht="14.4" x14ac:dyDescent="0.25">
      <c r="A725" s="14"/>
    </row>
    <row r="726" spans="1:1" ht="14.4" x14ac:dyDescent="0.25">
      <c r="A726" s="14"/>
    </row>
    <row r="727" spans="1:1" ht="14.4" x14ac:dyDescent="0.25">
      <c r="A727" s="14"/>
    </row>
    <row r="728" spans="1:1" ht="14.4" x14ac:dyDescent="0.25">
      <c r="A728" s="14"/>
    </row>
    <row r="729" spans="1:1" ht="14.4" x14ac:dyDescent="0.25">
      <c r="A729" s="14"/>
    </row>
    <row r="730" spans="1:1" ht="14.4" x14ac:dyDescent="0.25">
      <c r="A730" s="14"/>
    </row>
    <row r="731" spans="1:1" ht="14.4" x14ac:dyDescent="0.25">
      <c r="A731" s="14"/>
    </row>
    <row r="732" spans="1:1" ht="14.4" x14ac:dyDescent="0.25">
      <c r="A732" s="14"/>
    </row>
    <row r="733" spans="1:1" ht="14.4" x14ac:dyDescent="0.25">
      <c r="A733" s="14"/>
    </row>
    <row r="734" spans="1:1" ht="14.4" x14ac:dyDescent="0.25">
      <c r="A734" s="14"/>
    </row>
    <row r="735" spans="1:1" ht="14.4" x14ac:dyDescent="0.25">
      <c r="A735" s="14"/>
    </row>
    <row r="736" spans="1:1" ht="14.4" x14ac:dyDescent="0.25">
      <c r="A736" s="14"/>
    </row>
    <row r="737" spans="1:1" ht="14.4" x14ac:dyDescent="0.25">
      <c r="A737" s="14"/>
    </row>
    <row r="738" spans="1:1" ht="14.4" x14ac:dyDescent="0.25">
      <c r="A738" s="14"/>
    </row>
    <row r="739" spans="1:1" ht="14.4" x14ac:dyDescent="0.25">
      <c r="A739" s="14"/>
    </row>
    <row r="740" spans="1:1" ht="14.4" x14ac:dyDescent="0.25">
      <c r="A740" s="14"/>
    </row>
    <row r="741" spans="1:1" ht="14.4" x14ac:dyDescent="0.25">
      <c r="A741" s="14"/>
    </row>
    <row r="742" spans="1:1" ht="14.4" x14ac:dyDescent="0.25">
      <c r="A742" s="14"/>
    </row>
    <row r="743" spans="1:1" ht="14.4" x14ac:dyDescent="0.25">
      <c r="A743" s="14"/>
    </row>
    <row r="744" spans="1:1" ht="14.4" x14ac:dyDescent="0.25">
      <c r="A744" s="14"/>
    </row>
    <row r="745" spans="1:1" ht="14.4" x14ac:dyDescent="0.25">
      <c r="A745" s="14"/>
    </row>
    <row r="746" spans="1:1" ht="14.4" x14ac:dyDescent="0.25">
      <c r="A746" s="14"/>
    </row>
    <row r="747" spans="1:1" ht="14.4" x14ac:dyDescent="0.25">
      <c r="A747" s="14"/>
    </row>
    <row r="748" spans="1:1" ht="14.4" x14ac:dyDescent="0.25">
      <c r="A748" s="14"/>
    </row>
    <row r="749" spans="1:1" ht="14.4" x14ac:dyDescent="0.25">
      <c r="A749" s="14"/>
    </row>
    <row r="750" spans="1:1" ht="14.4" x14ac:dyDescent="0.25">
      <c r="A750" s="14"/>
    </row>
    <row r="751" spans="1:1" ht="14.4" x14ac:dyDescent="0.25">
      <c r="A751" s="14"/>
    </row>
    <row r="752" spans="1:1" ht="14.4" x14ac:dyDescent="0.25">
      <c r="A752" s="14"/>
    </row>
    <row r="753" spans="1:1" ht="14.4" x14ac:dyDescent="0.25">
      <c r="A753" s="14"/>
    </row>
    <row r="754" spans="1:1" ht="14.4" x14ac:dyDescent="0.25">
      <c r="A754" s="14"/>
    </row>
    <row r="755" spans="1:1" ht="14.4" x14ac:dyDescent="0.25">
      <c r="A755" s="14"/>
    </row>
    <row r="756" spans="1:1" ht="14.4" x14ac:dyDescent="0.25">
      <c r="A756" s="14"/>
    </row>
    <row r="757" spans="1:1" ht="14.4" x14ac:dyDescent="0.25">
      <c r="A757" s="14"/>
    </row>
    <row r="758" spans="1:1" ht="14.4" x14ac:dyDescent="0.25">
      <c r="A758" s="14"/>
    </row>
    <row r="759" spans="1:1" ht="14.4" x14ac:dyDescent="0.25">
      <c r="A759" s="14"/>
    </row>
    <row r="760" spans="1:1" ht="14.4" x14ac:dyDescent="0.25">
      <c r="A760" s="14"/>
    </row>
    <row r="761" spans="1:1" ht="14.4" x14ac:dyDescent="0.25">
      <c r="A761" s="14"/>
    </row>
    <row r="762" spans="1:1" ht="14.4" x14ac:dyDescent="0.25">
      <c r="A762" s="14"/>
    </row>
    <row r="763" spans="1:1" ht="14.4" x14ac:dyDescent="0.25">
      <c r="A763" s="14"/>
    </row>
    <row r="764" spans="1:1" ht="14.4" x14ac:dyDescent="0.25">
      <c r="A764" s="14"/>
    </row>
    <row r="765" spans="1:1" ht="14.4" x14ac:dyDescent="0.25">
      <c r="A765" s="14"/>
    </row>
    <row r="766" spans="1:1" ht="14.4" x14ac:dyDescent="0.25">
      <c r="A766" s="14"/>
    </row>
    <row r="767" spans="1:1" ht="14.4" x14ac:dyDescent="0.25">
      <c r="A767" s="14"/>
    </row>
    <row r="768" spans="1:1" ht="14.4" x14ac:dyDescent="0.25">
      <c r="A768" s="14"/>
    </row>
    <row r="769" spans="1:1" ht="14.4" x14ac:dyDescent="0.25">
      <c r="A769" s="14"/>
    </row>
    <row r="770" spans="1:1" ht="14.4" x14ac:dyDescent="0.25">
      <c r="A770" s="14"/>
    </row>
    <row r="771" spans="1:1" ht="14.4" x14ac:dyDescent="0.25">
      <c r="A771" s="14"/>
    </row>
    <row r="772" spans="1:1" ht="14.4" x14ac:dyDescent="0.25">
      <c r="A772" s="14"/>
    </row>
    <row r="773" spans="1:1" ht="14.4" x14ac:dyDescent="0.25">
      <c r="A773" s="14"/>
    </row>
    <row r="774" spans="1:1" ht="14.4" x14ac:dyDescent="0.25">
      <c r="A774" s="14"/>
    </row>
    <row r="775" spans="1:1" ht="14.4" x14ac:dyDescent="0.25">
      <c r="A775" s="14"/>
    </row>
    <row r="776" spans="1:1" ht="14.4" x14ac:dyDescent="0.25">
      <c r="A776" s="14"/>
    </row>
    <row r="777" spans="1:1" ht="14.4" x14ac:dyDescent="0.25">
      <c r="A777" s="14"/>
    </row>
    <row r="778" spans="1:1" ht="14.4" x14ac:dyDescent="0.25">
      <c r="A778" s="14"/>
    </row>
    <row r="779" spans="1:1" ht="14.4" x14ac:dyDescent="0.25">
      <c r="A779" s="14"/>
    </row>
    <row r="780" spans="1:1" ht="14.4" x14ac:dyDescent="0.25">
      <c r="A780" s="14"/>
    </row>
    <row r="781" spans="1:1" ht="14.4" x14ac:dyDescent="0.25">
      <c r="A781" s="14"/>
    </row>
    <row r="782" spans="1:1" ht="14.4" x14ac:dyDescent="0.25">
      <c r="A782" s="14"/>
    </row>
    <row r="783" spans="1:1" ht="14.4" x14ac:dyDescent="0.25">
      <c r="A783" s="14"/>
    </row>
    <row r="784" spans="1:1" ht="14.4" x14ac:dyDescent="0.25">
      <c r="A784" s="14"/>
    </row>
    <row r="785" spans="1:1" ht="14.4" x14ac:dyDescent="0.25">
      <c r="A785" s="14"/>
    </row>
    <row r="786" spans="1:1" ht="14.4" x14ac:dyDescent="0.25">
      <c r="A786" s="14"/>
    </row>
    <row r="787" spans="1:1" ht="14.4" x14ac:dyDescent="0.25">
      <c r="A787" s="14"/>
    </row>
    <row r="788" spans="1:1" ht="14.4" x14ac:dyDescent="0.25">
      <c r="A788" s="14"/>
    </row>
    <row r="789" spans="1:1" ht="14.4" x14ac:dyDescent="0.25">
      <c r="A789" s="14"/>
    </row>
    <row r="790" spans="1:1" ht="14.4" x14ac:dyDescent="0.25">
      <c r="A790" s="14"/>
    </row>
    <row r="791" spans="1:1" ht="14.4" x14ac:dyDescent="0.25">
      <c r="A791" s="14"/>
    </row>
    <row r="792" spans="1:1" ht="14.4" x14ac:dyDescent="0.25">
      <c r="A792" s="14"/>
    </row>
    <row r="793" spans="1:1" ht="14.4" x14ac:dyDescent="0.25">
      <c r="A793" s="14"/>
    </row>
    <row r="794" spans="1:1" ht="14.4" x14ac:dyDescent="0.25">
      <c r="A794" s="14"/>
    </row>
    <row r="795" spans="1:1" ht="14.4" x14ac:dyDescent="0.25">
      <c r="A795" s="14"/>
    </row>
    <row r="796" spans="1:1" ht="14.4" x14ac:dyDescent="0.25">
      <c r="A796" s="14"/>
    </row>
    <row r="797" spans="1:1" ht="14.4" x14ac:dyDescent="0.25">
      <c r="A797" s="14"/>
    </row>
    <row r="798" spans="1:1" ht="14.4" x14ac:dyDescent="0.25">
      <c r="A798" s="14"/>
    </row>
    <row r="799" spans="1:1" ht="14.4" x14ac:dyDescent="0.25">
      <c r="A799" s="14"/>
    </row>
    <row r="800" spans="1:1" ht="14.4" x14ac:dyDescent="0.25">
      <c r="A800" s="14"/>
    </row>
    <row r="801" spans="1:1" ht="14.4" x14ac:dyDescent="0.25">
      <c r="A801" s="14"/>
    </row>
    <row r="802" spans="1:1" ht="14.4" x14ac:dyDescent="0.25">
      <c r="A802" s="14"/>
    </row>
    <row r="803" spans="1:1" ht="14.4" x14ac:dyDescent="0.25">
      <c r="A803" s="14"/>
    </row>
    <row r="804" spans="1:1" ht="14.4" x14ac:dyDescent="0.25">
      <c r="A804" s="14"/>
    </row>
    <row r="805" spans="1:1" ht="14.4" x14ac:dyDescent="0.25">
      <c r="A805" s="14"/>
    </row>
    <row r="806" spans="1:1" ht="14.4" x14ac:dyDescent="0.25">
      <c r="A806" s="14"/>
    </row>
    <row r="807" spans="1:1" ht="14.4" x14ac:dyDescent="0.25">
      <c r="A807" s="14"/>
    </row>
    <row r="808" spans="1:1" ht="14.4" x14ac:dyDescent="0.25">
      <c r="A808" s="14"/>
    </row>
    <row r="809" spans="1:1" ht="14.4" x14ac:dyDescent="0.25">
      <c r="A809" s="14"/>
    </row>
    <row r="810" spans="1:1" ht="14.4" x14ac:dyDescent="0.25">
      <c r="A810" s="14"/>
    </row>
    <row r="811" spans="1:1" ht="14.4" x14ac:dyDescent="0.25">
      <c r="A811" s="14"/>
    </row>
    <row r="812" spans="1:1" ht="14.4" x14ac:dyDescent="0.25">
      <c r="A812" s="14"/>
    </row>
    <row r="813" spans="1:1" ht="14.4" x14ac:dyDescent="0.25">
      <c r="A813" s="14"/>
    </row>
    <row r="814" spans="1:1" ht="14.4" x14ac:dyDescent="0.25">
      <c r="A814" s="14"/>
    </row>
    <row r="815" spans="1:1" ht="14.4" x14ac:dyDescent="0.25">
      <c r="A815" s="14"/>
    </row>
    <row r="816" spans="1:1" ht="14.4" x14ac:dyDescent="0.25">
      <c r="A816" s="14"/>
    </row>
    <row r="817" spans="1:1" ht="14.4" x14ac:dyDescent="0.25">
      <c r="A817" s="14"/>
    </row>
    <row r="818" spans="1:1" ht="14.4" x14ac:dyDescent="0.25">
      <c r="A818" s="14"/>
    </row>
    <row r="819" spans="1:1" ht="14.4" x14ac:dyDescent="0.25">
      <c r="A819" s="14"/>
    </row>
    <row r="820" spans="1:1" ht="14.4" x14ac:dyDescent="0.25">
      <c r="A820" s="14"/>
    </row>
    <row r="821" spans="1:1" ht="14.4" x14ac:dyDescent="0.25">
      <c r="A821" s="14"/>
    </row>
    <row r="822" spans="1:1" ht="14.4" x14ac:dyDescent="0.25">
      <c r="A822" s="14"/>
    </row>
    <row r="823" spans="1:1" ht="14.4" x14ac:dyDescent="0.25">
      <c r="A823" s="14"/>
    </row>
    <row r="824" spans="1:1" ht="14.4" x14ac:dyDescent="0.25">
      <c r="A824" s="14"/>
    </row>
    <row r="825" spans="1:1" ht="14.4" x14ac:dyDescent="0.25">
      <c r="A825" s="14"/>
    </row>
    <row r="826" spans="1:1" ht="14.4" x14ac:dyDescent="0.25">
      <c r="A826" s="14"/>
    </row>
    <row r="827" spans="1:1" ht="14.4" x14ac:dyDescent="0.25">
      <c r="A827" s="14"/>
    </row>
    <row r="828" spans="1:1" ht="14.4" x14ac:dyDescent="0.25">
      <c r="A828" s="14"/>
    </row>
    <row r="829" spans="1:1" ht="14.4" x14ac:dyDescent="0.25">
      <c r="A829" s="14"/>
    </row>
    <row r="830" spans="1:1" ht="14.4" x14ac:dyDescent="0.25">
      <c r="A830" s="14"/>
    </row>
    <row r="831" spans="1:1" ht="14.4" x14ac:dyDescent="0.25">
      <c r="A831" s="14"/>
    </row>
    <row r="832" spans="1:1" ht="14.4" x14ac:dyDescent="0.25">
      <c r="A832" s="14"/>
    </row>
    <row r="833" spans="1:1" ht="14.4" x14ac:dyDescent="0.25">
      <c r="A833" s="14"/>
    </row>
    <row r="834" spans="1:1" ht="14.4" x14ac:dyDescent="0.25">
      <c r="A834" s="14"/>
    </row>
    <row r="835" spans="1:1" ht="14.4" x14ac:dyDescent="0.25">
      <c r="A835" s="14"/>
    </row>
    <row r="836" spans="1:1" ht="14.4" x14ac:dyDescent="0.25">
      <c r="A836" s="14"/>
    </row>
    <row r="837" spans="1:1" ht="14.4" x14ac:dyDescent="0.25">
      <c r="A837" s="14"/>
    </row>
    <row r="838" spans="1:1" ht="14.4" x14ac:dyDescent="0.25">
      <c r="A838" s="14"/>
    </row>
    <row r="839" spans="1:1" ht="14.4" x14ac:dyDescent="0.25">
      <c r="A839" s="14"/>
    </row>
    <row r="840" spans="1:1" ht="14.4" x14ac:dyDescent="0.25">
      <c r="A840" s="14"/>
    </row>
    <row r="841" spans="1:1" ht="14.4" x14ac:dyDescent="0.25">
      <c r="A841" s="14"/>
    </row>
    <row r="842" spans="1:1" ht="14.4" x14ac:dyDescent="0.25">
      <c r="A842" s="14"/>
    </row>
    <row r="843" spans="1:1" ht="14.4" x14ac:dyDescent="0.25">
      <c r="A843" s="14"/>
    </row>
    <row r="844" spans="1:1" ht="14.4" x14ac:dyDescent="0.25">
      <c r="A844" s="14"/>
    </row>
    <row r="845" spans="1:1" ht="14.4" x14ac:dyDescent="0.25">
      <c r="A845" s="14"/>
    </row>
    <row r="846" spans="1:1" ht="14.4" x14ac:dyDescent="0.25">
      <c r="A846" s="14"/>
    </row>
    <row r="847" spans="1:1" ht="14.4" x14ac:dyDescent="0.25">
      <c r="A847" s="14"/>
    </row>
    <row r="848" spans="1:1" ht="14.4" x14ac:dyDescent="0.25">
      <c r="A848" s="14"/>
    </row>
    <row r="849" spans="1:1" ht="14.4" x14ac:dyDescent="0.25">
      <c r="A849" s="14"/>
    </row>
    <row r="850" spans="1:1" ht="14.4" x14ac:dyDescent="0.25">
      <c r="A850" s="14"/>
    </row>
    <row r="851" spans="1:1" ht="14.4" x14ac:dyDescent="0.25">
      <c r="A851" s="14"/>
    </row>
    <row r="852" spans="1:1" ht="14.4" x14ac:dyDescent="0.25">
      <c r="A852" s="14"/>
    </row>
    <row r="853" spans="1:1" ht="14.4" x14ac:dyDescent="0.25">
      <c r="A853" s="14"/>
    </row>
    <row r="854" spans="1:1" ht="14.4" x14ac:dyDescent="0.25">
      <c r="A854" s="14"/>
    </row>
    <row r="855" spans="1:1" ht="14.4" x14ac:dyDescent="0.25">
      <c r="A855" s="14"/>
    </row>
    <row r="856" spans="1:1" ht="14.4" x14ac:dyDescent="0.25">
      <c r="A856" s="14"/>
    </row>
    <row r="857" spans="1:1" ht="14.4" x14ac:dyDescent="0.25">
      <c r="A857" s="14"/>
    </row>
    <row r="858" spans="1:1" ht="14.4" x14ac:dyDescent="0.25">
      <c r="A858" s="14"/>
    </row>
    <row r="859" spans="1:1" ht="14.4" x14ac:dyDescent="0.25">
      <c r="A859" s="14"/>
    </row>
    <row r="860" spans="1:1" ht="14.4" x14ac:dyDescent="0.25">
      <c r="A860" s="14"/>
    </row>
    <row r="861" spans="1:1" ht="14.4" x14ac:dyDescent="0.25">
      <c r="A861" s="14"/>
    </row>
    <row r="862" spans="1:1" ht="14.4" x14ac:dyDescent="0.25">
      <c r="A862" s="14"/>
    </row>
    <row r="863" spans="1:1" ht="14.4" x14ac:dyDescent="0.25">
      <c r="A863" s="14"/>
    </row>
    <row r="864" spans="1:1" ht="14.4" x14ac:dyDescent="0.25">
      <c r="A864" s="14"/>
    </row>
    <row r="865" spans="1:1" ht="14.4" x14ac:dyDescent="0.25">
      <c r="A865" s="14"/>
    </row>
    <row r="866" spans="1:1" ht="14.4" x14ac:dyDescent="0.25">
      <c r="A866" s="14"/>
    </row>
    <row r="867" spans="1:1" ht="14.4" x14ac:dyDescent="0.25">
      <c r="A867" s="14"/>
    </row>
    <row r="868" spans="1:1" ht="14.4" x14ac:dyDescent="0.25">
      <c r="A868" s="14"/>
    </row>
    <row r="869" spans="1:1" ht="14.4" x14ac:dyDescent="0.25">
      <c r="A869" s="14"/>
    </row>
    <row r="870" spans="1:1" ht="14.4" x14ac:dyDescent="0.25">
      <c r="A870" s="14"/>
    </row>
    <row r="871" spans="1:1" ht="14.4" x14ac:dyDescent="0.25">
      <c r="A871" s="14"/>
    </row>
    <row r="872" spans="1:1" ht="14.4" x14ac:dyDescent="0.25">
      <c r="A872" s="14"/>
    </row>
    <row r="873" spans="1:1" ht="14.4" x14ac:dyDescent="0.25">
      <c r="A873" s="14"/>
    </row>
    <row r="874" spans="1:1" ht="14.4" x14ac:dyDescent="0.25">
      <c r="A874" s="14"/>
    </row>
    <row r="875" spans="1:1" ht="14.4" x14ac:dyDescent="0.25">
      <c r="A875" s="14"/>
    </row>
    <row r="876" spans="1:1" ht="14.4" x14ac:dyDescent="0.25">
      <c r="A876" s="14"/>
    </row>
    <row r="877" spans="1:1" ht="14.4" x14ac:dyDescent="0.25">
      <c r="A877" s="14"/>
    </row>
    <row r="878" spans="1:1" ht="14.4" x14ac:dyDescent="0.25">
      <c r="A878" s="14"/>
    </row>
    <row r="879" spans="1:1" ht="14.4" x14ac:dyDescent="0.25">
      <c r="A879" s="14"/>
    </row>
    <row r="880" spans="1:1" ht="14.4" x14ac:dyDescent="0.25">
      <c r="A880" s="14"/>
    </row>
    <row r="881" spans="1:1" ht="14.4" x14ac:dyDescent="0.25">
      <c r="A881" s="14"/>
    </row>
    <row r="882" spans="1:1" ht="14.4" x14ac:dyDescent="0.25">
      <c r="A882" s="14"/>
    </row>
    <row r="883" spans="1:1" ht="14.4" x14ac:dyDescent="0.25">
      <c r="A883" s="14"/>
    </row>
    <row r="884" spans="1:1" ht="14.4" x14ac:dyDescent="0.25">
      <c r="A884" s="14"/>
    </row>
    <row r="885" spans="1:1" ht="14.4" x14ac:dyDescent="0.25">
      <c r="A885" s="14"/>
    </row>
    <row r="886" spans="1:1" ht="14.4" x14ac:dyDescent="0.25">
      <c r="A886" s="14"/>
    </row>
    <row r="887" spans="1:1" ht="14.4" x14ac:dyDescent="0.25">
      <c r="A887" s="14"/>
    </row>
    <row r="888" spans="1:1" ht="14.4" x14ac:dyDescent="0.25">
      <c r="A888" s="14"/>
    </row>
    <row r="889" spans="1:1" ht="14.4" x14ac:dyDescent="0.25">
      <c r="A889" s="14"/>
    </row>
    <row r="890" spans="1:1" ht="14.4" x14ac:dyDescent="0.25">
      <c r="A890" s="14"/>
    </row>
    <row r="891" spans="1:1" ht="14.4" x14ac:dyDescent="0.25">
      <c r="A891" s="14"/>
    </row>
    <row r="892" spans="1:1" ht="14.4" x14ac:dyDescent="0.25">
      <c r="A892" s="14"/>
    </row>
    <row r="893" spans="1:1" ht="14.4" x14ac:dyDescent="0.25">
      <c r="A893" s="14"/>
    </row>
    <row r="894" spans="1:1" ht="14.4" x14ac:dyDescent="0.25">
      <c r="A894" s="14"/>
    </row>
    <row r="895" spans="1:1" ht="14.4" x14ac:dyDescent="0.25">
      <c r="A895" s="14"/>
    </row>
    <row r="896" spans="1:1" ht="14.4" x14ac:dyDescent="0.25">
      <c r="A896" s="14"/>
    </row>
    <row r="897" spans="1:1" ht="14.4" x14ac:dyDescent="0.25">
      <c r="A897" s="14"/>
    </row>
    <row r="898" spans="1:1" ht="14.4" x14ac:dyDescent="0.25">
      <c r="A898" s="14"/>
    </row>
    <row r="899" spans="1:1" ht="14.4" x14ac:dyDescent="0.25">
      <c r="A899" s="14"/>
    </row>
    <row r="900" spans="1:1" ht="14.4" x14ac:dyDescent="0.25">
      <c r="A900" s="14"/>
    </row>
    <row r="901" spans="1:1" ht="14.4" x14ac:dyDescent="0.25">
      <c r="A901" s="14"/>
    </row>
    <row r="902" spans="1:1" ht="14.4" x14ac:dyDescent="0.25">
      <c r="A902" s="14"/>
    </row>
    <row r="903" spans="1:1" ht="14.4" x14ac:dyDescent="0.25">
      <c r="A903" s="14"/>
    </row>
    <row r="904" spans="1:1" ht="14.4" x14ac:dyDescent="0.25">
      <c r="A904" s="14"/>
    </row>
    <row r="905" spans="1:1" ht="14.4" x14ac:dyDescent="0.25">
      <c r="A905" s="14"/>
    </row>
    <row r="906" spans="1:1" ht="14.4" x14ac:dyDescent="0.25">
      <c r="A906" s="14"/>
    </row>
    <row r="907" spans="1:1" ht="14.4" x14ac:dyDescent="0.25">
      <c r="A907" s="14"/>
    </row>
    <row r="908" spans="1:1" ht="14.4" x14ac:dyDescent="0.25">
      <c r="A908" s="14"/>
    </row>
    <row r="909" spans="1:1" ht="14.4" x14ac:dyDescent="0.25">
      <c r="A909" s="14"/>
    </row>
    <row r="910" spans="1:1" ht="14.4" x14ac:dyDescent="0.25">
      <c r="A910" s="14"/>
    </row>
    <row r="911" spans="1:1" ht="14.4" x14ac:dyDescent="0.25">
      <c r="A911" s="14"/>
    </row>
    <row r="912" spans="1:1" ht="14.4" x14ac:dyDescent="0.25">
      <c r="A912" s="14"/>
    </row>
    <row r="913" spans="1:1" ht="14.4" x14ac:dyDescent="0.25">
      <c r="A913" s="14"/>
    </row>
    <row r="914" spans="1:1" ht="14.4" x14ac:dyDescent="0.25">
      <c r="A914" s="14"/>
    </row>
    <row r="915" spans="1:1" ht="14.4" x14ac:dyDescent="0.25">
      <c r="A915" s="14"/>
    </row>
    <row r="916" spans="1:1" ht="14.4" x14ac:dyDescent="0.25">
      <c r="A916" s="14"/>
    </row>
    <row r="917" spans="1:1" ht="14.4" x14ac:dyDescent="0.25">
      <c r="A917" s="14"/>
    </row>
    <row r="918" spans="1:1" ht="14.4" x14ac:dyDescent="0.25">
      <c r="A918" s="14"/>
    </row>
    <row r="919" spans="1:1" ht="14.4" x14ac:dyDescent="0.25">
      <c r="A919" s="14"/>
    </row>
    <row r="920" spans="1:1" ht="14.4" x14ac:dyDescent="0.25">
      <c r="A920" s="14"/>
    </row>
    <row r="921" spans="1:1" ht="14.4" x14ac:dyDescent="0.25">
      <c r="A921" s="14"/>
    </row>
    <row r="922" spans="1:1" ht="14.4" x14ac:dyDescent="0.25">
      <c r="A922" s="14"/>
    </row>
    <row r="923" spans="1:1" ht="14.4" x14ac:dyDescent="0.25">
      <c r="A923" s="14"/>
    </row>
    <row r="924" spans="1:1" ht="14.4" x14ac:dyDescent="0.25">
      <c r="A924" s="14"/>
    </row>
    <row r="925" spans="1:1" ht="14.4" x14ac:dyDescent="0.25">
      <c r="A925" s="14"/>
    </row>
    <row r="926" spans="1:1" ht="14.4" x14ac:dyDescent="0.25">
      <c r="A926" s="14"/>
    </row>
    <row r="927" spans="1:1" ht="14.4" x14ac:dyDescent="0.25">
      <c r="A927" s="14"/>
    </row>
    <row r="928" spans="1:1" ht="14.4" x14ac:dyDescent="0.25">
      <c r="A928" s="14"/>
    </row>
    <row r="929" spans="1:1" ht="14.4" x14ac:dyDescent="0.25">
      <c r="A929" s="14"/>
    </row>
    <row r="930" spans="1:1" ht="14.4" x14ac:dyDescent="0.25">
      <c r="A930" s="14"/>
    </row>
    <row r="931" spans="1:1" ht="14.4" x14ac:dyDescent="0.25">
      <c r="A931" s="14"/>
    </row>
    <row r="932" spans="1:1" ht="14.4" x14ac:dyDescent="0.25">
      <c r="A932" s="14"/>
    </row>
    <row r="933" spans="1:1" ht="14.4" x14ac:dyDescent="0.25">
      <c r="A933" s="14"/>
    </row>
    <row r="934" spans="1:1" ht="14.4" x14ac:dyDescent="0.25">
      <c r="A934" s="14"/>
    </row>
    <row r="935" spans="1:1" ht="14.4" x14ac:dyDescent="0.25">
      <c r="A935" s="14"/>
    </row>
    <row r="936" spans="1:1" ht="14.4" x14ac:dyDescent="0.25">
      <c r="A936" s="14"/>
    </row>
    <row r="937" spans="1:1" ht="14.4" x14ac:dyDescent="0.25">
      <c r="A937" s="14"/>
    </row>
    <row r="938" spans="1:1" ht="14.4" x14ac:dyDescent="0.25">
      <c r="A938" s="14"/>
    </row>
    <row r="939" spans="1:1" ht="14.4" x14ac:dyDescent="0.25">
      <c r="A939" s="14"/>
    </row>
    <row r="940" spans="1:1" ht="14.4" x14ac:dyDescent="0.25">
      <c r="A940" s="14"/>
    </row>
    <row r="941" spans="1:1" ht="14.4" x14ac:dyDescent="0.25">
      <c r="A941" s="14"/>
    </row>
    <row r="942" spans="1:1" ht="14.4" x14ac:dyDescent="0.25">
      <c r="A942" s="14"/>
    </row>
    <row r="943" spans="1:1" ht="14.4" x14ac:dyDescent="0.25">
      <c r="A943" s="14"/>
    </row>
    <row r="944" spans="1:1" ht="14.4" x14ac:dyDescent="0.25">
      <c r="A944" s="14"/>
    </row>
    <row r="945" spans="1:1" ht="14.4" x14ac:dyDescent="0.25">
      <c r="A945" s="14"/>
    </row>
    <row r="946" spans="1:1" ht="14.4" x14ac:dyDescent="0.25">
      <c r="A946" s="14"/>
    </row>
    <row r="947" spans="1:1" ht="14.4" x14ac:dyDescent="0.25">
      <c r="A947" s="14"/>
    </row>
    <row r="948" spans="1:1" ht="14.4" x14ac:dyDescent="0.25">
      <c r="A948" s="14"/>
    </row>
    <row r="949" spans="1:1" ht="14.4" x14ac:dyDescent="0.25">
      <c r="A949" s="14"/>
    </row>
    <row r="950" spans="1:1" ht="14.4" x14ac:dyDescent="0.25">
      <c r="A950" s="14"/>
    </row>
    <row r="951" spans="1:1" ht="14.4" x14ac:dyDescent="0.25">
      <c r="A951" s="14"/>
    </row>
    <row r="952" spans="1:1" ht="14.4" x14ac:dyDescent="0.25">
      <c r="A952" s="14"/>
    </row>
    <row r="953" spans="1:1" ht="14.4" x14ac:dyDescent="0.25">
      <c r="A953" s="14"/>
    </row>
    <row r="954" spans="1:1" ht="14.4" x14ac:dyDescent="0.25">
      <c r="A954" s="14"/>
    </row>
    <row r="955" spans="1:1" ht="14.4" x14ac:dyDescent="0.25">
      <c r="A955" s="14"/>
    </row>
    <row r="956" spans="1:1" ht="14.4" x14ac:dyDescent="0.25">
      <c r="A956" s="14"/>
    </row>
    <row r="957" spans="1:1" ht="14.4" x14ac:dyDescent="0.25">
      <c r="A957" s="14"/>
    </row>
    <row r="958" spans="1:1" ht="14.4" x14ac:dyDescent="0.25">
      <c r="A958" s="14"/>
    </row>
    <row r="959" spans="1:1" ht="14.4" x14ac:dyDescent="0.25">
      <c r="A959" s="14"/>
    </row>
    <row r="960" spans="1:1" ht="14.4" x14ac:dyDescent="0.25">
      <c r="A960" s="14"/>
    </row>
    <row r="961" spans="1:1" ht="14.4" x14ac:dyDescent="0.25">
      <c r="A961" s="14"/>
    </row>
    <row r="962" spans="1:1" ht="14.4" x14ac:dyDescent="0.25">
      <c r="A962" s="14"/>
    </row>
    <row r="963" spans="1:1" ht="14.4" x14ac:dyDescent="0.25">
      <c r="A963" s="14"/>
    </row>
    <row r="964" spans="1:1" ht="14.4" x14ac:dyDescent="0.25">
      <c r="A964" s="14"/>
    </row>
    <row r="965" spans="1:1" ht="14.4" x14ac:dyDescent="0.25">
      <c r="A965" s="14"/>
    </row>
    <row r="966" spans="1:1" ht="14.4" x14ac:dyDescent="0.25">
      <c r="A966" s="14"/>
    </row>
    <row r="967" spans="1:1" ht="14.4" x14ac:dyDescent="0.25">
      <c r="A967" s="14"/>
    </row>
    <row r="968" spans="1:1" ht="14.4" x14ac:dyDescent="0.25">
      <c r="A968" s="14"/>
    </row>
    <row r="969" spans="1:1" ht="14.4" x14ac:dyDescent="0.25">
      <c r="A969" s="14"/>
    </row>
    <row r="970" spans="1:1" ht="14.4" x14ac:dyDescent="0.25">
      <c r="A970" s="14"/>
    </row>
    <row r="971" spans="1:1" ht="14.4" x14ac:dyDescent="0.25">
      <c r="A971" s="14"/>
    </row>
    <row r="972" spans="1:1" ht="14.4" x14ac:dyDescent="0.25">
      <c r="A972" s="14"/>
    </row>
    <row r="973" spans="1:1" ht="14.4" x14ac:dyDescent="0.25">
      <c r="A973" s="14"/>
    </row>
    <row r="974" spans="1:1" ht="14.4" x14ac:dyDescent="0.25">
      <c r="A974" s="14"/>
    </row>
    <row r="975" spans="1:1" ht="14.4" x14ac:dyDescent="0.25">
      <c r="A975" s="14"/>
    </row>
    <row r="976" spans="1:1" ht="14.4" x14ac:dyDescent="0.25">
      <c r="A976" s="14"/>
    </row>
    <row r="977" spans="1:1" ht="14.4" x14ac:dyDescent="0.25">
      <c r="A977" s="14"/>
    </row>
    <row r="978" spans="1:1" ht="14.4" x14ac:dyDescent="0.25">
      <c r="A978" s="14"/>
    </row>
    <row r="979" spans="1:1" ht="14.4" x14ac:dyDescent="0.25">
      <c r="A979" s="14"/>
    </row>
    <row r="980" spans="1:1" ht="14.4" x14ac:dyDescent="0.25">
      <c r="A980" s="14"/>
    </row>
    <row r="981" spans="1:1" ht="14.4" x14ac:dyDescent="0.25">
      <c r="A981" s="14"/>
    </row>
    <row r="982" spans="1:1" ht="14.4" x14ac:dyDescent="0.25">
      <c r="A982" s="14"/>
    </row>
    <row r="983" spans="1:1" ht="14.4" x14ac:dyDescent="0.25">
      <c r="A983" s="14"/>
    </row>
    <row r="984" spans="1:1" ht="14.4" x14ac:dyDescent="0.25">
      <c r="A984" s="14"/>
    </row>
    <row r="985" spans="1:1" ht="14.4" x14ac:dyDescent="0.25">
      <c r="A985" s="14"/>
    </row>
    <row r="986" spans="1:1" ht="14.4" x14ac:dyDescent="0.25">
      <c r="A986" s="14"/>
    </row>
    <row r="987" spans="1:1" ht="14.4" x14ac:dyDescent="0.25">
      <c r="A987" s="14"/>
    </row>
    <row r="988" spans="1:1" ht="14.4" x14ac:dyDescent="0.25">
      <c r="A988" s="14"/>
    </row>
    <row r="989" spans="1:1" ht="14.4" x14ac:dyDescent="0.25">
      <c r="A989" s="14"/>
    </row>
    <row r="990" spans="1:1" ht="14.4" x14ac:dyDescent="0.25">
      <c r="A990" s="14"/>
    </row>
    <row r="991" spans="1:1" ht="14.4" x14ac:dyDescent="0.25">
      <c r="A991" s="14"/>
    </row>
    <row r="992" spans="1:1" ht="14.4" x14ac:dyDescent="0.25">
      <c r="A992" s="14"/>
    </row>
    <row r="993" spans="1:1" ht="14.4" x14ac:dyDescent="0.25">
      <c r="A993" s="14"/>
    </row>
    <row r="994" spans="1:1" ht="14.4" x14ac:dyDescent="0.25">
      <c r="A994" s="14"/>
    </row>
    <row r="995" spans="1:1" ht="14.4" x14ac:dyDescent="0.25">
      <c r="A995" s="14"/>
    </row>
    <row r="996" spans="1:1" ht="14.4" x14ac:dyDescent="0.25">
      <c r="A996" s="14"/>
    </row>
    <row r="997" spans="1:1" ht="14.4" x14ac:dyDescent="0.25">
      <c r="A997" s="14"/>
    </row>
    <row r="998" spans="1:1" ht="14.4" x14ac:dyDescent="0.25">
      <c r="A998" s="14"/>
    </row>
    <row r="999" spans="1:1" ht="14.4" x14ac:dyDescent="0.25">
      <c r="A999" s="14"/>
    </row>
    <row r="1000" spans="1:1" ht="14.4" x14ac:dyDescent="0.25">
      <c r="A1000" s="14"/>
    </row>
    <row r="1001" spans="1:1" ht="14.4" x14ac:dyDescent="0.25">
      <c r="A1001" s="14"/>
    </row>
    <row r="1002" spans="1:1" ht="14.4" x14ac:dyDescent="0.25">
      <c r="A1002" s="14"/>
    </row>
    <row r="1003" spans="1:1" ht="14.4" x14ac:dyDescent="0.25">
      <c r="A1003" s="14"/>
    </row>
    <row r="1004" spans="1:1" ht="14.4" x14ac:dyDescent="0.25">
      <c r="A1004" s="14"/>
    </row>
    <row r="1005" spans="1:1" ht="14.4" x14ac:dyDescent="0.25">
      <c r="A1005" s="14"/>
    </row>
    <row r="1006" spans="1:1" ht="14.4" x14ac:dyDescent="0.25">
      <c r="A1006" s="14"/>
    </row>
    <row r="1007" spans="1:1" ht="14.4" x14ac:dyDescent="0.25">
      <c r="A1007" s="14"/>
    </row>
    <row r="1008" spans="1:1" ht="14.4" x14ac:dyDescent="0.25">
      <c r="A1008" s="14"/>
    </row>
    <row r="1009" spans="1:1" ht="14.4" x14ac:dyDescent="0.25">
      <c r="A1009" s="14"/>
    </row>
    <row r="1010" spans="1:1" ht="14.4" x14ac:dyDescent="0.25">
      <c r="A1010" s="14"/>
    </row>
    <row r="1011" spans="1:1" ht="14.4" x14ac:dyDescent="0.25">
      <c r="A1011" s="14"/>
    </row>
    <row r="1012" spans="1:1" ht="14.4" x14ac:dyDescent="0.25">
      <c r="A1012" s="14"/>
    </row>
    <row r="1013" spans="1:1" ht="14.4" x14ac:dyDescent="0.25">
      <c r="A1013" s="14"/>
    </row>
    <row r="1014" spans="1:1" ht="14.4" x14ac:dyDescent="0.25">
      <c r="A1014" s="14"/>
    </row>
    <row r="1015" spans="1:1" ht="14.4" x14ac:dyDescent="0.25">
      <c r="A1015" s="14"/>
    </row>
    <row r="1016" spans="1:1" ht="14.4" x14ac:dyDescent="0.25">
      <c r="A1016" s="14"/>
    </row>
    <row r="1017" spans="1:1" ht="14.4" x14ac:dyDescent="0.25">
      <c r="A1017" s="14"/>
    </row>
    <row r="1018" spans="1:1" ht="14.4" x14ac:dyDescent="0.25">
      <c r="A1018" s="14"/>
    </row>
    <row r="1019" spans="1:1" ht="14.4" x14ac:dyDescent="0.25">
      <c r="A1019" s="14"/>
    </row>
    <row r="1020" spans="1:1" ht="14.4" x14ac:dyDescent="0.25">
      <c r="A1020" s="14"/>
    </row>
    <row r="1021" spans="1:1" ht="14.4" x14ac:dyDescent="0.25">
      <c r="A1021" s="14"/>
    </row>
    <row r="1022" spans="1:1" ht="14.4" x14ac:dyDescent="0.25">
      <c r="A1022" s="14"/>
    </row>
    <row r="1023" spans="1:1" ht="14.4" x14ac:dyDescent="0.25">
      <c r="A1023" s="14"/>
    </row>
    <row r="1024" spans="1:1" ht="14.4" x14ac:dyDescent="0.25">
      <c r="A1024" s="14"/>
    </row>
    <row r="1025" spans="1:1" ht="14.4" x14ac:dyDescent="0.25">
      <c r="A1025" s="14"/>
    </row>
    <row r="1026" spans="1:1" ht="14.4" x14ac:dyDescent="0.25">
      <c r="A1026" s="14"/>
    </row>
    <row r="1027" spans="1:1" ht="14.4" x14ac:dyDescent="0.25">
      <c r="A1027" s="14"/>
    </row>
    <row r="1028" spans="1:1" ht="14.4" x14ac:dyDescent="0.25">
      <c r="A1028" s="14"/>
    </row>
    <row r="1029" spans="1:1" ht="14.4" x14ac:dyDescent="0.25">
      <c r="A1029" s="14"/>
    </row>
    <row r="1030" spans="1:1" ht="14.4" x14ac:dyDescent="0.25">
      <c r="A1030" s="14"/>
    </row>
    <row r="1031" spans="1:1" ht="14.4" x14ac:dyDescent="0.25">
      <c r="A1031" s="14"/>
    </row>
    <row r="1032" spans="1:1" ht="14.4" x14ac:dyDescent="0.25">
      <c r="A1032" s="14"/>
    </row>
    <row r="1033" spans="1:1" ht="14.4" x14ac:dyDescent="0.25">
      <c r="A1033" s="14"/>
    </row>
    <row r="1034" spans="1:1" ht="14.4" x14ac:dyDescent="0.25">
      <c r="A1034" s="14"/>
    </row>
    <row r="1035" spans="1:1" ht="14.4" x14ac:dyDescent="0.25">
      <c r="A1035" s="14"/>
    </row>
    <row r="1036" spans="1:1" ht="14.4" x14ac:dyDescent="0.25">
      <c r="A1036" s="14"/>
    </row>
    <row r="1037" spans="1:1" ht="14.4" x14ac:dyDescent="0.25">
      <c r="A1037" s="14"/>
    </row>
    <row r="1038" spans="1:1" ht="14.4" x14ac:dyDescent="0.25">
      <c r="A1038" s="14"/>
    </row>
    <row r="1039" spans="1:1" ht="14.4" x14ac:dyDescent="0.25">
      <c r="A1039" s="14"/>
    </row>
    <row r="1040" spans="1:1" ht="14.4" x14ac:dyDescent="0.25">
      <c r="A1040" s="14"/>
    </row>
    <row r="1041" spans="1:1" ht="14.4" x14ac:dyDescent="0.25">
      <c r="A1041" s="14"/>
    </row>
    <row r="1042" spans="1:1" ht="14.4" x14ac:dyDescent="0.25">
      <c r="A1042" s="14"/>
    </row>
    <row r="1043" spans="1:1" ht="14.4" x14ac:dyDescent="0.25">
      <c r="A1043" s="14"/>
    </row>
    <row r="1044" spans="1:1" ht="14.4" x14ac:dyDescent="0.25">
      <c r="A1044" s="14"/>
    </row>
    <row r="1045" spans="1:1" ht="14.4" x14ac:dyDescent="0.25">
      <c r="A1045" s="14"/>
    </row>
    <row r="1046" spans="1:1" ht="14.4" x14ac:dyDescent="0.25">
      <c r="A1046" s="14"/>
    </row>
    <row r="1047" spans="1:1" ht="14.4" x14ac:dyDescent="0.25">
      <c r="A1047" s="14"/>
    </row>
    <row r="1048" spans="1:1" ht="14.4" x14ac:dyDescent="0.25">
      <c r="A1048" s="14"/>
    </row>
    <row r="1049" spans="1:1" ht="14.4" x14ac:dyDescent="0.25">
      <c r="A1049" s="14"/>
    </row>
    <row r="1050" spans="1:1" ht="14.4" x14ac:dyDescent="0.25">
      <c r="A1050" s="14"/>
    </row>
    <row r="1051" spans="1:1" ht="14.4" x14ac:dyDescent="0.25">
      <c r="A1051" s="14"/>
    </row>
    <row r="1052" spans="1:1" ht="14.4" x14ac:dyDescent="0.25">
      <c r="A1052" s="14"/>
    </row>
    <row r="1053" spans="1:1" ht="14.4" x14ac:dyDescent="0.25">
      <c r="A1053" s="14"/>
    </row>
    <row r="1054" spans="1:1" ht="14.4" x14ac:dyDescent="0.25">
      <c r="A1054" s="14"/>
    </row>
    <row r="1055" spans="1:1" ht="14.4" x14ac:dyDescent="0.25">
      <c r="A1055" s="14"/>
    </row>
    <row r="1056" spans="1:1" ht="14.4" x14ac:dyDescent="0.25">
      <c r="A1056" s="14"/>
    </row>
    <row r="1057" spans="1:1" ht="14.4" x14ac:dyDescent="0.25">
      <c r="A1057" s="14"/>
    </row>
    <row r="1058" spans="1:1" ht="14.4" x14ac:dyDescent="0.25">
      <c r="A1058" s="14"/>
    </row>
    <row r="1059" spans="1:1" ht="14.4" x14ac:dyDescent="0.25">
      <c r="A1059" s="14"/>
    </row>
    <row r="1060" spans="1:1" ht="14.4" x14ac:dyDescent="0.25">
      <c r="A1060" s="14"/>
    </row>
    <row r="1061" spans="1:1" ht="14.4" x14ac:dyDescent="0.25">
      <c r="A1061" s="14"/>
    </row>
    <row r="1062" spans="1:1" ht="14.4" x14ac:dyDescent="0.25">
      <c r="A1062" s="14"/>
    </row>
    <row r="1063" spans="1:1" ht="14.4" x14ac:dyDescent="0.25">
      <c r="A1063" s="14"/>
    </row>
    <row r="1064" spans="1:1" ht="14.4" x14ac:dyDescent="0.25">
      <c r="A1064" s="14"/>
    </row>
    <row r="1065" spans="1:1" ht="14.4" x14ac:dyDescent="0.25">
      <c r="A1065" s="14"/>
    </row>
    <row r="1066" spans="1:1" ht="14.4" x14ac:dyDescent="0.25">
      <c r="A1066" s="14"/>
    </row>
    <row r="1067" spans="1:1" ht="14.4" x14ac:dyDescent="0.25">
      <c r="A1067" s="14"/>
    </row>
    <row r="1068" spans="1:1" ht="14.4" x14ac:dyDescent="0.25">
      <c r="A1068" s="14"/>
    </row>
    <row r="1069" spans="1:1" ht="14.4" x14ac:dyDescent="0.25">
      <c r="A1069" s="14"/>
    </row>
    <row r="1070" spans="1:1" ht="14.4" x14ac:dyDescent="0.25">
      <c r="A1070" s="14"/>
    </row>
    <row r="1071" spans="1:1" ht="14.4" x14ac:dyDescent="0.25">
      <c r="A1071" s="14"/>
    </row>
    <row r="1072" spans="1:1" ht="14.4" x14ac:dyDescent="0.25">
      <c r="A1072" s="14"/>
    </row>
    <row r="1073" spans="1:1" ht="14.4" x14ac:dyDescent="0.25">
      <c r="A1073" s="14"/>
    </row>
    <row r="1074" spans="1:1" ht="14.4" x14ac:dyDescent="0.25">
      <c r="A1074" s="14"/>
    </row>
    <row r="1075" spans="1:1" ht="14.4" x14ac:dyDescent="0.25">
      <c r="A1075" s="14"/>
    </row>
    <row r="1076" spans="1:1" ht="14.4" x14ac:dyDescent="0.25">
      <c r="A1076" s="14"/>
    </row>
    <row r="1077" spans="1:1" ht="14.4" x14ac:dyDescent="0.25">
      <c r="A1077" s="14"/>
    </row>
    <row r="1078" spans="1:1" ht="14.4" x14ac:dyDescent="0.25">
      <c r="A1078" s="14"/>
    </row>
    <row r="1079" spans="1:1" ht="14.4" x14ac:dyDescent="0.25">
      <c r="A1079" s="14"/>
    </row>
    <row r="1080" spans="1:1" ht="14.4" x14ac:dyDescent="0.25">
      <c r="A1080" s="14"/>
    </row>
    <row r="1081" spans="1:1" ht="14.4" x14ac:dyDescent="0.25">
      <c r="A1081" s="14"/>
    </row>
    <row r="1082" spans="1:1" ht="14.4" x14ac:dyDescent="0.25">
      <c r="A1082" s="14"/>
    </row>
    <row r="1083" spans="1:1" ht="14.4" x14ac:dyDescent="0.25">
      <c r="A1083" s="14"/>
    </row>
    <row r="1084" spans="1:1" ht="14.4" x14ac:dyDescent="0.25">
      <c r="A1084" s="14"/>
    </row>
    <row r="1085" spans="1:1" ht="14.4" x14ac:dyDescent="0.25">
      <c r="A1085" s="14"/>
    </row>
    <row r="1086" spans="1:1" ht="14.4" x14ac:dyDescent="0.25">
      <c r="A1086" s="14"/>
    </row>
    <row r="1087" spans="1:1" ht="14.4" x14ac:dyDescent="0.25">
      <c r="A1087" s="14"/>
    </row>
    <row r="1088" spans="1:1" ht="14.4" x14ac:dyDescent="0.25">
      <c r="A1088" s="14"/>
    </row>
    <row r="1089" spans="1:1" ht="14.4" x14ac:dyDescent="0.25">
      <c r="A1089" s="14"/>
    </row>
    <row r="1090" spans="1:1" ht="14.4" x14ac:dyDescent="0.25">
      <c r="A1090" s="14"/>
    </row>
    <row r="1091" spans="1:1" ht="14.4" x14ac:dyDescent="0.25">
      <c r="A1091" s="14"/>
    </row>
    <row r="1092" spans="1:1" ht="14.4" x14ac:dyDescent="0.25">
      <c r="A1092" s="14"/>
    </row>
    <row r="1093" spans="1:1" ht="14.4" x14ac:dyDescent="0.25">
      <c r="A1093" s="14"/>
    </row>
    <row r="1094" spans="1:1" ht="14.4" x14ac:dyDescent="0.25">
      <c r="A1094" s="14"/>
    </row>
    <row r="1095" spans="1:1" ht="14.4" x14ac:dyDescent="0.25">
      <c r="A1095" s="14"/>
    </row>
    <row r="1096" spans="1:1" ht="14.4" x14ac:dyDescent="0.25">
      <c r="A1096" s="14"/>
    </row>
    <row r="1097" spans="1:1" ht="14.4" x14ac:dyDescent="0.25">
      <c r="A1097" s="14"/>
    </row>
    <row r="1098" spans="1:1" ht="14.4" x14ac:dyDescent="0.25">
      <c r="A1098" s="14"/>
    </row>
    <row r="1099" spans="1:1" ht="14.4" x14ac:dyDescent="0.25">
      <c r="A1099" s="14"/>
    </row>
    <row r="1100" spans="1:1" ht="14.4" x14ac:dyDescent="0.25">
      <c r="A1100" s="14"/>
    </row>
    <row r="1101" spans="1:1" ht="14.4" x14ac:dyDescent="0.25">
      <c r="A1101" s="14"/>
    </row>
    <row r="1102" spans="1:1" ht="14.4" x14ac:dyDescent="0.25">
      <c r="A1102" s="14"/>
    </row>
    <row r="1103" spans="1:1" ht="14.4" x14ac:dyDescent="0.25">
      <c r="A1103" s="14"/>
    </row>
    <row r="1104" spans="1:1" ht="14.4" x14ac:dyDescent="0.25">
      <c r="A1104" s="14"/>
    </row>
    <row r="1105" spans="1:1" ht="14.4" x14ac:dyDescent="0.25">
      <c r="A1105" s="14"/>
    </row>
    <row r="1106" spans="1:1" ht="14.4" x14ac:dyDescent="0.25">
      <c r="A1106" s="14"/>
    </row>
    <row r="1107" spans="1:1" ht="14.4" x14ac:dyDescent="0.25">
      <c r="A1107" s="14"/>
    </row>
    <row r="1108" spans="1:1" ht="14.4" x14ac:dyDescent="0.25">
      <c r="A1108" s="14"/>
    </row>
    <row r="1109" spans="1:1" ht="14.4" x14ac:dyDescent="0.25">
      <c r="A1109" s="14"/>
    </row>
    <row r="1110" spans="1:1" ht="14.4" x14ac:dyDescent="0.25">
      <c r="A1110" s="14"/>
    </row>
    <row r="1111" spans="1:1" ht="14.4" x14ac:dyDescent="0.25">
      <c r="A1111" s="14"/>
    </row>
    <row r="1112" spans="1:1" ht="14.4" x14ac:dyDescent="0.25">
      <c r="A1112" s="14"/>
    </row>
    <row r="1113" spans="1:1" ht="14.4" x14ac:dyDescent="0.25">
      <c r="A1113" s="14"/>
    </row>
    <row r="1114" spans="1:1" ht="14.4" x14ac:dyDescent="0.25">
      <c r="A1114" s="14"/>
    </row>
    <row r="1115" spans="1:1" ht="14.4" x14ac:dyDescent="0.25">
      <c r="A1115" s="14"/>
    </row>
    <row r="1116" spans="1:1" ht="14.4" x14ac:dyDescent="0.25">
      <c r="A1116" s="14"/>
    </row>
    <row r="1117" spans="1:1" ht="14.4" x14ac:dyDescent="0.25">
      <c r="A1117" s="14"/>
    </row>
    <row r="1118" spans="1:1" ht="14.4" x14ac:dyDescent="0.25">
      <c r="A1118" s="14"/>
    </row>
    <row r="1119" spans="1:1" ht="14.4" x14ac:dyDescent="0.25">
      <c r="A1119" s="14"/>
    </row>
    <row r="1120" spans="1:1" ht="14.4" x14ac:dyDescent="0.25">
      <c r="A1120" s="14"/>
    </row>
    <row r="1121" spans="1:1" ht="14.4" x14ac:dyDescent="0.25">
      <c r="A1121" s="14"/>
    </row>
    <row r="1122" spans="1:1" ht="14.4" x14ac:dyDescent="0.25">
      <c r="A1122" s="14"/>
    </row>
    <row r="1123" spans="1:1" ht="14.4" x14ac:dyDescent="0.25">
      <c r="A1123" s="14"/>
    </row>
    <row r="1124" spans="1:1" ht="14.4" x14ac:dyDescent="0.25">
      <c r="A1124" s="14"/>
    </row>
    <row r="1125" spans="1:1" ht="14.4" x14ac:dyDescent="0.25">
      <c r="A1125" s="14"/>
    </row>
    <row r="1126" spans="1:1" ht="14.4" x14ac:dyDescent="0.25">
      <c r="A1126" s="14"/>
    </row>
    <row r="1127" spans="1:1" ht="14.4" x14ac:dyDescent="0.25">
      <c r="A1127" s="14"/>
    </row>
    <row r="1128" spans="1:1" ht="14.4" x14ac:dyDescent="0.25">
      <c r="A1128" s="14"/>
    </row>
    <row r="1129" spans="1:1" ht="14.4" x14ac:dyDescent="0.25">
      <c r="A1129" s="14"/>
    </row>
    <row r="1130" spans="1:1" ht="14.4" x14ac:dyDescent="0.25">
      <c r="A1130" s="14"/>
    </row>
    <row r="1131" spans="1:1" ht="14.4" x14ac:dyDescent="0.25">
      <c r="A1131" s="14"/>
    </row>
    <row r="1132" spans="1:1" ht="14.4" x14ac:dyDescent="0.25">
      <c r="A1132" s="14"/>
    </row>
    <row r="1133" spans="1:1" ht="14.4" x14ac:dyDescent="0.25">
      <c r="A1133" s="14"/>
    </row>
    <row r="1134" spans="1:1" ht="14.4" x14ac:dyDescent="0.25">
      <c r="A1134" s="14"/>
    </row>
    <row r="1135" spans="1:1" ht="14.4" x14ac:dyDescent="0.25">
      <c r="A1135" s="14"/>
    </row>
    <row r="1136" spans="1:1" ht="14.4" x14ac:dyDescent="0.25">
      <c r="A1136" s="14"/>
    </row>
    <row r="1137" spans="1:1" ht="14.4" x14ac:dyDescent="0.25">
      <c r="A1137" s="14"/>
    </row>
    <row r="1138" spans="1:1" ht="14.4" x14ac:dyDescent="0.25">
      <c r="A1138" s="14"/>
    </row>
    <row r="1139" spans="1:1" ht="14.4" x14ac:dyDescent="0.25">
      <c r="A1139" s="14"/>
    </row>
    <row r="1140" spans="1:1" ht="14.4" x14ac:dyDescent="0.25">
      <c r="A1140" s="14"/>
    </row>
    <row r="1141" spans="1:1" ht="14.4" x14ac:dyDescent="0.25">
      <c r="A1141" s="14"/>
    </row>
    <row r="1142" spans="1:1" ht="14.4" x14ac:dyDescent="0.25">
      <c r="A1142" s="14"/>
    </row>
    <row r="1143" spans="1:1" ht="14.4" x14ac:dyDescent="0.25">
      <c r="A1143" s="14"/>
    </row>
    <row r="1144" spans="1:1" ht="14.4" x14ac:dyDescent="0.25">
      <c r="A1144" s="14"/>
    </row>
    <row r="1145" spans="1:1" ht="14.4" x14ac:dyDescent="0.25">
      <c r="A1145" s="14"/>
    </row>
    <row r="1146" spans="1:1" ht="14.4" x14ac:dyDescent="0.25">
      <c r="A1146" s="14"/>
    </row>
    <row r="1147" spans="1:1" ht="14.4" x14ac:dyDescent="0.25">
      <c r="A1147" s="14"/>
    </row>
    <row r="1148" spans="1:1" ht="14.4" x14ac:dyDescent="0.25">
      <c r="A1148" s="14"/>
    </row>
    <row r="1149" spans="1:1" ht="14.4" x14ac:dyDescent="0.25">
      <c r="A1149" s="14"/>
    </row>
    <row r="1150" spans="1:1" ht="14.4" x14ac:dyDescent="0.25">
      <c r="A1150" s="14"/>
    </row>
    <row r="1151" spans="1:1" ht="14.4" x14ac:dyDescent="0.25">
      <c r="A1151" s="14"/>
    </row>
    <row r="1152" spans="1:1" ht="14.4" x14ac:dyDescent="0.25">
      <c r="A1152" s="14"/>
    </row>
    <row r="1153" spans="1:1" ht="14.4" x14ac:dyDescent="0.25">
      <c r="A1153" s="14"/>
    </row>
    <row r="1154" spans="1:1" ht="14.4" x14ac:dyDescent="0.25">
      <c r="A1154" s="14"/>
    </row>
    <row r="1155" spans="1:1" ht="14.4" x14ac:dyDescent="0.25">
      <c r="A1155" s="14"/>
    </row>
    <row r="1156" spans="1:1" ht="14.4" x14ac:dyDescent="0.25">
      <c r="A1156" s="14"/>
    </row>
    <row r="1157" spans="1:1" ht="14.4" x14ac:dyDescent="0.25">
      <c r="A1157" s="14"/>
    </row>
    <row r="1158" spans="1:1" ht="14.4" x14ac:dyDescent="0.25">
      <c r="A1158" s="14"/>
    </row>
    <row r="1159" spans="1:1" ht="14.4" x14ac:dyDescent="0.25">
      <c r="A1159" s="14"/>
    </row>
    <row r="1160" spans="1:1" ht="14.4" x14ac:dyDescent="0.25">
      <c r="A1160" s="14"/>
    </row>
    <row r="1161" spans="1:1" ht="14.4" x14ac:dyDescent="0.25">
      <c r="A1161" s="14"/>
    </row>
    <row r="1162" spans="1:1" ht="14.4" x14ac:dyDescent="0.25">
      <c r="A1162" s="14"/>
    </row>
    <row r="1163" spans="1:1" ht="14.4" x14ac:dyDescent="0.25">
      <c r="A1163" s="14"/>
    </row>
    <row r="1164" spans="1:1" ht="14.4" x14ac:dyDescent="0.25">
      <c r="A1164" s="14"/>
    </row>
    <row r="1165" spans="1:1" ht="14.4" x14ac:dyDescent="0.25">
      <c r="A1165" s="14"/>
    </row>
    <row r="1166" spans="1:1" ht="14.4" x14ac:dyDescent="0.25">
      <c r="A1166" s="14"/>
    </row>
    <row r="1167" spans="1:1" ht="14.4" x14ac:dyDescent="0.25">
      <c r="A1167" s="14"/>
    </row>
    <row r="1168" spans="1:1" ht="14.4" x14ac:dyDescent="0.25">
      <c r="A1168" s="14"/>
    </row>
    <row r="1169" spans="1:1" ht="14.4" x14ac:dyDescent="0.25">
      <c r="A1169" s="14"/>
    </row>
    <row r="1170" spans="1:1" ht="14.4" x14ac:dyDescent="0.25">
      <c r="A1170" s="14"/>
    </row>
    <row r="1171" spans="1:1" ht="14.4" x14ac:dyDescent="0.25">
      <c r="A1171" s="14"/>
    </row>
    <row r="1172" spans="1:1" ht="14.4" x14ac:dyDescent="0.25">
      <c r="A1172" s="14"/>
    </row>
    <row r="1173" spans="1:1" ht="14.4" x14ac:dyDescent="0.25">
      <c r="A1173" s="14"/>
    </row>
    <row r="1174" spans="1:1" ht="14.4" x14ac:dyDescent="0.25">
      <c r="A1174" s="14"/>
    </row>
    <row r="1175" spans="1:1" ht="14.4" x14ac:dyDescent="0.25">
      <c r="A1175" s="14"/>
    </row>
    <row r="1176" spans="1:1" ht="14.4" x14ac:dyDescent="0.25">
      <c r="A1176" s="14"/>
    </row>
    <row r="1177" spans="1:1" ht="14.4" x14ac:dyDescent="0.25">
      <c r="A1177" s="14"/>
    </row>
    <row r="1178" spans="1:1" ht="14.4" x14ac:dyDescent="0.25">
      <c r="A1178" s="14"/>
    </row>
    <row r="1179" spans="1:1" ht="14.4" x14ac:dyDescent="0.25">
      <c r="A1179" s="14"/>
    </row>
    <row r="1180" spans="1:1" ht="14.4" x14ac:dyDescent="0.25">
      <c r="A1180" s="14"/>
    </row>
    <row r="1181" spans="1:1" ht="14.4" x14ac:dyDescent="0.25">
      <c r="A1181" s="14"/>
    </row>
    <row r="1182" spans="1:1" ht="14.4" x14ac:dyDescent="0.25">
      <c r="A1182" s="14"/>
    </row>
    <row r="1183" spans="1:1" ht="14.4" x14ac:dyDescent="0.25">
      <c r="A1183" s="14"/>
    </row>
    <row r="1184" spans="1:1" ht="14.4" x14ac:dyDescent="0.25">
      <c r="A1184" s="14"/>
    </row>
    <row r="1185" spans="1:1" ht="14.4" x14ac:dyDescent="0.25">
      <c r="A1185" s="14"/>
    </row>
    <row r="1186" spans="1:1" ht="14.4" x14ac:dyDescent="0.25">
      <c r="A1186" s="14"/>
    </row>
    <row r="1187" spans="1:1" ht="14.4" x14ac:dyDescent="0.25">
      <c r="A1187" s="14"/>
    </row>
    <row r="1188" spans="1:1" ht="14.4" x14ac:dyDescent="0.25">
      <c r="A1188" s="14"/>
    </row>
    <row r="1189" spans="1:1" ht="14.4" x14ac:dyDescent="0.25">
      <c r="A1189" s="14"/>
    </row>
    <row r="1190" spans="1:1" ht="14.4" x14ac:dyDescent="0.25">
      <c r="A1190" s="14"/>
    </row>
    <row r="1191" spans="1:1" ht="14.4" x14ac:dyDescent="0.25">
      <c r="A1191" s="14"/>
    </row>
    <row r="1192" spans="1:1" ht="14.4" x14ac:dyDescent="0.25">
      <c r="A1192" s="14"/>
    </row>
    <row r="1193" spans="1:1" ht="14.4" x14ac:dyDescent="0.25">
      <c r="A1193" s="14"/>
    </row>
    <row r="1194" spans="1:1" ht="14.4" x14ac:dyDescent="0.25">
      <c r="A1194" s="14"/>
    </row>
    <row r="1195" spans="1:1" ht="14.4" x14ac:dyDescent="0.25">
      <c r="A1195" s="14"/>
    </row>
    <row r="1196" spans="1:1" ht="14.4" x14ac:dyDescent="0.25">
      <c r="A1196" s="14"/>
    </row>
    <row r="1197" spans="1:1" ht="14.4" x14ac:dyDescent="0.25">
      <c r="A1197" s="14"/>
    </row>
    <row r="1198" spans="1:1" ht="14.4" x14ac:dyDescent="0.25">
      <c r="A1198" s="14"/>
    </row>
    <row r="1199" spans="1:1" ht="14.4" x14ac:dyDescent="0.25">
      <c r="A1199" s="14"/>
    </row>
    <row r="1200" spans="1:1" ht="14.4" x14ac:dyDescent="0.25">
      <c r="A1200" s="14"/>
    </row>
    <row r="1201" spans="1:1" ht="14.4" x14ac:dyDescent="0.25">
      <c r="A1201" s="14"/>
    </row>
    <row r="1202" spans="1:1" ht="14.4" x14ac:dyDescent="0.25">
      <c r="A1202" s="14"/>
    </row>
    <row r="1203" spans="1:1" ht="14.4" x14ac:dyDescent="0.25">
      <c r="A1203" s="14"/>
    </row>
    <row r="1204" spans="1:1" ht="14.4" x14ac:dyDescent="0.25">
      <c r="A1204" s="14"/>
    </row>
    <row r="1205" spans="1:1" ht="14.4" x14ac:dyDescent="0.25">
      <c r="A1205" s="14"/>
    </row>
    <row r="1206" spans="1:1" ht="14.4" x14ac:dyDescent="0.25">
      <c r="A1206" s="14"/>
    </row>
    <row r="1207" spans="1:1" ht="14.4" x14ac:dyDescent="0.25">
      <c r="A1207" s="14"/>
    </row>
    <row r="1208" spans="1:1" ht="14.4" x14ac:dyDescent="0.25">
      <c r="A1208" s="14"/>
    </row>
    <row r="1209" spans="1:1" ht="14.4" x14ac:dyDescent="0.25">
      <c r="A1209" s="14"/>
    </row>
    <row r="1210" spans="1:1" ht="14.4" x14ac:dyDescent="0.25">
      <c r="A1210" s="14"/>
    </row>
    <row r="1211" spans="1:1" ht="14.4" x14ac:dyDescent="0.25">
      <c r="A1211" s="14"/>
    </row>
    <row r="1212" spans="1:1" ht="14.4" x14ac:dyDescent="0.25">
      <c r="A1212" s="14"/>
    </row>
    <row r="1213" spans="1:1" ht="14.4" x14ac:dyDescent="0.25">
      <c r="A1213" s="14"/>
    </row>
    <row r="1214" spans="1:1" ht="14.4" x14ac:dyDescent="0.25">
      <c r="A1214" s="14"/>
    </row>
    <row r="1215" spans="1:1" ht="14.4" x14ac:dyDescent="0.25">
      <c r="A1215" s="14"/>
    </row>
    <row r="1216" spans="1:1" ht="14.4" x14ac:dyDescent="0.25">
      <c r="A1216" s="14"/>
    </row>
    <row r="1217" spans="1:1" ht="14.4" x14ac:dyDescent="0.25">
      <c r="A1217" s="14"/>
    </row>
    <row r="1218" spans="1:1" ht="14.4" x14ac:dyDescent="0.25">
      <c r="A1218" s="14"/>
    </row>
    <row r="1219" spans="1:1" ht="14.4" x14ac:dyDescent="0.25">
      <c r="A1219" s="14"/>
    </row>
    <row r="1220" spans="1:1" ht="14.4" x14ac:dyDescent="0.25">
      <c r="A1220" s="14"/>
    </row>
    <row r="1221" spans="1:1" ht="14.4" x14ac:dyDescent="0.25">
      <c r="A1221" s="14"/>
    </row>
    <row r="1222" spans="1:1" ht="14.4" x14ac:dyDescent="0.25">
      <c r="A1222" s="14"/>
    </row>
    <row r="1223" spans="1:1" ht="14.4" x14ac:dyDescent="0.25">
      <c r="A1223" s="14"/>
    </row>
    <row r="1224" spans="1:1" ht="14.4" x14ac:dyDescent="0.25">
      <c r="A1224" s="14"/>
    </row>
    <row r="1225" spans="1:1" ht="14.4" x14ac:dyDescent="0.25">
      <c r="A1225" s="14"/>
    </row>
    <row r="1226" spans="1:1" ht="14.4" x14ac:dyDescent="0.25">
      <c r="A1226" s="14"/>
    </row>
    <row r="1227" spans="1:1" ht="14.4" x14ac:dyDescent="0.25">
      <c r="A1227" s="14"/>
    </row>
    <row r="1228" spans="1:1" ht="14.4" x14ac:dyDescent="0.25">
      <c r="A1228" s="14"/>
    </row>
    <row r="1229" spans="1:1" ht="14.4" x14ac:dyDescent="0.25">
      <c r="A1229" s="14"/>
    </row>
    <row r="1230" spans="1:1" ht="14.4" x14ac:dyDescent="0.25">
      <c r="A1230" s="14"/>
    </row>
    <row r="1231" spans="1:1" ht="14.4" x14ac:dyDescent="0.25">
      <c r="A1231" s="14"/>
    </row>
    <row r="1232" spans="1:1" ht="14.4" x14ac:dyDescent="0.25">
      <c r="A1232" s="14"/>
    </row>
    <row r="1233" spans="1:1" ht="14.4" x14ac:dyDescent="0.25">
      <c r="A1233" s="14"/>
    </row>
    <row r="1234" spans="1:1" ht="14.4" x14ac:dyDescent="0.25">
      <c r="A1234" s="14"/>
    </row>
    <row r="1235" spans="1:1" ht="14.4" x14ac:dyDescent="0.25">
      <c r="A1235" s="14"/>
    </row>
    <row r="1236" spans="1:1" ht="14.4" x14ac:dyDescent="0.25">
      <c r="A1236" s="14"/>
    </row>
    <row r="1237" spans="1:1" ht="14.4" x14ac:dyDescent="0.25">
      <c r="A1237" s="14"/>
    </row>
    <row r="1238" spans="1:1" ht="14.4" x14ac:dyDescent="0.25">
      <c r="A1238" s="14"/>
    </row>
    <row r="1239" spans="1:1" ht="14.4" x14ac:dyDescent="0.25">
      <c r="A1239" s="14"/>
    </row>
    <row r="1240" spans="1:1" ht="14.4" x14ac:dyDescent="0.25">
      <c r="A1240" s="14"/>
    </row>
    <row r="1241" spans="1:1" ht="14.4" x14ac:dyDescent="0.25">
      <c r="A1241" s="14"/>
    </row>
    <row r="1242" spans="1:1" ht="14.4" x14ac:dyDescent="0.25">
      <c r="A1242" s="14"/>
    </row>
    <row r="1243" spans="1:1" ht="14.4" x14ac:dyDescent="0.25">
      <c r="A1243" s="14"/>
    </row>
    <row r="1244" spans="1:1" ht="14.4" x14ac:dyDescent="0.25">
      <c r="A1244" s="14"/>
    </row>
    <row r="1245" spans="1:1" ht="14.4" x14ac:dyDescent="0.25">
      <c r="A1245" s="14"/>
    </row>
    <row r="1246" spans="1:1" ht="14.4" x14ac:dyDescent="0.25">
      <c r="A1246" s="14"/>
    </row>
    <row r="1247" spans="1:1" ht="14.4" x14ac:dyDescent="0.25">
      <c r="A1247" s="14"/>
    </row>
    <row r="1248" spans="1:1" ht="14.4" x14ac:dyDescent="0.25">
      <c r="A1248" s="14"/>
    </row>
    <row r="1249" spans="1:1" ht="14.4" x14ac:dyDescent="0.25">
      <c r="A1249" s="14"/>
    </row>
    <row r="1250" spans="1:1" ht="14.4" x14ac:dyDescent="0.25">
      <c r="A1250" s="14"/>
    </row>
    <row r="1251" spans="1:1" ht="14.4" x14ac:dyDescent="0.25">
      <c r="A1251" s="14"/>
    </row>
    <row r="1252" spans="1:1" ht="14.4" x14ac:dyDescent="0.25">
      <c r="A1252" s="14"/>
    </row>
    <row r="1253" spans="1:1" ht="14.4" x14ac:dyDescent="0.25">
      <c r="A1253" s="14"/>
    </row>
    <row r="1254" spans="1:1" ht="14.4" x14ac:dyDescent="0.25">
      <c r="A1254" s="14"/>
    </row>
    <row r="1255" spans="1:1" ht="14.4" x14ac:dyDescent="0.25">
      <c r="A1255" s="14"/>
    </row>
    <row r="1256" spans="1:1" ht="14.4" x14ac:dyDescent="0.25">
      <c r="A1256" s="14"/>
    </row>
    <row r="1257" spans="1:1" ht="14.4" x14ac:dyDescent="0.25">
      <c r="A1257" s="14"/>
    </row>
    <row r="1258" spans="1:1" ht="14.4" x14ac:dyDescent="0.25">
      <c r="A1258" s="14"/>
    </row>
    <row r="1259" spans="1:1" ht="14.4" x14ac:dyDescent="0.25">
      <c r="A1259" s="14"/>
    </row>
    <row r="1260" spans="1:1" ht="14.4" x14ac:dyDescent="0.25">
      <c r="A1260" s="14"/>
    </row>
    <row r="1261" spans="1:1" ht="14.4" x14ac:dyDescent="0.25">
      <c r="A1261" s="14"/>
    </row>
    <row r="1262" spans="1:1" ht="14.4" x14ac:dyDescent="0.25">
      <c r="A1262" s="14"/>
    </row>
    <row r="1263" spans="1:1" ht="14.4" x14ac:dyDescent="0.25">
      <c r="A1263" s="14"/>
    </row>
    <row r="1264" spans="1:1" ht="14.4" x14ac:dyDescent="0.25">
      <c r="A1264" s="14"/>
    </row>
    <row r="1265" spans="1:1" ht="14.4" x14ac:dyDescent="0.25">
      <c r="A1265" s="14"/>
    </row>
    <row r="1266" spans="1:1" ht="14.4" x14ac:dyDescent="0.25">
      <c r="A1266" s="14"/>
    </row>
    <row r="1267" spans="1:1" ht="14.4" x14ac:dyDescent="0.25">
      <c r="A1267" s="14"/>
    </row>
    <row r="1268" spans="1:1" ht="14.4" x14ac:dyDescent="0.25">
      <c r="A1268" s="14"/>
    </row>
    <row r="1269" spans="1:1" ht="14.4" x14ac:dyDescent="0.25">
      <c r="A1269" s="14"/>
    </row>
    <row r="1270" spans="1:1" ht="14.4" x14ac:dyDescent="0.25">
      <c r="A1270" s="14"/>
    </row>
    <row r="1271" spans="1:1" ht="14.4" x14ac:dyDescent="0.25">
      <c r="A1271" s="14"/>
    </row>
    <row r="1272" spans="1:1" ht="14.4" x14ac:dyDescent="0.25">
      <c r="A1272" s="14"/>
    </row>
    <row r="1273" spans="1:1" ht="14.4" x14ac:dyDescent="0.25">
      <c r="A1273" s="14"/>
    </row>
    <row r="1274" spans="1:1" ht="14.4" x14ac:dyDescent="0.25">
      <c r="A1274" s="14"/>
    </row>
    <row r="1275" spans="1:1" ht="14.4" x14ac:dyDescent="0.25">
      <c r="A1275" s="14"/>
    </row>
    <row r="1276" spans="1:1" ht="14.4" x14ac:dyDescent="0.25">
      <c r="A1276" s="14"/>
    </row>
    <row r="1277" spans="1:1" ht="14.4" x14ac:dyDescent="0.25">
      <c r="A1277" s="14"/>
    </row>
    <row r="1278" spans="1:1" ht="14.4" x14ac:dyDescent="0.25">
      <c r="A1278" s="14"/>
    </row>
    <row r="1279" spans="1:1" ht="14.4" x14ac:dyDescent="0.25">
      <c r="A1279" s="14"/>
    </row>
    <row r="1280" spans="1:1" ht="14.4" x14ac:dyDescent="0.25">
      <c r="A1280" s="14"/>
    </row>
    <row r="1281" spans="1:1" ht="14.4" x14ac:dyDescent="0.25">
      <c r="A1281" s="14"/>
    </row>
    <row r="1282" spans="1:1" ht="14.4" x14ac:dyDescent="0.25">
      <c r="A1282" s="14"/>
    </row>
    <row r="1283" spans="1:1" ht="14.4" x14ac:dyDescent="0.25">
      <c r="A1283" s="14"/>
    </row>
    <row r="1284" spans="1:1" ht="14.4" x14ac:dyDescent="0.25">
      <c r="A1284" s="14"/>
    </row>
    <row r="1285" spans="1:1" ht="14.4" x14ac:dyDescent="0.25">
      <c r="A1285" s="14"/>
    </row>
    <row r="1286" spans="1:1" ht="14.4" x14ac:dyDescent="0.25">
      <c r="A1286" s="14"/>
    </row>
    <row r="1287" spans="1:1" ht="14.4" x14ac:dyDescent="0.25">
      <c r="A1287" s="14"/>
    </row>
    <row r="1288" spans="1:1" ht="14.4" x14ac:dyDescent="0.25">
      <c r="A1288" s="14"/>
    </row>
    <row r="1289" spans="1:1" ht="14.4" x14ac:dyDescent="0.25">
      <c r="A1289" s="14"/>
    </row>
    <row r="1290" spans="1:1" ht="14.4" x14ac:dyDescent="0.25">
      <c r="A1290" s="14"/>
    </row>
    <row r="1291" spans="1:1" ht="14.4" x14ac:dyDescent="0.25">
      <c r="A1291" s="14"/>
    </row>
    <row r="1292" spans="1:1" ht="14.4" x14ac:dyDescent="0.25">
      <c r="A1292" s="14"/>
    </row>
    <row r="1293" spans="1:1" ht="14.4" x14ac:dyDescent="0.25">
      <c r="A1293" s="14"/>
    </row>
    <row r="1294" spans="1:1" ht="14.4" x14ac:dyDescent="0.25">
      <c r="A1294" s="14"/>
    </row>
    <row r="1295" spans="1:1" ht="14.4" x14ac:dyDescent="0.25">
      <c r="A1295" s="14"/>
    </row>
    <row r="1296" spans="1:1" ht="14.4" x14ac:dyDescent="0.25">
      <c r="A1296" s="14"/>
    </row>
    <row r="1297" spans="1:1" ht="14.4" x14ac:dyDescent="0.25">
      <c r="A1297" s="14"/>
    </row>
    <row r="1298" spans="1:1" ht="14.4" x14ac:dyDescent="0.25">
      <c r="A1298" s="14"/>
    </row>
    <row r="1299" spans="1:1" ht="14.4" x14ac:dyDescent="0.25">
      <c r="A1299" s="14"/>
    </row>
    <row r="1300" spans="1:1" ht="14.4" x14ac:dyDescent="0.25">
      <c r="A1300" s="14"/>
    </row>
    <row r="1301" spans="1:1" ht="14.4" x14ac:dyDescent="0.25">
      <c r="A1301" s="14"/>
    </row>
    <row r="1302" spans="1:1" ht="14.4" x14ac:dyDescent="0.25">
      <c r="A1302" s="14"/>
    </row>
    <row r="1303" spans="1:1" ht="14.4" x14ac:dyDescent="0.25">
      <c r="A1303" s="14"/>
    </row>
    <row r="1304" spans="1:1" ht="14.4" x14ac:dyDescent="0.25">
      <c r="A1304" s="14"/>
    </row>
    <row r="1305" spans="1:1" ht="14.4" x14ac:dyDescent="0.25">
      <c r="A1305" s="14"/>
    </row>
    <row r="1306" spans="1:1" ht="14.4" x14ac:dyDescent="0.25">
      <c r="A1306" s="14"/>
    </row>
    <row r="1307" spans="1:1" ht="14.4" x14ac:dyDescent="0.25">
      <c r="A1307" s="14"/>
    </row>
    <row r="1308" spans="1:1" ht="14.4" x14ac:dyDescent="0.25">
      <c r="A1308" s="14"/>
    </row>
    <row r="1309" spans="1:1" ht="14.4" x14ac:dyDescent="0.25">
      <c r="A1309" s="14"/>
    </row>
    <row r="1310" spans="1:1" ht="14.4" x14ac:dyDescent="0.25">
      <c r="A1310" s="14"/>
    </row>
    <row r="1311" spans="1:1" ht="14.4" x14ac:dyDescent="0.25">
      <c r="A1311" s="14"/>
    </row>
    <row r="1312" spans="1:1" ht="14.4" x14ac:dyDescent="0.25">
      <c r="A1312" s="14"/>
    </row>
    <row r="1313" spans="1:1" ht="14.4" x14ac:dyDescent="0.25">
      <c r="A1313" s="14"/>
    </row>
    <row r="1314" spans="1:1" ht="14.4" x14ac:dyDescent="0.25">
      <c r="A1314" s="14"/>
    </row>
    <row r="1315" spans="1:1" ht="14.4" x14ac:dyDescent="0.25">
      <c r="A1315" s="14"/>
    </row>
    <row r="1316" spans="1:1" ht="14.4" x14ac:dyDescent="0.25">
      <c r="A1316" s="14"/>
    </row>
    <row r="1317" spans="1:1" ht="14.4" x14ac:dyDescent="0.25">
      <c r="A1317" s="14"/>
    </row>
    <row r="1318" spans="1:1" ht="14.4" x14ac:dyDescent="0.25">
      <c r="A1318" s="14"/>
    </row>
    <row r="1319" spans="1:1" ht="14.4" x14ac:dyDescent="0.25">
      <c r="A1319" s="14"/>
    </row>
    <row r="1320" spans="1:1" ht="14.4" x14ac:dyDescent="0.25">
      <c r="A1320" s="14"/>
    </row>
    <row r="1321" spans="1:1" ht="14.4" x14ac:dyDescent="0.25">
      <c r="A1321" s="14"/>
    </row>
    <row r="1322" spans="1:1" ht="14.4" x14ac:dyDescent="0.25">
      <c r="A1322" s="14"/>
    </row>
    <row r="1323" spans="1:1" ht="14.4" x14ac:dyDescent="0.25">
      <c r="A1323" s="14"/>
    </row>
    <row r="1324" spans="1:1" ht="14.4" x14ac:dyDescent="0.25">
      <c r="A1324" s="14"/>
    </row>
    <row r="1325" spans="1:1" ht="14.4" x14ac:dyDescent="0.25">
      <c r="A1325" s="14"/>
    </row>
    <row r="1326" spans="1:1" ht="14.4" x14ac:dyDescent="0.25">
      <c r="A1326" s="14"/>
    </row>
    <row r="1327" spans="1:1" ht="14.4" x14ac:dyDescent="0.25">
      <c r="A1327" s="14"/>
    </row>
    <row r="1328" spans="1:1" ht="14.4" x14ac:dyDescent="0.25">
      <c r="A1328" s="14"/>
    </row>
    <row r="1329" spans="1:1" ht="14.4" x14ac:dyDescent="0.25">
      <c r="A1329" s="14"/>
    </row>
    <row r="1330" spans="1:1" ht="14.4" x14ac:dyDescent="0.25">
      <c r="A1330" s="14"/>
    </row>
    <row r="1331" spans="1:1" ht="14.4" x14ac:dyDescent="0.25">
      <c r="A1331" s="14"/>
    </row>
    <row r="1332" spans="1:1" ht="14.4" x14ac:dyDescent="0.25">
      <c r="A1332" s="14"/>
    </row>
    <row r="1333" spans="1:1" ht="14.4" x14ac:dyDescent="0.25">
      <c r="A1333" s="14"/>
    </row>
    <row r="1334" spans="1:1" ht="14.4" x14ac:dyDescent="0.25">
      <c r="A1334" s="14"/>
    </row>
    <row r="1335" spans="1:1" ht="14.4" x14ac:dyDescent="0.25">
      <c r="A1335" s="14"/>
    </row>
    <row r="1336" spans="1:1" ht="14.4" x14ac:dyDescent="0.25">
      <c r="A1336" s="14"/>
    </row>
    <row r="1337" spans="1:1" ht="14.4" x14ac:dyDescent="0.25">
      <c r="A1337" s="14"/>
    </row>
    <row r="1338" spans="1:1" ht="14.4" x14ac:dyDescent="0.25">
      <c r="A1338" s="14"/>
    </row>
    <row r="1339" spans="1:1" ht="14.4" x14ac:dyDescent="0.25">
      <c r="A1339" s="14"/>
    </row>
    <row r="1340" spans="1:1" ht="14.4" x14ac:dyDescent="0.25">
      <c r="A1340" s="14"/>
    </row>
    <row r="1341" spans="1:1" ht="14.4" x14ac:dyDescent="0.25">
      <c r="A1341" s="14"/>
    </row>
    <row r="1342" spans="1:1" ht="14.4" x14ac:dyDescent="0.25">
      <c r="A1342" s="14"/>
    </row>
    <row r="1343" spans="1:1" ht="14.4" x14ac:dyDescent="0.25">
      <c r="A1343" s="14"/>
    </row>
    <row r="1344" spans="1:1" ht="14.4" x14ac:dyDescent="0.25">
      <c r="A1344" s="14"/>
    </row>
    <row r="1345" spans="1:1" ht="14.4" x14ac:dyDescent="0.25">
      <c r="A1345" s="14"/>
    </row>
    <row r="1346" spans="1:1" ht="14.4" x14ac:dyDescent="0.25">
      <c r="A1346" s="14"/>
    </row>
    <row r="1347" spans="1:1" ht="14.4" x14ac:dyDescent="0.25">
      <c r="A1347" s="14"/>
    </row>
    <row r="1348" spans="1:1" ht="14.4" x14ac:dyDescent="0.25">
      <c r="A1348" s="14"/>
    </row>
    <row r="1349" spans="1:1" ht="14.4" x14ac:dyDescent="0.25">
      <c r="A1349" s="14"/>
    </row>
    <row r="1350" spans="1:1" ht="14.4" x14ac:dyDescent="0.25">
      <c r="A1350" s="14"/>
    </row>
    <row r="1351" spans="1:1" ht="14.4" x14ac:dyDescent="0.25">
      <c r="A1351" s="14"/>
    </row>
    <row r="1352" spans="1:1" ht="14.4" x14ac:dyDescent="0.25">
      <c r="A1352" s="14"/>
    </row>
    <row r="1353" spans="1:1" ht="14.4" x14ac:dyDescent="0.25">
      <c r="A1353" s="14"/>
    </row>
    <row r="1354" spans="1:1" ht="14.4" x14ac:dyDescent="0.25">
      <c r="A1354" s="14"/>
    </row>
    <row r="1355" spans="1:1" ht="14.4" x14ac:dyDescent="0.25">
      <c r="A1355" s="14"/>
    </row>
    <row r="1356" spans="1:1" ht="14.4" x14ac:dyDescent="0.25">
      <c r="A1356" s="14"/>
    </row>
    <row r="1357" spans="1:1" ht="14.4" x14ac:dyDescent="0.25">
      <c r="A1357" s="14"/>
    </row>
    <row r="1358" spans="1:1" ht="14.4" x14ac:dyDescent="0.25">
      <c r="A1358" s="14"/>
    </row>
    <row r="1359" spans="1:1" ht="14.4" x14ac:dyDescent="0.25">
      <c r="A1359" s="14"/>
    </row>
    <row r="1360" spans="1:1" ht="14.4" x14ac:dyDescent="0.25">
      <c r="A1360" s="14"/>
    </row>
    <row r="1361" spans="1:1" ht="14.4" x14ac:dyDescent="0.25">
      <c r="A1361" s="14"/>
    </row>
    <row r="1362" spans="1:1" ht="14.4" x14ac:dyDescent="0.25">
      <c r="A1362" s="14"/>
    </row>
    <row r="1363" spans="1:1" ht="14.4" x14ac:dyDescent="0.25">
      <c r="A1363" s="14"/>
    </row>
    <row r="1364" spans="1:1" ht="14.4" x14ac:dyDescent="0.25">
      <c r="A1364" s="14"/>
    </row>
    <row r="1365" spans="1:1" ht="14.4" x14ac:dyDescent="0.25">
      <c r="A1365" s="14"/>
    </row>
    <row r="1366" spans="1:1" ht="14.4" x14ac:dyDescent="0.25">
      <c r="A1366" s="14"/>
    </row>
    <row r="1367" spans="1:1" ht="14.4" x14ac:dyDescent="0.25">
      <c r="A1367" s="14"/>
    </row>
    <row r="1368" spans="1:1" ht="14.4" x14ac:dyDescent="0.25">
      <c r="A1368" s="14"/>
    </row>
    <row r="1369" spans="1:1" ht="14.4" x14ac:dyDescent="0.25">
      <c r="A1369" s="14"/>
    </row>
    <row r="1370" spans="1:1" ht="14.4" x14ac:dyDescent="0.25">
      <c r="A1370" s="14"/>
    </row>
    <row r="1371" spans="1:1" ht="14.4" x14ac:dyDescent="0.25">
      <c r="A1371" s="14"/>
    </row>
    <row r="1372" spans="1:1" ht="14.4" x14ac:dyDescent="0.25">
      <c r="A1372" s="14"/>
    </row>
    <row r="1373" spans="1:1" ht="14.4" x14ac:dyDescent="0.25">
      <c r="A1373" s="14"/>
    </row>
    <row r="1374" spans="1:1" ht="14.4" x14ac:dyDescent="0.25">
      <c r="A1374" s="14"/>
    </row>
    <row r="1375" spans="1:1" ht="14.4" x14ac:dyDescent="0.25">
      <c r="A1375" s="14"/>
    </row>
    <row r="1376" spans="1:1" ht="14.4" x14ac:dyDescent="0.25">
      <c r="A1376" s="14"/>
    </row>
    <row r="1377" spans="1:1" ht="14.4" x14ac:dyDescent="0.25">
      <c r="A1377" s="14"/>
    </row>
    <row r="1378" spans="1:1" ht="14.4" x14ac:dyDescent="0.25">
      <c r="A1378" s="14"/>
    </row>
    <row r="1379" spans="1:1" ht="14.4" x14ac:dyDescent="0.25">
      <c r="A1379" s="14"/>
    </row>
    <row r="1380" spans="1:1" ht="14.4" x14ac:dyDescent="0.25">
      <c r="A1380" s="14"/>
    </row>
    <row r="1381" spans="1:1" ht="14.4" x14ac:dyDescent="0.25">
      <c r="A1381" s="14"/>
    </row>
    <row r="1382" spans="1:1" ht="14.4" x14ac:dyDescent="0.25">
      <c r="A1382" s="14"/>
    </row>
    <row r="1383" spans="1:1" ht="14.4" x14ac:dyDescent="0.25">
      <c r="A1383" s="14"/>
    </row>
    <row r="1384" spans="1:1" ht="14.4" x14ac:dyDescent="0.25">
      <c r="A1384" s="14"/>
    </row>
    <row r="1385" spans="1:1" ht="14.4" x14ac:dyDescent="0.25">
      <c r="A1385" s="14"/>
    </row>
    <row r="1386" spans="1:1" ht="14.4" x14ac:dyDescent="0.25">
      <c r="A1386" s="14"/>
    </row>
    <row r="1387" spans="1:1" ht="14.4" x14ac:dyDescent="0.25">
      <c r="A1387" s="14"/>
    </row>
    <row r="1388" spans="1:1" ht="14.4" x14ac:dyDescent="0.25">
      <c r="A1388" s="14"/>
    </row>
    <row r="1389" spans="1:1" ht="14.4" x14ac:dyDescent="0.25">
      <c r="A1389" s="14"/>
    </row>
    <row r="1390" spans="1:1" ht="14.4" x14ac:dyDescent="0.25">
      <c r="A1390" s="14"/>
    </row>
    <row r="1391" spans="1:1" ht="14.4" x14ac:dyDescent="0.25">
      <c r="A1391" s="14"/>
    </row>
    <row r="1392" spans="1:1" ht="14.4" x14ac:dyDescent="0.25">
      <c r="A1392" s="14"/>
    </row>
    <row r="1393" spans="1:1" ht="14.4" x14ac:dyDescent="0.25">
      <c r="A1393" s="14"/>
    </row>
    <row r="1394" spans="1:1" ht="14.4" x14ac:dyDescent="0.25">
      <c r="A1394" s="14"/>
    </row>
    <row r="1395" spans="1:1" ht="14.4" x14ac:dyDescent="0.25">
      <c r="A1395" s="14"/>
    </row>
    <row r="1396" spans="1:1" ht="14.4" x14ac:dyDescent="0.25">
      <c r="A1396" s="14"/>
    </row>
    <row r="1397" spans="1:1" ht="14.4" x14ac:dyDescent="0.25">
      <c r="A1397" s="14"/>
    </row>
    <row r="1398" spans="1:1" ht="14.4" x14ac:dyDescent="0.25">
      <c r="A1398" s="14"/>
    </row>
    <row r="1399" spans="1:1" ht="14.4" x14ac:dyDescent="0.25">
      <c r="A1399" s="14"/>
    </row>
    <row r="1400" spans="1:1" ht="14.4" x14ac:dyDescent="0.25">
      <c r="A1400" s="14"/>
    </row>
    <row r="1401" spans="1:1" ht="14.4" x14ac:dyDescent="0.25">
      <c r="A1401" s="14"/>
    </row>
    <row r="1402" spans="1:1" ht="14.4" x14ac:dyDescent="0.25">
      <c r="A1402" s="14"/>
    </row>
    <row r="1403" spans="1:1" ht="14.4" x14ac:dyDescent="0.25">
      <c r="A1403" s="14"/>
    </row>
    <row r="1404" spans="1:1" ht="14.4" x14ac:dyDescent="0.25">
      <c r="A1404" s="14"/>
    </row>
    <row r="1405" spans="1:1" ht="14.4" x14ac:dyDescent="0.25">
      <c r="A1405" s="14"/>
    </row>
    <row r="1406" spans="1:1" ht="14.4" x14ac:dyDescent="0.25">
      <c r="A1406" s="14"/>
    </row>
    <row r="1407" spans="1:1" ht="14.4" x14ac:dyDescent="0.25">
      <c r="A1407" s="14"/>
    </row>
    <row r="1408" spans="1:1" ht="14.4" x14ac:dyDescent="0.25">
      <c r="A1408" s="14"/>
    </row>
    <row r="1409" spans="1:1" ht="14.4" x14ac:dyDescent="0.25">
      <c r="A1409" s="14"/>
    </row>
    <row r="1410" spans="1:1" ht="14.4" x14ac:dyDescent="0.25">
      <c r="A1410" s="14"/>
    </row>
    <row r="1411" spans="1:1" ht="14.4" x14ac:dyDescent="0.25">
      <c r="A1411" s="14"/>
    </row>
    <row r="1412" spans="1:1" ht="14.4" x14ac:dyDescent="0.25">
      <c r="A1412" s="14"/>
    </row>
    <row r="1413" spans="1:1" ht="14.4" x14ac:dyDescent="0.25">
      <c r="A1413" s="14"/>
    </row>
    <row r="1414" spans="1:1" ht="14.4" x14ac:dyDescent="0.25">
      <c r="A1414" s="14"/>
    </row>
    <row r="1415" spans="1:1" ht="14.4" x14ac:dyDescent="0.25">
      <c r="A1415" s="14"/>
    </row>
    <row r="1416" spans="1:1" ht="14.4" x14ac:dyDescent="0.25">
      <c r="A1416" s="14"/>
    </row>
    <row r="1417" spans="1:1" ht="14.4" x14ac:dyDescent="0.25">
      <c r="A1417" s="14"/>
    </row>
    <row r="1418" spans="1:1" ht="14.4" x14ac:dyDescent="0.25">
      <c r="A1418" s="14"/>
    </row>
    <row r="1419" spans="1:1" ht="14.4" x14ac:dyDescent="0.25">
      <c r="A1419" s="14"/>
    </row>
    <row r="1420" spans="1:1" ht="14.4" x14ac:dyDescent="0.25">
      <c r="A1420" s="14"/>
    </row>
    <row r="1421" spans="1:1" ht="14.4" x14ac:dyDescent="0.25">
      <c r="A1421" s="14"/>
    </row>
    <row r="1422" spans="1:1" ht="14.4" x14ac:dyDescent="0.25">
      <c r="A1422" s="14"/>
    </row>
    <row r="1423" spans="1:1" ht="14.4" x14ac:dyDescent="0.25">
      <c r="A1423" s="14"/>
    </row>
    <row r="1424" spans="1:1" ht="14.4" x14ac:dyDescent="0.25">
      <c r="A1424" s="14"/>
    </row>
    <row r="1425" spans="1:1" ht="14.4" x14ac:dyDescent="0.25">
      <c r="A1425" s="14"/>
    </row>
    <row r="1426" spans="1:1" ht="14.4" x14ac:dyDescent="0.25">
      <c r="A1426" s="14"/>
    </row>
    <row r="1427" spans="1:1" ht="14.4" x14ac:dyDescent="0.25">
      <c r="A1427" s="14"/>
    </row>
    <row r="1428" spans="1:1" ht="14.4" x14ac:dyDescent="0.25">
      <c r="A1428" s="14"/>
    </row>
    <row r="1429" spans="1:1" ht="14.4" x14ac:dyDescent="0.25">
      <c r="A1429" s="14"/>
    </row>
    <row r="1430" spans="1:1" ht="14.4" x14ac:dyDescent="0.25">
      <c r="A1430" s="14"/>
    </row>
    <row r="1431" spans="1:1" ht="14.4" x14ac:dyDescent="0.25">
      <c r="A1431" s="14"/>
    </row>
    <row r="1432" spans="1:1" ht="14.4" x14ac:dyDescent="0.25">
      <c r="A1432" s="14"/>
    </row>
    <row r="1433" spans="1:1" ht="14.4" x14ac:dyDescent="0.25">
      <c r="A1433" s="14"/>
    </row>
    <row r="1434" spans="1:1" ht="14.4" x14ac:dyDescent="0.25">
      <c r="A1434" s="14"/>
    </row>
    <row r="1435" spans="1:1" ht="14.4" x14ac:dyDescent="0.25">
      <c r="A1435" s="14"/>
    </row>
    <row r="1436" spans="1:1" ht="14.4" x14ac:dyDescent="0.25">
      <c r="A1436" s="14"/>
    </row>
    <row r="1437" spans="1:1" ht="14.4" x14ac:dyDescent="0.25">
      <c r="A1437" s="14"/>
    </row>
    <row r="1438" spans="1:1" ht="14.4" x14ac:dyDescent="0.25">
      <c r="A1438" s="14"/>
    </row>
    <row r="1439" spans="1:1" ht="14.4" x14ac:dyDescent="0.25">
      <c r="A1439" s="14"/>
    </row>
    <row r="1440" spans="1:1" ht="14.4" x14ac:dyDescent="0.25">
      <c r="A1440" s="14"/>
    </row>
    <row r="1441" spans="1:1" ht="14.4" x14ac:dyDescent="0.25">
      <c r="A1441" s="14"/>
    </row>
    <row r="1442" spans="1:1" ht="14.4" x14ac:dyDescent="0.25">
      <c r="A1442" s="14"/>
    </row>
    <row r="1443" spans="1:1" ht="14.4" x14ac:dyDescent="0.25">
      <c r="A1443" s="14"/>
    </row>
    <row r="1444" spans="1:1" ht="14.4" x14ac:dyDescent="0.25">
      <c r="A1444" s="14"/>
    </row>
    <row r="1445" spans="1:1" ht="14.4" x14ac:dyDescent="0.25">
      <c r="A1445" s="14"/>
    </row>
    <row r="1446" spans="1:1" ht="14.4" x14ac:dyDescent="0.25">
      <c r="A1446" s="14"/>
    </row>
    <row r="1447" spans="1:1" ht="14.4" x14ac:dyDescent="0.25">
      <c r="A1447" s="14"/>
    </row>
    <row r="1448" spans="1:1" ht="14.4" x14ac:dyDescent="0.25">
      <c r="A1448" s="14"/>
    </row>
    <row r="1449" spans="1:1" ht="14.4" x14ac:dyDescent="0.25">
      <c r="A1449" s="14"/>
    </row>
    <row r="1450" spans="1:1" ht="14.4" x14ac:dyDescent="0.25">
      <c r="A1450" s="14"/>
    </row>
    <row r="1451" spans="1:1" ht="14.4" x14ac:dyDescent="0.25">
      <c r="A1451" s="14"/>
    </row>
    <row r="1452" spans="1:1" ht="14.4" x14ac:dyDescent="0.25">
      <c r="A1452" s="14"/>
    </row>
    <row r="1453" spans="1:1" ht="14.4" x14ac:dyDescent="0.25">
      <c r="A1453" s="14"/>
    </row>
    <row r="1454" spans="1:1" ht="14.4" x14ac:dyDescent="0.25">
      <c r="A1454" s="14"/>
    </row>
    <row r="1455" spans="1:1" ht="14.4" x14ac:dyDescent="0.25">
      <c r="A1455" s="14"/>
    </row>
    <row r="1456" spans="1:1" ht="14.4" x14ac:dyDescent="0.25">
      <c r="A1456" s="14"/>
    </row>
    <row r="1457" spans="1:1" ht="14.4" x14ac:dyDescent="0.25">
      <c r="A1457" s="14"/>
    </row>
    <row r="1458" spans="1:1" ht="14.4" x14ac:dyDescent="0.25">
      <c r="A1458" s="14"/>
    </row>
    <row r="1459" spans="1:1" ht="14.4" x14ac:dyDescent="0.25">
      <c r="A1459" s="14"/>
    </row>
    <row r="1460" spans="1:1" ht="14.4" x14ac:dyDescent="0.25">
      <c r="A1460" s="14"/>
    </row>
    <row r="1461" spans="1:1" ht="14.4" x14ac:dyDescent="0.25">
      <c r="A1461" s="14"/>
    </row>
    <row r="1462" spans="1:1" ht="14.4" x14ac:dyDescent="0.25">
      <c r="A1462" s="14"/>
    </row>
    <row r="1463" spans="1:1" ht="14.4" x14ac:dyDescent="0.25">
      <c r="A1463" s="14"/>
    </row>
    <row r="1464" spans="1:1" ht="14.4" x14ac:dyDescent="0.25">
      <c r="A1464" s="14"/>
    </row>
    <row r="1465" spans="1:1" ht="14.4" x14ac:dyDescent="0.25">
      <c r="A1465" s="14"/>
    </row>
    <row r="1466" spans="1:1" ht="14.4" x14ac:dyDescent="0.25">
      <c r="A1466" s="14"/>
    </row>
    <row r="1467" spans="1:1" ht="14.4" x14ac:dyDescent="0.25">
      <c r="A1467" s="14"/>
    </row>
    <row r="1468" spans="1:1" ht="14.4" x14ac:dyDescent="0.25">
      <c r="A1468" s="14"/>
    </row>
    <row r="1469" spans="1:1" ht="14.4" x14ac:dyDescent="0.25">
      <c r="A1469" s="14"/>
    </row>
    <row r="1470" spans="1:1" ht="14.4" x14ac:dyDescent="0.25">
      <c r="A1470" s="14"/>
    </row>
    <row r="1471" spans="1:1" ht="14.4" x14ac:dyDescent="0.25">
      <c r="A1471" s="14"/>
    </row>
    <row r="1472" spans="1:1" ht="14.4" x14ac:dyDescent="0.25">
      <c r="A1472" s="14"/>
    </row>
    <row r="1473" spans="1:1" ht="14.4" x14ac:dyDescent="0.25">
      <c r="A1473" s="14"/>
    </row>
    <row r="1474" spans="1:1" ht="14.4" x14ac:dyDescent="0.25">
      <c r="A1474" s="14"/>
    </row>
    <row r="1475" spans="1:1" ht="14.4" x14ac:dyDescent="0.25">
      <c r="A1475" s="14"/>
    </row>
    <row r="1476" spans="1:1" ht="14.4" x14ac:dyDescent="0.25">
      <c r="A1476" s="14"/>
    </row>
    <row r="1477" spans="1:1" ht="14.4" x14ac:dyDescent="0.25">
      <c r="A1477" s="14"/>
    </row>
    <row r="1478" spans="1:1" ht="14.4" x14ac:dyDescent="0.25">
      <c r="A1478" s="14"/>
    </row>
    <row r="1479" spans="1:1" ht="14.4" x14ac:dyDescent="0.25">
      <c r="A1479" s="14"/>
    </row>
    <row r="1480" spans="1:1" ht="14.4" x14ac:dyDescent="0.25">
      <c r="A1480" s="14"/>
    </row>
    <row r="1481" spans="1:1" ht="14.4" x14ac:dyDescent="0.25">
      <c r="A1481" s="14"/>
    </row>
    <row r="1482" spans="1:1" ht="14.4" x14ac:dyDescent="0.25">
      <c r="A1482" s="14"/>
    </row>
    <row r="1483" spans="1:1" ht="14.4" x14ac:dyDescent="0.25">
      <c r="A1483" s="14"/>
    </row>
    <row r="1484" spans="1:1" ht="14.4" x14ac:dyDescent="0.25">
      <c r="A1484" s="14"/>
    </row>
    <row r="1485" spans="1:1" ht="14.4" x14ac:dyDescent="0.25">
      <c r="A1485" s="14"/>
    </row>
    <row r="1486" spans="1:1" ht="14.4" x14ac:dyDescent="0.25">
      <c r="A1486" s="14"/>
    </row>
    <row r="1487" spans="1:1" ht="14.4" x14ac:dyDescent="0.25">
      <c r="A1487" s="14"/>
    </row>
    <row r="1488" spans="1:1" ht="14.4" x14ac:dyDescent="0.25">
      <c r="A1488" s="14"/>
    </row>
    <row r="1489" spans="1:1" ht="14.4" x14ac:dyDescent="0.25">
      <c r="A1489" s="14"/>
    </row>
    <row r="1490" spans="1:1" ht="14.4" x14ac:dyDescent="0.25">
      <c r="A1490" s="14"/>
    </row>
    <row r="1491" spans="1:1" ht="14.4" x14ac:dyDescent="0.25">
      <c r="A1491" s="14"/>
    </row>
    <row r="1492" spans="1:1" ht="14.4" x14ac:dyDescent="0.25">
      <c r="A1492" s="14"/>
    </row>
    <row r="1493" spans="1:1" ht="14.4" x14ac:dyDescent="0.25">
      <c r="A1493" s="14"/>
    </row>
    <row r="1494" spans="1:1" ht="14.4" x14ac:dyDescent="0.25">
      <c r="A1494" s="14"/>
    </row>
    <row r="1495" spans="1:1" ht="14.4" x14ac:dyDescent="0.25">
      <c r="A1495" s="14"/>
    </row>
    <row r="1496" spans="1:1" ht="14.4" x14ac:dyDescent="0.25">
      <c r="A1496" s="14"/>
    </row>
    <row r="1497" spans="1:1" ht="14.4" x14ac:dyDescent="0.25">
      <c r="A1497" s="14"/>
    </row>
    <row r="1498" spans="1:1" ht="14.4" x14ac:dyDescent="0.25">
      <c r="A1498" s="14"/>
    </row>
    <row r="1499" spans="1:1" ht="14.4" x14ac:dyDescent="0.25">
      <c r="A1499" s="14"/>
    </row>
    <row r="1500" spans="1:1" ht="14.4" x14ac:dyDescent="0.25">
      <c r="A1500" s="14"/>
    </row>
    <row r="1501" spans="1:1" ht="14.4" x14ac:dyDescent="0.25">
      <c r="A1501" s="14"/>
    </row>
    <row r="1502" spans="1:1" ht="14.4" x14ac:dyDescent="0.25">
      <c r="A1502" s="14"/>
    </row>
    <row r="1503" spans="1:1" ht="14.4" x14ac:dyDescent="0.25">
      <c r="A1503" s="14"/>
    </row>
    <row r="1504" spans="1:1" ht="14.4" x14ac:dyDescent="0.25">
      <c r="A1504" s="14"/>
    </row>
    <row r="1505" spans="1:1" ht="14.4" x14ac:dyDescent="0.25">
      <c r="A1505" s="14"/>
    </row>
    <row r="1506" spans="1:1" ht="14.4" x14ac:dyDescent="0.25">
      <c r="A1506" s="14"/>
    </row>
    <row r="1507" spans="1:1" ht="14.4" x14ac:dyDescent="0.25">
      <c r="A1507" s="14"/>
    </row>
    <row r="1508" spans="1:1" ht="14.4" x14ac:dyDescent="0.25">
      <c r="A1508" s="14"/>
    </row>
    <row r="1509" spans="1:1" ht="14.4" x14ac:dyDescent="0.25">
      <c r="A1509" s="14"/>
    </row>
    <row r="1510" spans="1:1" ht="14.4" x14ac:dyDescent="0.25">
      <c r="A1510" s="14"/>
    </row>
    <row r="1511" spans="1:1" ht="14.4" x14ac:dyDescent="0.25">
      <c r="A1511" s="14"/>
    </row>
    <row r="1512" spans="1:1" ht="14.4" x14ac:dyDescent="0.25">
      <c r="A1512" s="14"/>
    </row>
    <row r="1513" spans="1:1" ht="14.4" x14ac:dyDescent="0.25">
      <c r="A1513" s="14"/>
    </row>
    <row r="1514" spans="1:1" ht="14.4" x14ac:dyDescent="0.25">
      <c r="A1514" s="14"/>
    </row>
    <row r="1515" spans="1:1" ht="14.4" x14ac:dyDescent="0.25">
      <c r="A1515" s="14"/>
    </row>
    <row r="1516" spans="1:1" ht="14.4" x14ac:dyDescent="0.25">
      <c r="A1516" s="14"/>
    </row>
    <row r="1517" spans="1:1" ht="14.4" x14ac:dyDescent="0.25">
      <c r="A1517" s="14"/>
    </row>
    <row r="1518" spans="1:1" ht="14.4" x14ac:dyDescent="0.25">
      <c r="A1518" s="14"/>
    </row>
    <row r="1519" spans="1:1" ht="14.4" x14ac:dyDescent="0.25">
      <c r="A1519" s="14"/>
    </row>
    <row r="1520" spans="1:1" ht="14.4" x14ac:dyDescent="0.25">
      <c r="A1520" s="14"/>
    </row>
    <row r="1521" spans="1:1" ht="14.4" x14ac:dyDescent="0.25">
      <c r="A1521" s="14"/>
    </row>
    <row r="1522" spans="1:1" ht="14.4" x14ac:dyDescent="0.25">
      <c r="A1522" s="14"/>
    </row>
    <row r="1523" spans="1:1" ht="14.4" x14ac:dyDescent="0.25">
      <c r="A1523" s="14"/>
    </row>
    <row r="1524" spans="1:1" ht="14.4" x14ac:dyDescent="0.25">
      <c r="A1524" s="14"/>
    </row>
    <row r="1525" spans="1:1" ht="14.4" x14ac:dyDescent="0.25">
      <c r="A1525" s="14"/>
    </row>
    <row r="1526" spans="1:1" ht="14.4" x14ac:dyDescent="0.25">
      <c r="A1526" s="14"/>
    </row>
    <row r="1527" spans="1:1" ht="14.4" x14ac:dyDescent="0.25">
      <c r="A1527" s="14"/>
    </row>
    <row r="1528" spans="1:1" ht="14.4" x14ac:dyDescent="0.25">
      <c r="A1528" s="14"/>
    </row>
    <row r="1529" spans="1:1" ht="14.4" x14ac:dyDescent="0.25">
      <c r="A1529" s="14"/>
    </row>
    <row r="1530" spans="1:1" ht="14.4" x14ac:dyDescent="0.25">
      <c r="A1530" s="14"/>
    </row>
    <row r="1531" spans="1:1" ht="14.4" x14ac:dyDescent="0.25">
      <c r="A1531" s="14"/>
    </row>
    <row r="1532" spans="1:1" ht="14.4" x14ac:dyDescent="0.25">
      <c r="A1532" s="14"/>
    </row>
    <row r="1533" spans="1:1" ht="14.4" x14ac:dyDescent="0.25">
      <c r="A1533" s="14"/>
    </row>
    <row r="1534" spans="1:1" ht="14.4" x14ac:dyDescent="0.25">
      <c r="A1534" s="14"/>
    </row>
    <row r="1535" spans="1:1" ht="14.4" x14ac:dyDescent="0.25">
      <c r="A1535" s="14"/>
    </row>
    <row r="1536" spans="1:1" ht="14.4" x14ac:dyDescent="0.25">
      <c r="A1536" s="14"/>
    </row>
    <row r="1537" spans="1:1" ht="14.4" x14ac:dyDescent="0.25">
      <c r="A1537" s="14"/>
    </row>
    <row r="1538" spans="1:1" ht="14.4" x14ac:dyDescent="0.25">
      <c r="A1538" s="14"/>
    </row>
    <row r="1539" spans="1:1" ht="14.4" x14ac:dyDescent="0.25">
      <c r="A1539" s="14"/>
    </row>
    <row r="1540" spans="1:1" ht="14.4" x14ac:dyDescent="0.25">
      <c r="A1540" s="14"/>
    </row>
    <row r="1541" spans="1:1" ht="14.4" x14ac:dyDescent="0.25">
      <c r="A1541" s="14"/>
    </row>
    <row r="1542" spans="1:1" ht="14.4" x14ac:dyDescent="0.25">
      <c r="A1542" s="14"/>
    </row>
    <row r="1543" spans="1:1" ht="14.4" x14ac:dyDescent="0.25">
      <c r="A1543" s="14"/>
    </row>
    <row r="1544" spans="1:1" ht="14.4" x14ac:dyDescent="0.25">
      <c r="A1544" s="14"/>
    </row>
    <row r="1545" spans="1:1" ht="14.4" x14ac:dyDescent="0.25">
      <c r="A1545" s="14"/>
    </row>
    <row r="1546" spans="1:1" ht="14.4" x14ac:dyDescent="0.25">
      <c r="A1546" s="14"/>
    </row>
    <row r="1547" spans="1:1" ht="14.4" x14ac:dyDescent="0.25">
      <c r="A1547" s="14"/>
    </row>
    <row r="1548" spans="1:1" ht="14.4" x14ac:dyDescent="0.25">
      <c r="A1548" s="14"/>
    </row>
    <row r="1549" spans="1:1" ht="14.4" x14ac:dyDescent="0.25">
      <c r="A1549" s="14"/>
    </row>
    <row r="1550" spans="1:1" ht="14.4" x14ac:dyDescent="0.25">
      <c r="A1550" s="14"/>
    </row>
    <row r="1551" spans="1:1" ht="14.4" x14ac:dyDescent="0.25">
      <c r="A1551" s="14"/>
    </row>
    <row r="1552" spans="1:1" ht="14.4" x14ac:dyDescent="0.25">
      <c r="A1552" s="14"/>
    </row>
    <row r="1553" spans="1:1" ht="14.4" x14ac:dyDescent="0.25">
      <c r="A1553" s="14"/>
    </row>
    <row r="1554" spans="1:1" ht="14.4" x14ac:dyDescent="0.25">
      <c r="A1554" s="14"/>
    </row>
    <row r="1555" spans="1:1" ht="14.4" x14ac:dyDescent="0.25">
      <c r="A1555" s="14"/>
    </row>
    <row r="1556" spans="1:1" ht="14.4" x14ac:dyDescent="0.25">
      <c r="A1556" s="14"/>
    </row>
    <row r="1557" spans="1:1" ht="14.4" x14ac:dyDescent="0.25">
      <c r="A1557" s="14"/>
    </row>
    <row r="1558" spans="1:1" ht="14.4" x14ac:dyDescent="0.25">
      <c r="A1558" s="14"/>
    </row>
    <row r="1559" spans="1:1" ht="14.4" x14ac:dyDescent="0.25">
      <c r="A1559" s="14"/>
    </row>
    <row r="1560" spans="1:1" ht="14.4" x14ac:dyDescent="0.25">
      <c r="A1560" s="14"/>
    </row>
    <row r="1561" spans="1:1" ht="14.4" x14ac:dyDescent="0.25">
      <c r="A1561" s="14"/>
    </row>
    <row r="1562" spans="1:1" ht="14.4" x14ac:dyDescent="0.25">
      <c r="A1562" s="14"/>
    </row>
    <row r="1563" spans="1:1" ht="14.4" x14ac:dyDescent="0.25">
      <c r="A1563" s="14"/>
    </row>
    <row r="1564" spans="1:1" ht="14.4" x14ac:dyDescent="0.25">
      <c r="A1564" s="14"/>
    </row>
    <row r="1565" spans="1:1" ht="14.4" x14ac:dyDescent="0.25">
      <c r="A1565" s="14"/>
    </row>
    <row r="1566" spans="1:1" ht="14.4" x14ac:dyDescent="0.25">
      <c r="A1566" s="14"/>
    </row>
    <row r="1567" spans="1:1" ht="14.4" x14ac:dyDescent="0.25">
      <c r="A1567" s="14"/>
    </row>
    <row r="1568" spans="1:1" ht="14.4" x14ac:dyDescent="0.25">
      <c r="A1568" s="14"/>
    </row>
    <row r="1569" spans="1:1" ht="14.4" x14ac:dyDescent="0.25">
      <c r="A1569" s="14"/>
    </row>
    <row r="1570" spans="1:1" ht="14.4" x14ac:dyDescent="0.25">
      <c r="A1570" s="14"/>
    </row>
    <row r="1571" spans="1:1" ht="14.4" x14ac:dyDescent="0.25">
      <c r="A1571" s="14"/>
    </row>
    <row r="1572" spans="1:1" ht="14.4" x14ac:dyDescent="0.25">
      <c r="A1572" s="14"/>
    </row>
    <row r="1573" spans="1:1" ht="14.4" x14ac:dyDescent="0.25">
      <c r="A1573" s="14"/>
    </row>
    <row r="1574" spans="1:1" ht="14.4" x14ac:dyDescent="0.25">
      <c r="A1574" s="14"/>
    </row>
    <row r="1575" spans="1:1" ht="14.4" x14ac:dyDescent="0.25">
      <c r="A1575" s="14"/>
    </row>
    <row r="1576" spans="1:1" ht="14.4" x14ac:dyDescent="0.25">
      <c r="A1576" s="14"/>
    </row>
    <row r="1577" spans="1:1" ht="14.4" x14ac:dyDescent="0.25">
      <c r="A1577" s="14"/>
    </row>
    <row r="1578" spans="1:1" ht="14.4" x14ac:dyDescent="0.25">
      <c r="A1578" s="14"/>
    </row>
    <row r="1579" spans="1:1" ht="14.4" x14ac:dyDescent="0.25">
      <c r="A1579" s="14"/>
    </row>
    <row r="1580" spans="1:1" ht="14.4" x14ac:dyDescent="0.25">
      <c r="A1580" s="14"/>
    </row>
    <row r="1581" spans="1:1" ht="14.4" x14ac:dyDescent="0.25">
      <c r="A1581" s="14"/>
    </row>
    <row r="1582" spans="1:1" ht="14.4" x14ac:dyDescent="0.25">
      <c r="A1582" s="14"/>
    </row>
    <row r="1583" spans="1:1" ht="14.4" x14ac:dyDescent="0.25">
      <c r="A1583" s="14"/>
    </row>
    <row r="1584" spans="1:1" ht="14.4" x14ac:dyDescent="0.25">
      <c r="A1584" s="14"/>
    </row>
    <row r="1585" spans="1:1" ht="14.4" x14ac:dyDescent="0.25">
      <c r="A1585" s="14"/>
    </row>
    <row r="1586" spans="1:1" ht="14.4" x14ac:dyDescent="0.25">
      <c r="A1586" s="14"/>
    </row>
    <row r="1587" spans="1:1" ht="14.4" x14ac:dyDescent="0.25">
      <c r="A1587" s="14"/>
    </row>
    <row r="1588" spans="1:1" ht="14.4" x14ac:dyDescent="0.25">
      <c r="A1588" s="14"/>
    </row>
    <row r="1589" spans="1:1" ht="14.4" x14ac:dyDescent="0.25">
      <c r="A1589" s="14"/>
    </row>
    <row r="1590" spans="1:1" ht="14.4" x14ac:dyDescent="0.25">
      <c r="A1590" s="14"/>
    </row>
    <row r="1591" spans="1:1" ht="14.4" x14ac:dyDescent="0.25">
      <c r="A1591" s="14"/>
    </row>
    <row r="1592" spans="1:1" ht="14.4" x14ac:dyDescent="0.25">
      <c r="A1592" s="14"/>
    </row>
    <row r="1593" spans="1:1" ht="14.4" x14ac:dyDescent="0.25">
      <c r="A1593" s="14"/>
    </row>
    <row r="1594" spans="1:1" ht="14.4" x14ac:dyDescent="0.25">
      <c r="A1594" s="14"/>
    </row>
    <row r="1595" spans="1:1" ht="14.4" x14ac:dyDescent="0.25">
      <c r="A1595" s="14"/>
    </row>
    <row r="1596" spans="1:1" ht="14.4" x14ac:dyDescent="0.25">
      <c r="A1596" s="14"/>
    </row>
    <row r="1597" spans="1:1" ht="14.4" x14ac:dyDescent="0.25">
      <c r="A1597" s="14"/>
    </row>
    <row r="1598" spans="1:1" ht="14.4" x14ac:dyDescent="0.25">
      <c r="A1598" s="14"/>
    </row>
    <row r="1599" spans="1:1" ht="14.4" x14ac:dyDescent="0.25">
      <c r="A1599" s="14"/>
    </row>
    <row r="1600" spans="1:1" ht="14.4" x14ac:dyDescent="0.25">
      <c r="A1600" s="14"/>
    </row>
    <row r="1601" spans="1:1" ht="14.4" x14ac:dyDescent="0.25">
      <c r="A1601" s="14"/>
    </row>
    <row r="1602" spans="1:1" ht="14.4" x14ac:dyDescent="0.25">
      <c r="A1602" s="14"/>
    </row>
    <row r="1603" spans="1:1" ht="14.4" x14ac:dyDescent="0.25">
      <c r="A1603" s="14"/>
    </row>
    <row r="1604" spans="1:1" ht="14.4" x14ac:dyDescent="0.25">
      <c r="A1604" s="14"/>
    </row>
    <row r="1605" spans="1:1" ht="14.4" x14ac:dyDescent="0.25">
      <c r="A1605" s="14"/>
    </row>
    <row r="1606" spans="1:1" ht="14.4" x14ac:dyDescent="0.25">
      <c r="A1606" s="14"/>
    </row>
    <row r="1607" spans="1:1" ht="14.4" x14ac:dyDescent="0.25">
      <c r="A1607" s="14"/>
    </row>
    <row r="1608" spans="1:1" ht="14.4" x14ac:dyDescent="0.25">
      <c r="A1608" s="14"/>
    </row>
    <row r="1609" spans="1:1" ht="14.4" x14ac:dyDescent="0.25">
      <c r="A1609" s="14"/>
    </row>
    <row r="1610" spans="1:1" ht="14.4" x14ac:dyDescent="0.25">
      <c r="A1610" s="14"/>
    </row>
    <row r="1611" spans="1:1" ht="14.4" x14ac:dyDescent="0.25">
      <c r="A1611" s="14"/>
    </row>
    <row r="1612" spans="1:1" ht="14.4" x14ac:dyDescent="0.25">
      <c r="A1612" s="14"/>
    </row>
    <row r="1613" spans="1:1" ht="14.4" x14ac:dyDescent="0.25">
      <c r="A1613" s="14"/>
    </row>
    <row r="1614" spans="1:1" ht="14.4" x14ac:dyDescent="0.25">
      <c r="A1614" s="14"/>
    </row>
    <row r="1615" spans="1:1" ht="14.4" x14ac:dyDescent="0.25">
      <c r="A1615" s="14"/>
    </row>
    <row r="1616" spans="1:1" ht="14.4" x14ac:dyDescent="0.25">
      <c r="A1616" s="14"/>
    </row>
    <row r="1617" spans="1:1" ht="14.4" x14ac:dyDescent="0.25">
      <c r="A1617" s="14"/>
    </row>
    <row r="1618" spans="1:1" ht="14.4" x14ac:dyDescent="0.25">
      <c r="A1618" s="14"/>
    </row>
    <row r="1619" spans="1:1" ht="14.4" x14ac:dyDescent="0.25">
      <c r="A1619" s="14"/>
    </row>
    <row r="1620" spans="1:1" ht="14.4" x14ac:dyDescent="0.25">
      <c r="A1620" s="14"/>
    </row>
    <row r="1621" spans="1:1" ht="14.4" x14ac:dyDescent="0.25">
      <c r="A1621" s="14"/>
    </row>
    <row r="1622" spans="1:1" ht="14.4" x14ac:dyDescent="0.25">
      <c r="A1622" s="14"/>
    </row>
    <row r="1623" spans="1:1" ht="14.4" x14ac:dyDescent="0.25">
      <c r="A1623" s="14"/>
    </row>
    <row r="1624" spans="1:1" ht="14.4" x14ac:dyDescent="0.25">
      <c r="A1624" s="14"/>
    </row>
    <row r="1625" spans="1:1" ht="14.4" x14ac:dyDescent="0.25">
      <c r="A1625" s="14"/>
    </row>
    <row r="1626" spans="1:1" ht="14.4" x14ac:dyDescent="0.25">
      <c r="A1626" s="14"/>
    </row>
    <row r="1627" spans="1:1" ht="14.4" x14ac:dyDescent="0.25">
      <c r="A1627" s="14"/>
    </row>
    <row r="1628" spans="1:1" ht="14.4" x14ac:dyDescent="0.25">
      <c r="A1628" s="14"/>
    </row>
    <row r="1629" spans="1:1" ht="14.4" x14ac:dyDescent="0.25">
      <c r="A1629" s="14"/>
    </row>
    <row r="1630" spans="1:1" ht="14.4" x14ac:dyDescent="0.25">
      <c r="A1630" s="14"/>
    </row>
    <row r="1631" spans="1:1" ht="14.4" x14ac:dyDescent="0.25">
      <c r="A1631" s="14"/>
    </row>
    <row r="1632" spans="1:1" ht="14.4" x14ac:dyDescent="0.25">
      <c r="A1632" s="14"/>
    </row>
    <row r="1633" spans="1:1" ht="14.4" x14ac:dyDescent="0.25">
      <c r="A1633" s="14"/>
    </row>
    <row r="1634" spans="1:1" ht="14.4" x14ac:dyDescent="0.25">
      <c r="A1634" s="14"/>
    </row>
    <row r="1635" spans="1:1" ht="14.4" x14ac:dyDescent="0.25">
      <c r="A1635" s="14"/>
    </row>
    <row r="1636" spans="1:1" ht="14.4" x14ac:dyDescent="0.25">
      <c r="A1636" s="14"/>
    </row>
    <row r="1637" spans="1:1" ht="14.4" x14ac:dyDescent="0.25">
      <c r="A1637" s="14"/>
    </row>
    <row r="1638" spans="1:1" ht="14.4" x14ac:dyDescent="0.25">
      <c r="A1638" s="14"/>
    </row>
    <row r="1639" spans="1:1" ht="14.4" x14ac:dyDescent="0.25">
      <c r="A1639" s="14"/>
    </row>
    <row r="1640" spans="1:1" ht="14.4" x14ac:dyDescent="0.25">
      <c r="A1640" s="14"/>
    </row>
    <row r="1641" spans="1:1" ht="14.4" x14ac:dyDescent="0.25">
      <c r="A1641" s="14"/>
    </row>
    <row r="1642" spans="1:1" ht="14.4" x14ac:dyDescent="0.25">
      <c r="A1642" s="14"/>
    </row>
    <row r="1643" spans="1:1" ht="14.4" x14ac:dyDescent="0.25">
      <c r="A1643" s="14"/>
    </row>
    <row r="1644" spans="1:1" ht="14.4" x14ac:dyDescent="0.25">
      <c r="A1644" s="14"/>
    </row>
    <row r="1645" spans="1:1" ht="14.4" x14ac:dyDescent="0.25">
      <c r="A1645" s="14"/>
    </row>
    <row r="1646" spans="1:1" ht="14.4" x14ac:dyDescent="0.25">
      <c r="A1646" s="14"/>
    </row>
    <row r="1647" spans="1:1" ht="14.4" x14ac:dyDescent="0.25">
      <c r="A1647" s="14"/>
    </row>
    <row r="1648" spans="1:1" ht="14.4" x14ac:dyDescent="0.25">
      <c r="A1648" s="14"/>
    </row>
    <row r="1649" spans="1:1" ht="14.4" x14ac:dyDescent="0.25">
      <c r="A1649" s="14"/>
    </row>
    <row r="1650" spans="1:1" ht="14.4" x14ac:dyDescent="0.25">
      <c r="A1650" s="14"/>
    </row>
    <row r="1651" spans="1:1" ht="14.4" x14ac:dyDescent="0.25">
      <c r="A1651" s="14"/>
    </row>
    <row r="1652" spans="1:1" ht="14.4" x14ac:dyDescent="0.25">
      <c r="A1652" s="14"/>
    </row>
    <row r="1653" spans="1:1" ht="14.4" x14ac:dyDescent="0.25">
      <c r="A1653" s="14"/>
    </row>
    <row r="1654" spans="1:1" ht="14.4" x14ac:dyDescent="0.25">
      <c r="A1654" s="14"/>
    </row>
    <row r="1655" spans="1:1" ht="14.4" x14ac:dyDescent="0.25">
      <c r="A1655" s="14"/>
    </row>
    <row r="1656" spans="1:1" ht="14.4" x14ac:dyDescent="0.25">
      <c r="A1656" s="14"/>
    </row>
    <row r="1657" spans="1:1" ht="14.4" x14ac:dyDescent="0.25">
      <c r="A1657" s="14"/>
    </row>
    <row r="1658" spans="1:1" ht="14.4" x14ac:dyDescent="0.25">
      <c r="A1658" s="14"/>
    </row>
    <row r="1659" spans="1:1" ht="14.4" x14ac:dyDescent="0.25">
      <c r="A1659" s="14"/>
    </row>
    <row r="1660" spans="1:1" ht="14.4" x14ac:dyDescent="0.25">
      <c r="A1660" s="14"/>
    </row>
    <row r="1661" spans="1:1" ht="14.4" x14ac:dyDescent="0.25">
      <c r="A1661" s="14"/>
    </row>
    <row r="1662" spans="1:1" ht="14.4" x14ac:dyDescent="0.25">
      <c r="A1662" s="14"/>
    </row>
    <row r="1663" spans="1:1" ht="14.4" x14ac:dyDescent="0.25">
      <c r="A1663" s="14"/>
    </row>
    <row r="1664" spans="1:1" ht="14.4" x14ac:dyDescent="0.25">
      <c r="A1664" s="14"/>
    </row>
    <row r="1665" spans="1:1" ht="14.4" x14ac:dyDescent="0.25">
      <c r="A1665" s="14"/>
    </row>
    <row r="1666" spans="1:1" ht="14.4" x14ac:dyDescent="0.25">
      <c r="A1666" s="14"/>
    </row>
    <row r="1667" spans="1:1" ht="14.4" x14ac:dyDescent="0.25">
      <c r="A1667" s="14"/>
    </row>
    <row r="1668" spans="1:1" ht="14.4" x14ac:dyDescent="0.25">
      <c r="A1668" s="14"/>
    </row>
    <row r="1669" spans="1:1" ht="14.4" x14ac:dyDescent="0.25">
      <c r="A1669" s="14"/>
    </row>
    <row r="1670" spans="1:1" ht="14.4" x14ac:dyDescent="0.25">
      <c r="A1670" s="14"/>
    </row>
    <row r="1671" spans="1:1" ht="14.4" x14ac:dyDescent="0.25">
      <c r="A1671" s="14"/>
    </row>
    <row r="1672" spans="1:1" ht="14.4" x14ac:dyDescent="0.25">
      <c r="A1672" s="14"/>
    </row>
    <row r="1673" spans="1:1" ht="14.4" x14ac:dyDescent="0.25">
      <c r="A1673" s="14"/>
    </row>
    <row r="1674" spans="1:1" ht="14.4" x14ac:dyDescent="0.25">
      <c r="A1674" s="14"/>
    </row>
    <row r="1675" spans="1:1" ht="14.4" x14ac:dyDescent="0.25">
      <c r="A1675" s="14"/>
    </row>
    <row r="1676" spans="1:1" ht="14.4" x14ac:dyDescent="0.25">
      <c r="A1676" s="14"/>
    </row>
    <row r="1677" spans="1:1" ht="14.4" x14ac:dyDescent="0.25">
      <c r="A1677" s="14"/>
    </row>
    <row r="1678" spans="1:1" ht="14.4" x14ac:dyDescent="0.25">
      <c r="A1678" s="14"/>
    </row>
    <row r="1679" spans="1:1" ht="14.4" x14ac:dyDescent="0.25">
      <c r="A1679" s="14"/>
    </row>
    <row r="1680" spans="1:1" ht="14.4" x14ac:dyDescent="0.25">
      <c r="A1680" s="14"/>
    </row>
    <row r="1681" spans="1:1" ht="14.4" x14ac:dyDescent="0.25">
      <c r="A1681" s="14"/>
    </row>
    <row r="1682" spans="1:1" ht="14.4" x14ac:dyDescent="0.25">
      <c r="A1682" s="14"/>
    </row>
    <row r="1683" spans="1:1" ht="14.4" x14ac:dyDescent="0.25">
      <c r="A1683" s="14"/>
    </row>
    <row r="1684" spans="1:1" ht="14.4" x14ac:dyDescent="0.25">
      <c r="A1684" s="14"/>
    </row>
    <row r="1685" spans="1:1" ht="14.4" x14ac:dyDescent="0.25">
      <c r="A1685" s="14"/>
    </row>
    <row r="1686" spans="1:1" ht="14.4" x14ac:dyDescent="0.25">
      <c r="A1686" s="14"/>
    </row>
    <row r="1687" spans="1:1" ht="14.4" x14ac:dyDescent="0.25">
      <c r="A1687" s="14"/>
    </row>
    <row r="1688" spans="1:1" ht="14.4" x14ac:dyDescent="0.25">
      <c r="A1688" s="14"/>
    </row>
    <row r="1689" spans="1:1" ht="14.4" x14ac:dyDescent="0.25">
      <c r="A1689" s="14"/>
    </row>
    <row r="1690" spans="1:1" ht="14.4" x14ac:dyDescent="0.25">
      <c r="A1690" s="14"/>
    </row>
    <row r="1691" spans="1:1" ht="14.4" x14ac:dyDescent="0.25">
      <c r="A1691" s="14"/>
    </row>
    <row r="1692" spans="1:1" ht="14.4" x14ac:dyDescent="0.25">
      <c r="A1692" s="14"/>
    </row>
    <row r="1693" spans="1:1" ht="14.4" x14ac:dyDescent="0.25">
      <c r="A1693" s="14"/>
    </row>
    <row r="1694" spans="1:1" ht="14.4" x14ac:dyDescent="0.25">
      <c r="A1694" s="14"/>
    </row>
    <row r="1695" spans="1:1" ht="14.4" x14ac:dyDescent="0.25">
      <c r="A1695" s="14"/>
    </row>
    <row r="1696" spans="1:1" ht="14.4" x14ac:dyDescent="0.25">
      <c r="A1696" s="14"/>
    </row>
    <row r="1697" spans="1:1" ht="14.4" x14ac:dyDescent="0.25">
      <c r="A1697" s="14"/>
    </row>
    <row r="1698" spans="1:1" ht="14.4" x14ac:dyDescent="0.25">
      <c r="A1698" s="14"/>
    </row>
    <row r="1699" spans="1:1" ht="14.4" x14ac:dyDescent="0.25">
      <c r="A1699" s="14"/>
    </row>
    <row r="1700" spans="1:1" ht="14.4" x14ac:dyDescent="0.25">
      <c r="A1700" s="14"/>
    </row>
    <row r="1701" spans="1:1" ht="14.4" x14ac:dyDescent="0.25">
      <c r="A1701" s="14"/>
    </row>
    <row r="1702" spans="1:1" ht="14.4" x14ac:dyDescent="0.25">
      <c r="A1702" s="14"/>
    </row>
    <row r="1703" spans="1:1" ht="14.4" x14ac:dyDescent="0.25">
      <c r="A1703" s="14"/>
    </row>
    <row r="1704" spans="1:1" ht="14.4" x14ac:dyDescent="0.25">
      <c r="A1704" s="14"/>
    </row>
    <row r="1705" spans="1:1" ht="14.4" x14ac:dyDescent="0.25">
      <c r="A1705" s="14"/>
    </row>
    <row r="1706" spans="1:1" ht="14.4" x14ac:dyDescent="0.25">
      <c r="A1706" s="14"/>
    </row>
    <row r="1707" spans="1:1" ht="14.4" x14ac:dyDescent="0.25">
      <c r="A1707" s="14"/>
    </row>
    <row r="1708" spans="1:1" ht="14.4" x14ac:dyDescent="0.25">
      <c r="A1708" s="14"/>
    </row>
    <row r="1709" spans="1:1" ht="14.4" x14ac:dyDescent="0.25">
      <c r="A1709" s="14"/>
    </row>
    <row r="1710" spans="1:1" ht="14.4" x14ac:dyDescent="0.25">
      <c r="A1710" s="14"/>
    </row>
    <row r="1711" spans="1:1" ht="14.4" x14ac:dyDescent="0.25">
      <c r="A1711" s="14"/>
    </row>
    <row r="1712" spans="1:1" ht="14.4" x14ac:dyDescent="0.25">
      <c r="A1712" s="14"/>
    </row>
    <row r="1713" spans="1:1" ht="14.4" x14ac:dyDescent="0.25">
      <c r="A1713" s="14"/>
    </row>
    <row r="1714" spans="1:1" ht="14.4" x14ac:dyDescent="0.25">
      <c r="A1714" s="14"/>
    </row>
    <row r="1715" spans="1:1" ht="14.4" x14ac:dyDescent="0.25">
      <c r="A1715" s="14"/>
    </row>
    <row r="1716" spans="1:1" ht="14.4" x14ac:dyDescent="0.25">
      <c r="A1716" s="14"/>
    </row>
    <row r="1717" spans="1:1" ht="14.4" x14ac:dyDescent="0.25">
      <c r="A1717" s="14"/>
    </row>
    <row r="1718" spans="1:1" ht="14.4" x14ac:dyDescent="0.25">
      <c r="A1718" s="14"/>
    </row>
    <row r="1719" spans="1:1" ht="14.4" x14ac:dyDescent="0.25">
      <c r="A1719" s="14"/>
    </row>
    <row r="1720" spans="1:1" ht="14.4" x14ac:dyDescent="0.25">
      <c r="A1720" s="14"/>
    </row>
    <row r="1721" spans="1:1" ht="14.4" x14ac:dyDescent="0.25">
      <c r="A1721" s="14"/>
    </row>
    <row r="1722" spans="1:1" ht="14.4" x14ac:dyDescent="0.25">
      <c r="A1722" s="14"/>
    </row>
    <row r="1723" spans="1:1" ht="14.4" x14ac:dyDescent="0.25">
      <c r="A1723" s="14"/>
    </row>
    <row r="1724" spans="1:1" ht="14.4" x14ac:dyDescent="0.25">
      <c r="A1724" s="14"/>
    </row>
    <row r="1725" spans="1:1" ht="14.4" x14ac:dyDescent="0.25">
      <c r="A1725" s="14"/>
    </row>
    <row r="1726" spans="1:1" ht="14.4" x14ac:dyDescent="0.25">
      <c r="A1726" s="14"/>
    </row>
    <row r="1727" spans="1:1" ht="14.4" x14ac:dyDescent="0.25">
      <c r="A1727" s="14"/>
    </row>
    <row r="1728" spans="1:1" ht="14.4" x14ac:dyDescent="0.25">
      <c r="A1728" s="14"/>
    </row>
    <row r="1729" spans="1:1" ht="14.4" x14ac:dyDescent="0.25">
      <c r="A1729" s="14"/>
    </row>
    <row r="1730" spans="1:1" ht="14.4" x14ac:dyDescent="0.25">
      <c r="A1730" s="14"/>
    </row>
    <row r="1731" spans="1:1" ht="14.4" x14ac:dyDescent="0.25">
      <c r="A1731" s="14"/>
    </row>
    <row r="1732" spans="1:1" ht="14.4" x14ac:dyDescent="0.25">
      <c r="A1732" s="14"/>
    </row>
    <row r="1733" spans="1:1" ht="14.4" x14ac:dyDescent="0.25">
      <c r="A1733" s="14"/>
    </row>
    <row r="1734" spans="1:1" ht="14.4" x14ac:dyDescent="0.25">
      <c r="A1734" s="14"/>
    </row>
    <row r="1735" spans="1:1" ht="14.4" x14ac:dyDescent="0.25">
      <c r="A1735" s="14"/>
    </row>
    <row r="1736" spans="1:1" ht="14.4" x14ac:dyDescent="0.25">
      <c r="A1736" s="14"/>
    </row>
    <row r="1737" spans="1:1" ht="14.4" x14ac:dyDescent="0.25">
      <c r="A1737" s="14"/>
    </row>
    <row r="1738" spans="1:1" ht="14.4" x14ac:dyDescent="0.25">
      <c r="A1738" s="14"/>
    </row>
    <row r="1739" spans="1:1" ht="14.4" x14ac:dyDescent="0.25">
      <c r="A1739" s="14"/>
    </row>
    <row r="1740" spans="1:1" ht="14.4" x14ac:dyDescent="0.25">
      <c r="A1740" s="14"/>
    </row>
    <row r="1741" spans="1:1" ht="14.4" x14ac:dyDescent="0.25">
      <c r="A1741" s="14"/>
    </row>
    <row r="1742" spans="1:1" ht="14.4" x14ac:dyDescent="0.25">
      <c r="A1742" s="14"/>
    </row>
    <row r="1743" spans="1:1" ht="14.4" x14ac:dyDescent="0.25">
      <c r="A1743" s="14"/>
    </row>
    <row r="1744" spans="1:1" ht="14.4" x14ac:dyDescent="0.25">
      <c r="A1744" s="14"/>
    </row>
    <row r="1745" spans="1:1" ht="14.4" x14ac:dyDescent="0.25">
      <c r="A1745" s="14"/>
    </row>
    <row r="1746" spans="1:1" ht="14.4" x14ac:dyDescent="0.25">
      <c r="A1746" s="14"/>
    </row>
    <row r="1747" spans="1:1" ht="14.4" x14ac:dyDescent="0.25">
      <c r="A1747" s="14"/>
    </row>
    <row r="1748" spans="1:1" ht="14.4" x14ac:dyDescent="0.25">
      <c r="A1748" s="14"/>
    </row>
    <row r="1749" spans="1:1" ht="14.4" x14ac:dyDescent="0.25">
      <c r="A1749" s="14"/>
    </row>
    <row r="1750" spans="1:1" ht="14.4" x14ac:dyDescent="0.25">
      <c r="A1750" s="14"/>
    </row>
    <row r="1751" spans="1:1" ht="14.4" x14ac:dyDescent="0.25">
      <c r="A1751" s="14"/>
    </row>
    <row r="1752" spans="1:1" ht="14.4" x14ac:dyDescent="0.25">
      <c r="A1752" s="14"/>
    </row>
    <row r="1753" spans="1:1" ht="14.4" x14ac:dyDescent="0.25">
      <c r="A1753" s="14"/>
    </row>
    <row r="1754" spans="1:1" ht="14.4" x14ac:dyDescent="0.25">
      <c r="A1754" s="14"/>
    </row>
    <row r="1755" spans="1:1" ht="14.4" x14ac:dyDescent="0.25">
      <c r="A1755" s="14"/>
    </row>
    <row r="1756" spans="1:1" ht="14.4" x14ac:dyDescent="0.25">
      <c r="A1756" s="14"/>
    </row>
    <row r="1757" spans="1:1" ht="14.4" x14ac:dyDescent="0.25">
      <c r="A1757" s="14"/>
    </row>
    <row r="1758" spans="1:1" ht="14.4" x14ac:dyDescent="0.25">
      <c r="A1758" s="14"/>
    </row>
    <row r="1759" spans="1:1" ht="14.4" x14ac:dyDescent="0.25">
      <c r="A1759" s="14"/>
    </row>
    <row r="1760" spans="1:1" ht="14.4" x14ac:dyDescent="0.25">
      <c r="A1760" s="14"/>
    </row>
    <row r="1761" spans="1:1" ht="14.4" x14ac:dyDescent="0.25">
      <c r="A1761" s="14"/>
    </row>
    <row r="1762" spans="1:1" ht="14.4" x14ac:dyDescent="0.25">
      <c r="A1762" s="14"/>
    </row>
    <row r="1763" spans="1:1" ht="14.4" x14ac:dyDescent="0.25">
      <c r="A1763" s="14"/>
    </row>
    <row r="1764" spans="1:1" ht="14.4" x14ac:dyDescent="0.25">
      <c r="A1764" s="14"/>
    </row>
    <row r="1765" spans="1:1" ht="14.4" x14ac:dyDescent="0.25">
      <c r="A1765" s="14"/>
    </row>
    <row r="1766" spans="1:1" ht="14.4" x14ac:dyDescent="0.25">
      <c r="A1766" s="14"/>
    </row>
    <row r="1767" spans="1:1" ht="14.4" x14ac:dyDescent="0.25">
      <c r="A1767" s="14"/>
    </row>
    <row r="1768" spans="1:1" ht="14.4" x14ac:dyDescent="0.25">
      <c r="A1768" s="14"/>
    </row>
    <row r="1769" spans="1:1" ht="14.4" x14ac:dyDescent="0.25">
      <c r="A1769" s="14"/>
    </row>
    <row r="1770" spans="1:1" ht="14.4" x14ac:dyDescent="0.25">
      <c r="A1770" s="14"/>
    </row>
    <row r="1771" spans="1:1" ht="14.4" x14ac:dyDescent="0.25">
      <c r="A1771" s="14"/>
    </row>
    <row r="1772" spans="1:1" ht="14.4" x14ac:dyDescent="0.25">
      <c r="A1772" s="14"/>
    </row>
    <row r="1773" spans="1:1" ht="14.4" x14ac:dyDescent="0.25">
      <c r="A1773" s="14"/>
    </row>
    <row r="1774" spans="1:1" ht="14.4" x14ac:dyDescent="0.25">
      <c r="A1774" s="14"/>
    </row>
    <row r="1775" spans="1:1" ht="14.4" x14ac:dyDescent="0.25">
      <c r="A1775" s="14"/>
    </row>
    <row r="1776" spans="1:1" ht="14.4" x14ac:dyDescent="0.25">
      <c r="A1776" s="14"/>
    </row>
    <row r="1777" spans="1:1" ht="14.4" x14ac:dyDescent="0.25">
      <c r="A1777" s="14"/>
    </row>
    <row r="1778" spans="1:1" ht="14.4" x14ac:dyDescent="0.25">
      <c r="A1778" s="14"/>
    </row>
    <row r="1779" spans="1:1" ht="14.4" x14ac:dyDescent="0.25">
      <c r="A1779" s="14"/>
    </row>
    <row r="1780" spans="1:1" ht="14.4" x14ac:dyDescent="0.25">
      <c r="A1780" s="14"/>
    </row>
    <row r="1781" spans="1:1" ht="14.4" x14ac:dyDescent="0.25">
      <c r="A1781" s="14"/>
    </row>
    <row r="1782" spans="1:1" ht="14.4" x14ac:dyDescent="0.25">
      <c r="A1782" s="14"/>
    </row>
    <row r="1783" spans="1:1" ht="14.4" x14ac:dyDescent="0.25">
      <c r="A1783" s="14"/>
    </row>
    <row r="1784" spans="1:1" ht="14.4" x14ac:dyDescent="0.25">
      <c r="A1784" s="14"/>
    </row>
    <row r="1785" spans="1:1" ht="14.4" x14ac:dyDescent="0.25">
      <c r="A1785" s="14"/>
    </row>
    <row r="1786" spans="1:1" ht="14.4" x14ac:dyDescent="0.25">
      <c r="A1786" s="14"/>
    </row>
    <row r="1787" spans="1:1" ht="14.4" x14ac:dyDescent="0.25">
      <c r="A1787" s="14"/>
    </row>
    <row r="1788" spans="1:1" ht="14.4" x14ac:dyDescent="0.25">
      <c r="A1788" s="14"/>
    </row>
    <row r="1789" spans="1:1" ht="14.4" x14ac:dyDescent="0.25">
      <c r="A1789" s="14"/>
    </row>
    <row r="1790" spans="1:1" ht="14.4" x14ac:dyDescent="0.25">
      <c r="A1790" s="14"/>
    </row>
    <row r="1791" spans="1:1" ht="14.4" x14ac:dyDescent="0.25">
      <c r="A1791" s="14"/>
    </row>
    <row r="1792" spans="1:1" ht="14.4" x14ac:dyDescent="0.25">
      <c r="A1792" s="14"/>
    </row>
    <row r="1793" spans="1:1" ht="14.4" x14ac:dyDescent="0.25">
      <c r="A1793" s="14"/>
    </row>
    <row r="1794" spans="1:1" ht="14.4" x14ac:dyDescent="0.25">
      <c r="A1794" s="14"/>
    </row>
    <row r="1795" spans="1:1" ht="14.4" x14ac:dyDescent="0.25">
      <c r="A1795" s="14"/>
    </row>
    <row r="1796" spans="1:1" ht="14.4" x14ac:dyDescent="0.25">
      <c r="A1796" s="14"/>
    </row>
    <row r="1797" spans="1:1" ht="14.4" x14ac:dyDescent="0.25">
      <c r="A1797" s="14"/>
    </row>
    <row r="1798" spans="1:1" ht="14.4" x14ac:dyDescent="0.25">
      <c r="A1798" s="14"/>
    </row>
    <row r="1799" spans="1:1" ht="14.4" x14ac:dyDescent="0.25">
      <c r="A1799" s="14"/>
    </row>
    <row r="1800" spans="1:1" ht="14.4" x14ac:dyDescent="0.25">
      <c r="A1800" s="14"/>
    </row>
    <row r="1801" spans="1:1" ht="14.4" x14ac:dyDescent="0.25">
      <c r="A1801" s="14"/>
    </row>
    <row r="1802" spans="1:1" ht="14.4" x14ac:dyDescent="0.25">
      <c r="A1802" s="14"/>
    </row>
    <row r="1803" spans="1:1" ht="14.4" x14ac:dyDescent="0.25">
      <c r="A1803" s="14"/>
    </row>
    <row r="1804" spans="1:1" ht="14.4" x14ac:dyDescent="0.25">
      <c r="A1804" s="14"/>
    </row>
    <row r="1805" spans="1:1" ht="14.4" x14ac:dyDescent="0.25">
      <c r="A1805" s="14"/>
    </row>
    <row r="1806" spans="1:1" ht="14.4" x14ac:dyDescent="0.25">
      <c r="A1806" s="14"/>
    </row>
    <row r="1807" spans="1:1" ht="14.4" x14ac:dyDescent="0.25">
      <c r="A1807" s="14"/>
    </row>
    <row r="1808" spans="1:1" ht="14.4" x14ac:dyDescent="0.25">
      <c r="A1808" s="14"/>
    </row>
    <row r="1809" spans="1:1" ht="14.4" x14ac:dyDescent="0.25">
      <c r="A1809" s="14"/>
    </row>
    <row r="1810" spans="1:1" ht="14.4" x14ac:dyDescent="0.25">
      <c r="A1810" s="14"/>
    </row>
    <row r="1811" spans="1:1" ht="14.4" x14ac:dyDescent="0.25">
      <c r="A1811" s="14"/>
    </row>
    <row r="1812" spans="1:1" ht="14.4" x14ac:dyDescent="0.25">
      <c r="A1812" s="14"/>
    </row>
    <row r="1813" spans="1:1" ht="14.4" x14ac:dyDescent="0.25">
      <c r="A1813" s="14"/>
    </row>
    <row r="1814" spans="1:1" ht="14.4" x14ac:dyDescent="0.25">
      <c r="A1814" s="14"/>
    </row>
    <row r="1815" spans="1:1" ht="14.4" x14ac:dyDescent="0.25">
      <c r="A1815" s="14"/>
    </row>
    <row r="1816" spans="1:1" ht="14.4" x14ac:dyDescent="0.25">
      <c r="A1816" s="14"/>
    </row>
    <row r="1817" spans="1:1" ht="14.4" x14ac:dyDescent="0.25">
      <c r="A1817" s="14"/>
    </row>
    <row r="1818" spans="1:1" ht="14.4" x14ac:dyDescent="0.25">
      <c r="A1818" s="14"/>
    </row>
    <row r="1819" spans="1:1" ht="14.4" x14ac:dyDescent="0.25">
      <c r="A1819" s="14"/>
    </row>
    <row r="1820" spans="1:1" ht="14.4" x14ac:dyDescent="0.25">
      <c r="A1820" s="14"/>
    </row>
    <row r="1821" spans="1:1" ht="14.4" x14ac:dyDescent="0.25">
      <c r="A1821" s="14"/>
    </row>
    <row r="1822" spans="1:1" ht="14.4" x14ac:dyDescent="0.25">
      <c r="A1822" s="14"/>
    </row>
    <row r="1823" spans="1:1" ht="14.4" x14ac:dyDescent="0.25">
      <c r="A1823" s="14"/>
    </row>
    <row r="1824" spans="1:1" ht="14.4" x14ac:dyDescent="0.25">
      <c r="A1824" s="14"/>
    </row>
    <row r="1825" spans="1:1" ht="14.4" x14ac:dyDescent="0.25">
      <c r="A1825" s="14"/>
    </row>
    <row r="1826" spans="1:1" ht="14.4" x14ac:dyDescent="0.25">
      <c r="A1826" s="14"/>
    </row>
    <row r="1827" spans="1:1" ht="14.4" x14ac:dyDescent="0.25">
      <c r="A1827" s="14"/>
    </row>
    <row r="1828" spans="1:1" ht="14.4" x14ac:dyDescent="0.25">
      <c r="A1828" s="14"/>
    </row>
    <row r="1829" spans="1:1" ht="14.4" x14ac:dyDescent="0.25">
      <c r="A1829" s="14"/>
    </row>
    <row r="1830" spans="1:1" ht="14.4" x14ac:dyDescent="0.25">
      <c r="A1830" s="14"/>
    </row>
    <row r="1831" spans="1:1" ht="14.4" x14ac:dyDescent="0.25">
      <c r="A1831" s="14"/>
    </row>
    <row r="1832" spans="1:1" ht="14.4" x14ac:dyDescent="0.25">
      <c r="A1832" s="14"/>
    </row>
    <row r="1833" spans="1:1" ht="14.4" x14ac:dyDescent="0.25">
      <c r="A1833" s="14"/>
    </row>
    <row r="1834" spans="1:1" ht="14.4" x14ac:dyDescent="0.25">
      <c r="A1834" s="14"/>
    </row>
    <row r="1835" spans="1:1" ht="14.4" x14ac:dyDescent="0.25">
      <c r="A1835" s="14"/>
    </row>
    <row r="1836" spans="1:1" ht="14.4" x14ac:dyDescent="0.25">
      <c r="A1836" s="14"/>
    </row>
    <row r="1837" spans="1:1" ht="14.4" x14ac:dyDescent="0.25">
      <c r="A1837" s="14"/>
    </row>
    <row r="1838" spans="1:1" ht="14.4" x14ac:dyDescent="0.25">
      <c r="A1838" s="14"/>
    </row>
    <row r="1839" spans="1:1" ht="14.4" x14ac:dyDescent="0.25">
      <c r="A1839" s="14"/>
    </row>
    <row r="1840" spans="1:1" ht="14.4" x14ac:dyDescent="0.25">
      <c r="A1840" s="14"/>
    </row>
    <row r="1841" spans="1:1" ht="14.4" x14ac:dyDescent="0.25">
      <c r="A1841" s="14"/>
    </row>
    <row r="1842" spans="1:1" ht="14.4" x14ac:dyDescent="0.25">
      <c r="A1842" s="14"/>
    </row>
    <row r="1843" spans="1:1" ht="14.4" x14ac:dyDescent="0.25">
      <c r="A1843" s="14"/>
    </row>
    <row r="1844" spans="1:1" ht="14.4" x14ac:dyDescent="0.25">
      <c r="A1844" s="14"/>
    </row>
    <row r="1845" spans="1:1" ht="14.4" x14ac:dyDescent="0.25">
      <c r="A1845" s="14"/>
    </row>
    <row r="1846" spans="1:1" ht="14.4" x14ac:dyDescent="0.25">
      <c r="A1846" s="14"/>
    </row>
    <row r="1847" spans="1:1" ht="14.4" x14ac:dyDescent="0.25">
      <c r="A1847" s="14"/>
    </row>
    <row r="1848" spans="1:1" ht="14.4" x14ac:dyDescent="0.25">
      <c r="A1848" s="14"/>
    </row>
    <row r="1849" spans="1:1" ht="14.4" x14ac:dyDescent="0.25">
      <c r="A1849" s="14"/>
    </row>
    <row r="1850" spans="1:1" ht="14.4" x14ac:dyDescent="0.25">
      <c r="A1850" s="14"/>
    </row>
    <row r="1851" spans="1:1" ht="14.4" x14ac:dyDescent="0.25">
      <c r="A1851" s="14"/>
    </row>
    <row r="1852" spans="1:1" ht="14.4" x14ac:dyDescent="0.25">
      <c r="A1852" s="14"/>
    </row>
    <row r="1853" spans="1:1" ht="14.4" x14ac:dyDescent="0.25">
      <c r="A1853" s="14"/>
    </row>
    <row r="1854" spans="1:1" ht="14.4" x14ac:dyDescent="0.25">
      <c r="A1854" s="14"/>
    </row>
    <row r="1855" spans="1:1" ht="14.4" x14ac:dyDescent="0.25">
      <c r="A1855" s="14"/>
    </row>
    <row r="1856" spans="1:1" ht="14.4" x14ac:dyDescent="0.25">
      <c r="A1856" s="14"/>
    </row>
    <row r="1857" spans="1:1" ht="14.4" x14ac:dyDescent="0.25">
      <c r="A1857" s="14"/>
    </row>
    <row r="1858" spans="1:1" ht="14.4" x14ac:dyDescent="0.25">
      <c r="A1858" s="14"/>
    </row>
    <row r="1859" spans="1:1" ht="14.4" x14ac:dyDescent="0.25">
      <c r="A1859" s="14"/>
    </row>
    <row r="1860" spans="1:1" ht="14.4" x14ac:dyDescent="0.25">
      <c r="A1860" s="14"/>
    </row>
    <row r="1861" spans="1:1" ht="14.4" x14ac:dyDescent="0.25">
      <c r="A1861" s="14"/>
    </row>
    <row r="1862" spans="1:1" ht="14.4" x14ac:dyDescent="0.25">
      <c r="A1862" s="14"/>
    </row>
    <row r="1863" spans="1:1" ht="14.4" x14ac:dyDescent="0.25">
      <c r="A1863" s="14"/>
    </row>
    <row r="1864" spans="1:1" ht="14.4" x14ac:dyDescent="0.25">
      <c r="A1864" s="14"/>
    </row>
    <row r="1865" spans="1:1" ht="14.4" x14ac:dyDescent="0.25">
      <c r="A1865" s="14"/>
    </row>
    <row r="1866" spans="1:1" ht="14.4" x14ac:dyDescent="0.25">
      <c r="A1866" s="14"/>
    </row>
    <row r="1867" spans="1:1" ht="14.4" x14ac:dyDescent="0.25">
      <c r="A1867" s="14"/>
    </row>
    <row r="1868" spans="1:1" ht="14.4" x14ac:dyDescent="0.25">
      <c r="A1868" s="14"/>
    </row>
    <row r="1869" spans="1:1" ht="14.4" x14ac:dyDescent="0.25">
      <c r="A1869" s="14"/>
    </row>
    <row r="1870" spans="1:1" ht="14.4" x14ac:dyDescent="0.25">
      <c r="A1870" s="14"/>
    </row>
    <row r="1871" spans="1:1" ht="14.4" x14ac:dyDescent="0.25">
      <c r="A1871" s="14"/>
    </row>
    <row r="1872" spans="1:1" ht="14.4" x14ac:dyDescent="0.25">
      <c r="A1872" s="14"/>
    </row>
    <row r="1873" spans="1:1" ht="14.4" x14ac:dyDescent="0.25">
      <c r="A1873" s="14"/>
    </row>
    <row r="1874" spans="1:1" ht="14.4" x14ac:dyDescent="0.25">
      <c r="A1874" s="14"/>
    </row>
    <row r="1875" spans="1:1" ht="14.4" x14ac:dyDescent="0.25">
      <c r="A1875" s="14"/>
    </row>
    <row r="1876" spans="1:1" ht="14.4" x14ac:dyDescent="0.25">
      <c r="A1876" s="14"/>
    </row>
    <row r="1877" spans="1:1" ht="14.4" x14ac:dyDescent="0.25">
      <c r="A1877" s="14"/>
    </row>
    <row r="1878" spans="1:1" ht="14.4" x14ac:dyDescent="0.25">
      <c r="A1878" s="14"/>
    </row>
    <row r="1879" spans="1:1" ht="14.4" x14ac:dyDescent="0.25">
      <c r="A1879" s="14"/>
    </row>
    <row r="1880" spans="1:1" ht="14.4" x14ac:dyDescent="0.25">
      <c r="A1880" s="14"/>
    </row>
    <row r="1881" spans="1:1" ht="14.4" x14ac:dyDescent="0.25">
      <c r="A1881" s="14"/>
    </row>
    <row r="1882" spans="1:1" ht="14.4" x14ac:dyDescent="0.25">
      <c r="A1882" s="14"/>
    </row>
    <row r="1883" spans="1:1" ht="14.4" x14ac:dyDescent="0.25">
      <c r="A1883" s="14"/>
    </row>
    <row r="1884" spans="1:1" ht="14.4" x14ac:dyDescent="0.25">
      <c r="A1884" s="14"/>
    </row>
    <row r="1885" spans="1:1" ht="14.4" x14ac:dyDescent="0.25">
      <c r="A1885" s="14"/>
    </row>
    <row r="1886" spans="1:1" ht="14.4" x14ac:dyDescent="0.25">
      <c r="A1886" s="14"/>
    </row>
    <row r="1887" spans="1:1" ht="14.4" x14ac:dyDescent="0.25">
      <c r="A1887" s="14"/>
    </row>
    <row r="1888" spans="1:1" ht="14.4" x14ac:dyDescent="0.25">
      <c r="A1888" s="14"/>
    </row>
    <row r="1889" spans="1:1" ht="14.4" x14ac:dyDescent="0.25">
      <c r="A1889" s="14"/>
    </row>
    <row r="1890" spans="1:1" ht="14.4" x14ac:dyDescent="0.25">
      <c r="A1890" s="14"/>
    </row>
    <row r="1891" spans="1:1" ht="14.4" x14ac:dyDescent="0.25">
      <c r="A1891" s="14"/>
    </row>
    <row r="1892" spans="1:1" ht="14.4" x14ac:dyDescent="0.25">
      <c r="A1892" s="14"/>
    </row>
    <row r="1893" spans="1:1" ht="14.4" x14ac:dyDescent="0.25">
      <c r="A1893" s="14"/>
    </row>
    <row r="1894" spans="1:1" ht="14.4" x14ac:dyDescent="0.25">
      <c r="A1894" s="14"/>
    </row>
    <row r="1895" spans="1:1" ht="14.4" x14ac:dyDescent="0.25">
      <c r="A1895" s="14"/>
    </row>
    <row r="1896" spans="1:1" ht="14.4" x14ac:dyDescent="0.25">
      <c r="A1896" s="14"/>
    </row>
    <row r="1897" spans="1:1" ht="14.4" x14ac:dyDescent="0.25">
      <c r="A1897" s="14"/>
    </row>
    <row r="1898" spans="1:1" ht="14.4" x14ac:dyDescent="0.25">
      <c r="A1898" s="14"/>
    </row>
    <row r="1899" spans="1:1" ht="14.4" x14ac:dyDescent="0.25">
      <c r="A1899" s="14"/>
    </row>
    <row r="1900" spans="1:1" ht="14.4" x14ac:dyDescent="0.25">
      <c r="A1900" s="14"/>
    </row>
    <row r="1901" spans="1:1" ht="14.4" x14ac:dyDescent="0.25">
      <c r="A1901" s="14"/>
    </row>
    <row r="1902" spans="1:1" ht="14.4" x14ac:dyDescent="0.25">
      <c r="A1902" s="14"/>
    </row>
    <row r="1903" spans="1:1" ht="14.4" x14ac:dyDescent="0.25">
      <c r="A1903" s="14"/>
    </row>
    <row r="1904" spans="1:1" ht="14.4" x14ac:dyDescent="0.25">
      <c r="A1904" s="14"/>
    </row>
    <row r="1905" spans="1:1" ht="14.4" x14ac:dyDescent="0.25">
      <c r="A1905" s="14"/>
    </row>
    <row r="1906" spans="1:1" ht="14.4" x14ac:dyDescent="0.25">
      <c r="A1906" s="14"/>
    </row>
    <row r="1907" spans="1:1" ht="14.4" x14ac:dyDescent="0.25">
      <c r="A1907" s="14"/>
    </row>
    <row r="1908" spans="1:1" ht="14.4" x14ac:dyDescent="0.25">
      <c r="A1908" s="14"/>
    </row>
    <row r="1909" spans="1:1" ht="14.4" x14ac:dyDescent="0.25">
      <c r="A1909" s="14"/>
    </row>
    <row r="1910" spans="1:1" ht="14.4" x14ac:dyDescent="0.25">
      <c r="A1910" s="14"/>
    </row>
    <row r="1911" spans="1:1" ht="14.4" x14ac:dyDescent="0.25">
      <c r="A1911" s="14"/>
    </row>
    <row r="1912" spans="1:1" ht="14.4" x14ac:dyDescent="0.25">
      <c r="A1912" s="14"/>
    </row>
    <row r="1913" spans="1:1" ht="14.4" x14ac:dyDescent="0.25">
      <c r="A1913" s="14"/>
    </row>
    <row r="1914" spans="1:1" ht="14.4" x14ac:dyDescent="0.25">
      <c r="A1914" s="14"/>
    </row>
    <row r="1915" spans="1:1" ht="14.4" x14ac:dyDescent="0.25">
      <c r="A1915" s="14"/>
    </row>
    <row r="1916" spans="1:1" ht="14.4" x14ac:dyDescent="0.25">
      <c r="A1916" s="14"/>
    </row>
    <row r="1917" spans="1:1" ht="14.4" x14ac:dyDescent="0.25">
      <c r="A1917" s="14"/>
    </row>
    <row r="1918" spans="1:1" ht="14.4" x14ac:dyDescent="0.25">
      <c r="A1918" s="14"/>
    </row>
    <row r="1919" spans="1:1" ht="14.4" x14ac:dyDescent="0.25">
      <c r="A1919" s="14"/>
    </row>
    <row r="1920" spans="1:1" ht="14.4" x14ac:dyDescent="0.25">
      <c r="A1920" s="14"/>
    </row>
    <row r="1921" spans="1:1" ht="14.4" x14ac:dyDescent="0.25">
      <c r="A1921" s="14"/>
    </row>
    <row r="1922" spans="1:1" ht="14.4" x14ac:dyDescent="0.25">
      <c r="A1922" s="14"/>
    </row>
    <row r="1923" spans="1:1" ht="14.4" x14ac:dyDescent="0.25">
      <c r="A1923" s="14"/>
    </row>
    <row r="1924" spans="1:1" ht="14.4" x14ac:dyDescent="0.25">
      <c r="A1924" s="14"/>
    </row>
    <row r="1925" spans="1:1" ht="14.4" x14ac:dyDescent="0.25">
      <c r="A1925" s="14"/>
    </row>
    <row r="1926" spans="1:1" ht="14.4" x14ac:dyDescent="0.25">
      <c r="A1926" s="14"/>
    </row>
    <row r="1927" spans="1:1" ht="14.4" x14ac:dyDescent="0.25">
      <c r="A1927" s="14"/>
    </row>
    <row r="1928" spans="1:1" ht="14.4" x14ac:dyDescent="0.25">
      <c r="A1928" s="14"/>
    </row>
    <row r="1929" spans="1:1" ht="14.4" x14ac:dyDescent="0.25">
      <c r="A1929" s="14"/>
    </row>
    <row r="1930" spans="1:1" ht="14.4" x14ac:dyDescent="0.25">
      <c r="A1930" s="14"/>
    </row>
    <row r="1931" spans="1:1" ht="14.4" x14ac:dyDescent="0.25">
      <c r="A1931" s="14"/>
    </row>
    <row r="1932" spans="1:1" ht="14.4" x14ac:dyDescent="0.25">
      <c r="A1932" s="14"/>
    </row>
    <row r="1933" spans="1:1" ht="14.4" x14ac:dyDescent="0.25">
      <c r="A1933" s="14"/>
    </row>
    <row r="1934" spans="1:1" ht="14.4" x14ac:dyDescent="0.25">
      <c r="A1934" s="14"/>
    </row>
    <row r="1935" spans="1:1" ht="14.4" x14ac:dyDescent="0.25">
      <c r="A1935" s="14"/>
    </row>
    <row r="1936" spans="1:1" ht="14.4" x14ac:dyDescent="0.25">
      <c r="A1936" s="14"/>
    </row>
    <row r="1937" spans="1:1" ht="14.4" x14ac:dyDescent="0.25">
      <c r="A1937" s="14"/>
    </row>
    <row r="1938" spans="1:1" ht="14.4" x14ac:dyDescent="0.25">
      <c r="A1938" s="14"/>
    </row>
    <row r="1939" spans="1:1" ht="14.4" x14ac:dyDescent="0.25">
      <c r="A1939" s="14"/>
    </row>
    <row r="1940" spans="1:1" ht="14.4" x14ac:dyDescent="0.25">
      <c r="A1940" s="14"/>
    </row>
    <row r="1941" spans="1:1" ht="14.4" x14ac:dyDescent="0.25">
      <c r="A1941" s="14"/>
    </row>
    <row r="1942" spans="1:1" ht="14.4" x14ac:dyDescent="0.25">
      <c r="A1942" s="14"/>
    </row>
    <row r="1943" spans="1:1" ht="14.4" x14ac:dyDescent="0.25">
      <c r="A1943" s="14"/>
    </row>
    <row r="1944" spans="1:1" ht="14.4" x14ac:dyDescent="0.25">
      <c r="A1944" s="14"/>
    </row>
    <row r="1945" spans="1:1" ht="14.4" x14ac:dyDescent="0.25">
      <c r="A1945" s="14"/>
    </row>
    <row r="1946" spans="1:1" ht="14.4" x14ac:dyDescent="0.25">
      <c r="A1946" s="14"/>
    </row>
    <row r="1947" spans="1:1" ht="14.4" x14ac:dyDescent="0.25">
      <c r="A1947" s="14"/>
    </row>
    <row r="1948" spans="1:1" ht="14.4" x14ac:dyDescent="0.25">
      <c r="A1948" s="14"/>
    </row>
    <row r="1949" spans="1:1" ht="14.4" x14ac:dyDescent="0.25">
      <c r="A1949" s="14"/>
    </row>
    <row r="1950" spans="1:1" ht="14.4" x14ac:dyDescent="0.25">
      <c r="A1950" s="14"/>
    </row>
    <row r="1951" spans="1:1" ht="14.4" x14ac:dyDescent="0.25">
      <c r="A1951" s="14"/>
    </row>
    <row r="1952" spans="1:1" ht="14.4" x14ac:dyDescent="0.25">
      <c r="A1952" s="14"/>
    </row>
    <row r="1953" spans="1:1" ht="14.4" x14ac:dyDescent="0.25">
      <c r="A1953" s="14"/>
    </row>
    <row r="1954" spans="1:1" ht="14.4" x14ac:dyDescent="0.25">
      <c r="A1954" s="14"/>
    </row>
    <row r="1955" spans="1:1" ht="14.4" x14ac:dyDescent="0.25">
      <c r="A1955" s="14"/>
    </row>
    <row r="1956" spans="1:1" ht="14.4" x14ac:dyDescent="0.25">
      <c r="A1956" s="14"/>
    </row>
    <row r="1957" spans="1:1" ht="14.4" x14ac:dyDescent="0.25">
      <c r="A1957" s="14"/>
    </row>
    <row r="1958" spans="1:1" ht="14.4" x14ac:dyDescent="0.25">
      <c r="A1958" s="14"/>
    </row>
    <row r="1959" spans="1:1" ht="14.4" x14ac:dyDescent="0.25">
      <c r="A1959" s="14"/>
    </row>
    <row r="1960" spans="1:1" ht="14.4" x14ac:dyDescent="0.25">
      <c r="A1960" s="14"/>
    </row>
    <row r="1961" spans="1:1" ht="14.4" x14ac:dyDescent="0.25">
      <c r="A1961" s="14"/>
    </row>
    <row r="1962" spans="1:1" ht="14.4" x14ac:dyDescent="0.25">
      <c r="A1962" s="14"/>
    </row>
    <row r="1963" spans="1:1" ht="14.4" x14ac:dyDescent="0.25">
      <c r="A1963" s="14"/>
    </row>
    <row r="1964" spans="1:1" ht="14.4" x14ac:dyDescent="0.25">
      <c r="A1964" s="14"/>
    </row>
    <row r="1965" spans="1:1" ht="14.4" x14ac:dyDescent="0.25">
      <c r="A1965" s="14"/>
    </row>
    <row r="1966" spans="1:1" ht="14.4" x14ac:dyDescent="0.25">
      <c r="A1966" s="14"/>
    </row>
    <row r="1967" spans="1:1" ht="14.4" x14ac:dyDescent="0.25">
      <c r="A1967" s="14"/>
    </row>
    <row r="1968" spans="1:1" ht="14.4" x14ac:dyDescent="0.25">
      <c r="A1968" s="14"/>
    </row>
    <row r="1969" spans="1:1" ht="14.4" x14ac:dyDescent="0.25">
      <c r="A1969" s="14"/>
    </row>
    <row r="1970" spans="1:1" ht="14.4" x14ac:dyDescent="0.25">
      <c r="A1970" s="14"/>
    </row>
    <row r="1971" spans="1:1" ht="14.4" x14ac:dyDescent="0.25">
      <c r="A1971" s="14"/>
    </row>
    <row r="1972" spans="1:1" ht="14.4" x14ac:dyDescent="0.25">
      <c r="A1972" s="14"/>
    </row>
    <row r="1973" spans="1:1" ht="14.4" x14ac:dyDescent="0.25">
      <c r="A1973" s="14"/>
    </row>
    <row r="1974" spans="1:1" ht="14.4" x14ac:dyDescent="0.25">
      <c r="A1974" s="14"/>
    </row>
    <row r="1975" spans="1:1" ht="14.4" x14ac:dyDescent="0.25">
      <c r="A1975" s="14"/>
    </row>
    <row r="1976" spans="1:1" ht="14.4" x14ac:dyDescent="0.25">
      <c r="A1976" s="14"/>
    </row>
    <row r="1977" spans="1:1" ht="14.4" x14ac:dyDescent="0.25">
      <c r="A1977" s="14"/>
    </row>
    <row r="1978" spans="1:1" ht="14.4" x14ac:dyDescent="0.25">
      <c r="A1978" s="14"/>
    </row>
    <row r="1979" spans="1:1" ht="14.4" x14ac:dyDescent="0.25">
      <c r="A1979" s="14"/>
    </row>
    <row r="1980" spans="1:1" ht="14.4" x14ac:dyDescent="0.25">
      <c r="A1980" s="14"/>
    </row>
    <row r="1981" spans="1:1" ht="14.4" x14ac:dyDescent="0.25">
      <c r="A1981" s="14"/>
    </row>
    <row r="1982" spans="1:1" ht="14.4" x14ac:dyDescent="0.25">
      <c r="A1982" s="14"/>
    </row>
    <row r="1983" spans="1:1" ht="14.4" x14ac:dyDescent="0.25">
      <c r="A1983" s="14"/>
    </row>
    <row r="1984" spans="1:1" ht="14.4" x14ac:dyDescent="0.25">
      <c r="A1984" s="14"/>
    </row>
    <row r="1985" spans="1:1" ht="14.4" x14ac:dyDescent="0.25">
      <c r="A1985" s="14"/>
    </row>
    <row r="1986" spans="1:1" ht="14.4" x14ac:dyDescent="0.25">
      <c r="A1986" s="14"/>
    </row>
    <row r="1987" spans="1:1" ht="14.4" x14ac:dyDescent="0.25">
      <c r="A1987" s="14"/>
    </row>
    <row r="1988" spans="1:1" ht="14.4" x14ac:dyDescent="0.25">
      <c r="A1988" s="14"/>
    </row>
    <row r="1989" spans="1:1" ht="14.4" x14ac:dyDescent="0.25">
      <c r="A1989" s="14"/>
    </row>
    <row r="1990" spans="1:1" ht="14.4" x14ac:dyDescent="0.25">
      <c r="A1990" s="14"/>
    </row>
    <row r="1991" spans="1:1" ht="14.4" x14ac:dyDescent="0.25">
      <c r="A1991" s="14"/>
    </row>
    <row r="1992" spans="1:1" ht="14.4" x14ac:dyDescent="0.25">
      <c r="A1992" s="14"/>
    </row>
    <row r="1993" spans="1:1" ht="14.4" x14ac:dyDescent="0.25">
      <c r="A1993" s="14"/>
    </row>
    <row r="1994" spans="1:1" ht="14.4" x14ac:dyDescent="0.25">
      <c r="A1994" s="14"/>
    </row>
    <row r="1995" spans="1:1" ht="14.4" x14ac:dyDescent="0.25">
      <c r="A1995" s="14"/>
    </row>
    <row r="1996" spans="1:1" ht="14.4" x14ac:dyDescent="0.25">
      <c r="A1996" s="14"/>
    </row>
    <row r="1997" spans="1:1" ht="14.4" x14ac:dyDescent="0.25">
      <c r="A1997" s="14"/>
    </row>
    <row r="1998" spans="1:1" ht="14.4" x14ac:dyDescent="0.25">
      <c r="A1998" s="14"/>
    </row>
    <row r="1999" spans="1:1" ht="14.4" x14ac:dyDescent="0.25">
      <c r="A1999" s="14"/>
    </row>
    <row r="2000" spans="1:1" ht="14.4" x14ac:dyDescent="0.25">
      <c r="A2000" s="14"/>
    </row>
    <row r="2001" spans="1:1" ht="14.4" x14ac:dyDescent="0.25">
      <c r="A2001" s="14"/>
    </row>
    <row r="2002" spans="1:1" ht="14.4" x14ac:dyDescent="0.25">
      <c r="A2002" s="14"/>
    </row>
    <row r="2003" spans="1:1" ht="14.4" x14ac:dyDescent="0.25">
      <c r="A2003" s="14"/>
    </row>
    <row r="2004" spans="1:1" ht="14.4" x14ac:dyDescent="0.25">
      <c r="A2004" s="14"/>
    </row>
    <row r="2005" spans="1:1" ht="14.4" x14ac:dyDescent="0.25">
      <c r="A2005" s="14"/>
    </row>
    <row r="2006" spans="1:1" ht="14.4" x14ac:dyDescent="0.25">
      <c r="A2006" s="14"/>
    </row>
    <row r="2007" spans="1:1" ht="14.4" x14ac:dyDescent="0.25">
      <c r="A2007" s="14"/>
    </row>
    <row r="2008" spans="1:1" ht="14.4" x14ac:dyDescent="0.25">
      <c r="A2008" s="14"/>
    </row>
    <row r="2009" spans="1:1" ht="14.4" x14ac:dyDescent="0.25">
      <c r="A2009" s="14"/>
    </row>
    <row r="2010" spans="1:1" ht="14.4" x14ac:dyDescent="0.25">
      <c r="A2010" s="14"/>
    </row>
    <row r="2011" spans="1:1" ht="14.4" x14ac:dyDescent="0.25">
      <c r="A2011" s="14"/>
    </row>
    <row r="2012" spans="1:1" ht="14.4" x14ac:dyDescent="0.25">
      <c r="A2012" s="14"/>
    </row>
    <row r="2013" spans="1:1" ht="14.4" x14ac:dyDescent="0.25">
      <c r="A2013" s="14"/>
    </row>
    <row r="2014" spans="1:1" ht="14.4" x14ac:dyDescent="0.25">
      <c r="A2014" s="14"/>
    </row>
    <row r="2015" spans="1:1" ht="14.4" x14ac:dyDescent="0.25">
      <c r="A2015" s="14"/>
    </row>
    <row r="2016" spans="1:1" ht="14.4" x14ac:dyDescent="0.25">
      <c r="A2016" s="14"/>
    </row>
    <row r="2017" spans="1:1" ht="14.4" x14ac:dyDescent="0.25">
      <c r="A2017" s="14"/>
    </row>
    <row r="2018" spans="1:1" ht="14.4" x14ac:dyDescent="0.25">
      <c r="A2018" s="14"/>
    </row>
    <row r="2019" spans="1:1" ht="14.4" x14ac:dyDescent="0.25">
      <c r="A2019" s="14"/>
    </row>
    <row r="2020" spans="1:1" ht="14.4" x14ac:dyDescent="0.25">
      <c r="A2020" s="14"/>
    </row>
    <row r="2021" spans="1:1" ht="14.4" x14ac:dyDescent="0.25">
      <c r="A2021" s="14"/>
    </row>
    <row r="2022" spans="1:1" ht="14.4" x14ac:dyDescent="0.25">
      <c r="A2022" s="14"/>
    </row>
    <row r="2023" spans="1:1" ht="14.4" x14ac:dyDescent="0.25">
      <c r="A2023" s="14"/>
    </row>
    <row r="2024" spans="1:1" ht="14.4" x14ac:dyDescent="0.25">
      <c r="A2024" s="14"/>
    </row>
    <row r="2025" spans="1:1" ht="14.4" x14ac:dyDescent="0.25">
      <c r="A2025" s="14"/>
    </row>
    <row r="2026" spans="1:1" ht="14.4" x14ac:dyDescent="0.25">
      <c r="A2026" s="14"/>
    </row>
    <row r="2027" spans="1:1" ht="14.4" x14ac:dyDescent="0.25">
      <c r="A2027" s="14"/>
    </row>
    <row r="2028" spans="1:1" ht="14.4" x14ac:dyDescent="0.25">
      <c r="A2028" s="14"/>
    </row>
    <row r="2029" spans="1:1" ht="14.4" x14ac:dyDescent="0.25">
      <c r="A2029" s="14"/>
    </row>
    <row r="2030" spans="1:1" ht="14.4" x14ac:dyDescent="0.25">
      <c r="A2030" s="14"/>
    </row>
    <row r="2031" spans="1:1" ht="14.4" x14ac:dyDescent="0.25">
      <c r="A2031" s="14"/>
    </row>
    <row r="2032" spans="1:1" ht="14.4" x14ac:dyDescent="0.25">
      <c r="A2032" s="14"/>
    </row>
    <row r="2033" spans="1:1" ht="14.4" x14ac:dyDescent="0.25">
      <c r="A2033" s="14"/>
    </row>
    <row r="2034" spans="1:1" ht="14.4" x14ac:dyDescent="0.25">
      <c r="A2034" s="14"/>
    </row>
    <row r="2035" spans="1:1" ht="14.4" x14ac:dyDescent="0.25">
      <c r="A2035" s="14"/>
    </row>
    <row r="2036" spans="1:1" ht="14.4" x14ac:dyDescent="0.25">
      <c r="A2036" s="14"/>
    </row>
    <row r="2037" spans="1:1" ht="14.4" x14ac:dyDescent="0.25">
      <c r="A2037" s="14"/>
    </row>
    <row r="2038" spans="1:1" ht="14.4" x14ac:dyDescent="0.25">
      <c r="A2038" s="14"/>
    </row>
    <row r="2039" spans="1:1" ht="14.4" x14ac:dyDescent="0.25">
      <c r="A2039" s="14"/>
    </row>
    <row r="2040" spans="1:1" ht="14.4" x14ac:dyDescent="0.25">
      <c r="A2040" s="14"/>
    </row>
    <row r="2041" spans="1:1" ht="14.4" x14ac:dyDescent="0.25">
      <c r="A2041" s="14"/>
    </row>
    <row r="2042" spans="1:1" ht="14.4" x14ac:dyDescent="0.25">
      <c r="A2042" s="14"/>
    </row>
    <row r="2043" spans="1:1" ht="14.4" x14ac:dyDescent="0.25">
      <c r="A2043" s="14"/>
    </row>
    <row r="2044" spans="1:1" ht="14.4" x14ac:dyDescent="0.25">
      <c r="A2044" s="14"/>
    </row>
    <row r="2045" spans="1:1" ht="14.4" x14ac:dyDescent="0.25">
      <c r="A2045" s="14"/>
    </row>
    <row r="2046" spans="1:1" ht="14.4" x14ac:dyDescent="0.25">
      <c r="A2046" s="14"/>
    </row>
    <row r="2047" spans="1:1" ht="14.4" x14ac:dyDescent="0.25">
      <c r="A2047" s="14"/>
    </row>
    <row r="2048" spans="1:1" ht="14.4" x14ac:dyDescent="0.25">
      <c r="A2048" s="14"/>
    </row>
    <row r="2049" spans="1:1" ht="14.4" x14ac:dyDescent="0.25">
      <c r="A2049" s="14"/>
    </row>
    <row r="2050" spans="1:1" ht="14.4" x14ac:dyDescent="0.25">
      <c r="A2050" s="14"/>
    </row>
    <row r="2051" spans="1:1" ht="14.4" x14ac:dyDescent="0.25">
      <c r="A2051" s="14"/>
    </row>
    <row r="2052" spans="1:1" ht="14.4" x14ac:dyDescent="0.25">
      <c r="A2052" s="14"/>
    </row>
    <row r="2053" spans="1:1" ht="14.4" x14ac:dyDescent="0.25">
      <c r="A2053" s="14"/>
    </row>
    <row r="2054" spans="1:1" ht="14.4" x14ac:dyDescent="0.25">
      <c r="A2054" s="14"/>
    </row>
    <row r="2055" spans="1:1" ht="14.4" x14ac:dyDescent="0.25">
      <c r="A2055" s="14"/>
    </row>
    <row r="2056" spans="1:1" ht="14.4" x14ac:dyDescent="0.25">
      <c r="A2056" s="14"/>
    </row>
    <row r="2057" spans="1:1" ht="14.4" x14ac:dyDescent="0.25">
      <c r="A2057" s="14"/>
    </row>
    <row r="2058" spans="1:1" ht="14.4" x14ac:dyDescent="0.25">
      <c r="A2058" s="14"/>
    </row>
    <row r="2059" spans="1:1" ht="14.4" x14ac:dyDescent="0.25">
      <c r="A2059" s="14"/>
    </row>
    <row r="2060" spans="1:1" ht="14.4" x14ac:dyDescent="0.25">
      <c r="A2060" s="14"/>
    </row>
    <row r="2061" spans="1:1" ht="14.4" x14ac:dyDescent="0.25">
      <c r="A2061" s="14"/>
    </row>
    <row r="2062" spans="1:1" ht="14.4" x14ac:dyDescent="0.25">
      <c r="A2062" s="14"/>
    </row>
    <row r="2063" spans="1:1" ht="14.4" x14ac:dyDescent="0.25">
      <c r="A2063" s="14"/>
    </row>
    <row r="2064" spans="1:1" ht="14.4" x14ac:dyDescent="0.25">
      <c r="A2064" s="14"/>
    </row>
    <row r="2065" spans="1:1" ht="14.4" x14ac:dyDescent="0.25">
      <c r="A2065" s="14"/>
    </row>
    <row r="2066" spans="1:1" ht="14.4" x14ac:dyDescent="0.25">
      <c r="A2066" s="14"/>
    </row>
    <row r="2067" spans="1:1" ht="14.4" x14ac:dyDescent="0.25">
      <c r="A2067" s="14"/>
    </row>
    <row r="2068" spans="1:1" ht="14.4" x14ac:dyDescent="0.25">
      <c r="A2068" s="14"/>
    </row>
    <row r="2069" spans="1:1" ht="14.4" x14ac:dyDescent="0.25">
      <c r="A2069" s="14"/>
    </row>
    <row r="2070" spans="1:1" ht="14.4" x14ac:dyDescent="0.25">
      <c r="A2070" s="14"/>
    </row>
    <row r="2071" spans="1:1" ht="14.4" x14ac:dyDescent="0.25">
      <c r="A2071" s="14"/>
    </row>
    <row r="2072" spans="1:1" ht="14.4" x14ac:dyDescent="0.25">
      <c r="A2072" s="14"/>
    </row>
    <row r="2073" spans="1:1" ht="14.4" x14ac:dyDescent="0.25">
      <c r="A2073" s="14"/>
    </row>
    <row r="2074" spans="1:1" ht="14.4" x14ac:dyDescent="0.25">
      <c r="A2074" s="14"/>
    </row>
    <row r="2075" spans="1:1" ht="14.4" x14ac:dyDescent="0.25">
      <c r="A2075" s="14"/>
    </row>
    <row r="2076" spans="1:1" ht="14.4" x14ac:dyDescent="0.25">
      <c r="A2076" s="14"/>
    </row>
    <row r="2077" spans="1:1" ht="14.4" x14ac:dyDescent="0.25">
      <c r="A2077" s="14"/>
    </row>
    <row r="2078" spans="1:1" ht="14.4" x14ac:dyDescent="0.25">
      <c r="A2078" s="14"/>
    </row>
    <row r="2079" spans="1:1" ht="14.4" x14ac:dyDescent="0.25">
      <c r="A2079" s="14"/>
    </row>
    <row r="2080" spans="1:1" ht="14.4" x14ac:dyDescent="0.25">
      <c r="A2080" s="14"/>
    </row>
    <row r="2081" spans="1:1" ht="14.4" x14ac:dyDescent="0.25">
      <c r="A2081" s="14"/>
    </row>
    <row r="2082" spans="1:1" ht="14.4" x14ac:dyDescent="0.25">
      <c r="A2082" s="14"/>
    </row>
    <row r="2083" spans="1:1" ht="14.4" x14ac:dyDescent="0.25">
      <c r="A2083" s="14"/>
    </row>
    <row r="2084" spans="1:1" ht="14.4" x14ac:dyDescent="0.25">
      <c r="A2084" s="14"/>
    </row>
    <row r="2085" spans="1:1" ht="14.4" x14ac:dyDescent="0.25">
      <c r="A2085" s="14"/>
    </row>
    <row r="2086" spans="1:1" ht="14.4" x14ac:dyDescent="0.25">
      <c r="A2086" s="14"/>
    </row>
    <row r="2087" spans="1:1" ht="14.4" x14ac:dyDescent="0.25">
      <c r="A2087" s="14"/>
    </row>
    <row r="2088" spans="1:1" ht="14.4" x14ac:dyDescent="0.25">
      <c r="A2088" s="14"/>
    </row>
    <row r="2089" spans="1:1" ht="14.4" x14ac:dyDescent="0.25">
      <c r="A2089" s="14"/>
    </row>
    <row r="2090" spans="1:1" ht="14.4" x14ac:dyDescent="0.25">
      <c r="A2090" s="14"/>
    </row>
    <row r="2091" spans="1:1" ht="14.4" x14ac:dyDescent="0.25">
      <c r="A2091" s="14"/>
    </row>
    <row r="2092" spans="1:1" ht="14.4" x14ac:dyDescent="0.25">
      <c r="A2092" s="14"/>
    </row>
    <row r="2093" spans="1:1" ht="14.4" x14ac:dyDescent="0.25">
      <c r="A2093" s="14"/>
    </row>
    <row r="2094" spans="1:1" ht="14.4" x14ac:dyDescent="0.25">
      <c r="A2094" s="14"/>
    </row>
    <row r="2095" spans="1:1" ht="14.4" x14ac:dyDescent="0.25">
      <c r="A2095" s="14"/>
    </row>
    <row r="2096" spans="1:1" ht="14.4" x14ac:dyDescent="0.25">
      <c r="A2096" s="14"/>
    </row>
    <row r="2097" spans="1:1" ht="14.4" x14ac:dyDescent="0.25">
      <c r="A2097" s="14"/>
    </row>
    <row r="2098" spans="1:1" ht="14.4" x14ac:dyDescent="0.25">
      <c r="A2098" s="14"/>
    </row>
    <row r="2099" spans="1:1" ht="14.4" x14ac:dyDescent="0.25">
      <c r="A2099" s="14"/>
    </row>
    <row r="2100" spans="1:1" ht="14.4" x14ac:dyDescent="0.25">
      <c r="A2100" s="14"/>
    </row>
    <row r="2101" spans="1:1" ht="14.4" x14ac:dyDescent="0.25">
      <c r="A2101" s="14"/>
    </row>
    <row r="2102" spans="1:1" ht="14.4" x14ac:dyDescent="0.25">
      <c r="A2102" s="14"/>
    </row>
    <row r="2103" spans="1:1" ht="14.4" x14ac:dyDescent="0.25">
      <c r="A2103" s="14"/>
    </row>
    <row r="2104" spans="1:1" ht="14.4" x14ac:dyDescent="0.25">
      <c r="A2104" s="14"/>
    </row>
    <row r="2105" spans="1:1" ht="14.4" x14ac:dyDescent="0.25">
      <c r="A2105" s="14"/>
    </row>
    <row r="2106" spans="1:1" ht="14.4" x14ac:dyDescent="0.25">
      <c r="A2106" s="14"/>
    </row>
    <row r="2107" spans="1:1" ht="14.4" x14ac:dyDescent="0.25">
      <c r="A2107" s="14"/>
    </row>
    <row r="2108" spans="1:1" ht="14.4" x14ac:dyDescent="0.25">
      <c r="A2108" s="14"/>
    </row>
    <row r="2109" spans="1:1" ht="14.4" x14ac:dyDescent="0.25">
      <c r="A2109" s="14"/>
    </row>
    <row r="2110" spans="1:1" ht="14.4" x14ac:dyDescent="0.25">
      <c r="A2110" s="14"/>
    </row>
    <row r="2111" spans="1:1" ht="14.4" x14ac:dyDescent="0.25">
      <c r="A2111" s="14"/>
    </row>
    <row r="2112" spans="1:1" ht="14.4" x14ac:dyDescent="0.25">
      <c r="A2112" s="14"/>
    </row>
    <row r="2113" spans="1:1" ht="14.4" x14ac:dyDescent="0.25">
      <c r="A2113" s="14"/>
    </row>
    <row r="2114" spans="1:1" ht="14.4" x14ac:dyDescent="0.25">
      <c r="A2114" s="14"/>
    </row>
    <row r="2115" spans="1:1" ht="14.4" x14ac:dyDescent="0.25">
      <c r="A2115" s="14"/>
    </row>
    <row r="2116" spans="1:1" ht="14.4" x14ac:dyDescent="0.25">
      <c r="A2116" s="14"/>
    </row>
    <row r="2117" spans="1:1" ht="14.4" x14ac:dyDescent="0.25">
      <c r="A2117" s="14"/>
    </row>
    <row r="2118" spans="1:1" ht="14.4" x14ac:dyDescent="0.25">
      <c r="A2118" s="14"/>
    </row>
    <row r="2119" spans="1:1" ht="14.4" x14ac:dyDescent="0.25">
      <c r="A2119" s="14"/>
    </row>
    <row r="2120" spans="1:1" ht="14.4" x14ac:dyDescent="0.25">
      <c r="A2120" s="14"/>
    </row>
    <row r="2121" spans="1:1" ht="14.4" x14ac:dyDescent="0.25">
      <c r="A2121" s="14"/>
    </row>
    <row r="2122" spans="1:1" ht="14.4" x14ac:dyDescent="0.25">
      <c r="A2122" s="14"/>
    </row>
    <row r="2123" spans="1:1" ht="14.4" x14ac:dyDescent="0.25">
      <c r="A2123" s="14"/>
    </row>
    <row r="2124" spans="1:1" ht="14.4" x14ac:dyDescent="0.25">
      <c r="A2124" s="14"/>
    </row>
    <row r="2125" spans="1:1" ht="14.4" x14ac:dyDescent="0.25">
      <c r="A2125" s="14"/>
    </row>
    <row r="2126" spans="1:1" ht="14.4" x14ac:dyDescent="0.25">
      <c r="A2126" s="14"/>
    </row>
    <row r="2127" spans="1:1" ht="14.4" x14ac:dyDescent="0.25">
      <c r="A2127" s="14"/>
    </row>
    <row r="2128" spans="1:1" ht="14.4" x14ac:dyDescent="0.25">
      <c r="A2128" s="14"/>
    </row>
    <row r="2129" spans="1:1" ht="14.4" x14ac:dyDescent="0.25">
      <c r="A2129" s="14"/>
    </row>
    <row r="2130" spans="1:1" ht="14.4" x14ac:dyDescent="0.25">
      <c r="A2130" s="14"/>
    </row>
    <row r="2131" spans="1:1" ht="14.4" x14ac:dyDescent="0.25">
      <c r="A2131" s="14"/>
    </row>
    <row r="2132" spans="1:1" ht="14.4" x14ac:dyDescent="0.25">
      <c r="A2132" s="14"/>
    </row>
    <row r="2133" spans="1:1" ht="14.4" x14ac:dyDescent="0.25">
      <c r="A2133" s="14"/>
    </row>
    <row r="2134" spans="1:1" ht="14.4" x14ac:dyDescent="0.25">
      <c r="A2134" s="14"/>
    </row>
    <row r="2135" spans="1:1" ht="14.4" x14ac:dyDescent="0.25">
      <c r="A2135" s="14"/>
    </row>
    <row r="2136" spans="1:1" ht="14.4" x14ac:dyDescent="0.25">
      <c r="A2136" s="14"/>
    </row>
    <row r="2137" spans="1:1" ht="14.4" x14ac:dyDescent="0.25">
      <c r="A2137" s="14"/>
    </row>
    <row r="2138" spans="1:1" ht="14.4" x14ac:dyDescent="0.25">
      <c r="A2138" s="14"/>
    </row>
    <row r="2139" spans="1:1" ht="14.4" x14ac:dyDescent="0.25">
      <c r="A2139" s="14"/>
    </row>
    <row r="2140" spans="1:1" ht="14.4" x14ac:dyDescent="0.25">
      <c r="A2140" s="14"/>
    </row>
    <row r="2141" spans="1:1" ht="14.4" x14ac:dyDescent="0.25">
      <c r="A2141" s="14"/>
    </row>
    <row r="2142" spans="1:1" ht="14.4" x14ac:dyDescent="0.25">
      <c r="A2142" s="14"/>
    </row>
    <row r="2143" spans="1:1" ht="14.4" x14ac:dyDescent="0.25">
      <c r="A2143" s="14"/>
    </row>
    <row r="2144" spans="1:1" ht="14.4" x14ac:dyDescent="0.25">
      <c r="A2144" s="14"/>
    </row>
    <row r="2145" spans="1:1" ht="14.4" x14ac:dyDescent="0.25">
      <c r="A2145" s="14"/>
    </row>
    <row r="2146" spans="1:1" ht="14.4" x14ac:dyDescent="0.25">
      <c r="A2146" s="14"/>
    </row>
    <row r="2147" spans="1:1" ht="14.4" x14ac:dyDescent="0.25">
      <c r="A2147" s="14"/>
    </row>
    <row r="2148" spans="1:1" ht="14.4" x14ac:dyDescent="0.25">
      <c r="A2148" s="14"/>
    </row>
    <row r="2149" spans="1:1" ht="14.4" x14ac:dyDescent="0.25">
      <c r="A2149" s="14"/>
    </row>
    <row r="2150" spans="1:1" ht="14.4" x14ac:dyDescent="0.25">
      <c r="A2150" s="14"/>
    </row>
    <row r="2151" spans="1:1" ht="14.4" x14ac:dyDescent="0.25">
      <c r="A2151" s="14"/>
    </row>
    <row r="2152" spans="1:1" ht="14.4" x14ac:dyDescent="0.25">
      <c r="A2152" s="14"/>
    </row>
    <row r="2153" spans="1:1" ht="14.4" x14ac:dyDescent="0.25">
      <c r="A2153" s="14"/>
    </row>
    <row r="2154" spans="1:1" ht="14.4" x14ac:dyDescent="0.25">
      <c r="A2154" s="14"/>
    </row>
    <row r="2155" spans="1:1" ht="14.4" x14ac:dyDescent="0.25">
      <c r="A2155" s="14"/>
    </row>
    <row r="2156" spans="1:1" ht="14.4" x14ac:dyDescent="0.25">
      <c r="A2156" s="14"/>
    </row>
    <row r="2157" spans="1:1" ht="14.4" x14ac:dyDescent="0.25">
      <c r="A2157" s="14"/>
    </row>
    <row r="2158" spans="1:1" ht="14.4" x14ac:dyDescent="0.25">
      <c r="A2158" s="14"/>
    </row>
    <row r="2159" spans="1:1" ht="14.4" x14ac:dyDescent="0.25">
      <c r="A2159" s="14"/>
    </row>
    <row r="2160" spans="1:1" ht="14.4" x14ac:dyDescent="0.25">
      <c r="A2160" s="14"/>
    </row>
    <row r="2161" spans="1:1" ht="14.4" x14ac:dyDescent="0.25">
      <c r="A2161" s="14"/>
    </row>
    <row r="2162" spans="1:1" ht="14.4" x14ac:dyDescent="0.25">
      <c r="A2162" s="14"/>
    </row>
    <row r="2163" spans="1:1" ht="14.4" x14ac:dyDescent="0.25">
      <c r="A2163" s="14"/>
    </row>
    <row r="2164" spans="1:1" ht="14.4" x14ac:dyDescent="0.25">
      <c r="A2164" s="14"/>
    </row>
    <row r="2165" spans="1:1" ht="14.4" x14ac:dyDescent="0.25">
      <c r="A2165" s="14"/>
    </row>
    <row r="2166" spans="1:1" ht="14.4" x14ac:dyDescent="0.25">
      <c r="A2166" s="14"/>
    </row>
    <row r="2167" spans="1:1" ht="14.4" x14ac:dyDescent="0.25">
      <c r="A2167" s="14"/>
    </row>
    <row r="2168" spans="1:1" ht="14.4" x14ac:dyDescent="0.25">
      <c r="A2168" s="14"/>
    </row>
    <row r="2169" spans="1:1" ht="14.4" x14ac:dyDescent="0.25">
      <c r="A2169" s="14"/>
    </row>
    <row r="2170" spans="1:1" ht="14.4" x14ac:dyDescent="0.25">
      <c r="A2170" s="14"/>
    </row>
    <row r="2171" spans="1:1" ht="14.4" x14ac:dyDescent="0.25">
      <c r="A2171" s="14"/>
    </row>
    <row r="2172" spans="1:1" ht="14.4" x14ac:dyDescent="0.25">
      <c r="A2172" s="14"/>
    </row>
    <row r="2173" spans="1:1" ht="14.4" x14ac:dyDescent="0.25">
      <c r="A2173" s="14"/>
    </row>
    <row r="2174" spans="1:1" ht="14.4" x14ac:dyDescent="0.25">
      <c r="A2174" s="14"/>
    </row>
    <row r="2175" spans="1:1" ht="14.4" x14ac:dyDescent="0.25">
      <c r="A2175" s="14"/>
    </row>
    <row r="2176" spans="1:1" ht="14.4" x14ac:dyDescent="0.25">
      <c r="A2176" s="14"/>
    </row>
    <row r="2177" spans="1:1" ht="14.4" x14ac:dyDescent="0.25">
      <c r="A2177" s="14"/>
    </row>
    <row r="2178" spans="1:1" ht="14.4" x14ac:dyDescent="0.25">
      <c r="A2178" s="14"/>
    </row>
    <row r="2179" spans="1:1" ht="14.4" x14ac:dyDescent="0.25">
      <c r="A2179" s="14"/>
    </row>
    <row r="2180" spans="1:1" ht="14.4" x14ac:dyDescent="0.25">
      <c r="A2180" s="14"/>
    </row>
    <row r="2181" spans="1:1" ht="14.4" x14ac:dyDescent="0.25">
      <c r="A2181" s="14"/>
    </row>
    <row r="2182" spans="1:1" ht="14.4" x14ac:dyDescent="0.25">
      <c r="A2182" s="14"/>
    </row>
    <row r="2183" spans="1:1" ht="14.4" x14ac:dyDescent="0.25">
      <c r="A2183" s="14"/>
    </row>
    <row r="2184" spans="1:1" ht="14.4" x14ac:dyDescent="0.25">
      <c r="A2184" s="14"/>
    </row>
    <row r="2185" spans="1:1" ht="14.4" x14ac:dyDescent="0.25">
      <c r="A2185" s="14"/>
    </row>
    <row r="2186" spans="1:1" ht="14.4" x14ac:dyDescent="0.25">
      <c r="A2186" s="14"/>
    </row>
    <row r="2187" spans="1:1" ht="14.4" x14ac:dyDescent="0.25">
      <c r="A2187" s="14"/>
    </row>
    <row r="2188" spans="1:1" ht="14.4" x14ac:dyDescent="0.25">
      <c r="A2188" s="14"/>
    </row>
    <row r="2189" spans="1:1" ht="14.4" x14ac:dyDescent="0.25">
      <c r="A2189" s="14"/>
    </row>
    <row r="2190" spans="1:1" ht="14.4" x14ac:dyDescent="0.25">
      <c r="A2190" s="14"/>
    </row>
    <row r="2191" spans="1:1" ht="14.4" x14ac:dyDescent="0.25">
      <c r="A2191" s="14"/>
    </row>
    <row r="2192" spans="1:1" ht="14.4" x14ac:dyDescent="0.25">
      <c r="A2192" s="14"/>
    </row>
    <row r="2193" spans="1:1" ht="14.4" x14ac:dyDescent="0.25">
      <c r="A2193" s="14"/>
    </row>
    <row r="2194" spans="1:1" ht="14.4" x14ac:dyDescent="0.25">
      <c r="A2194" s="14"/>
    </row>
    <row r="2195" spans="1:1" ht="14.4" x14ac:dyDescent="0.25">
      <c r="A2195" s="14"/>
    </row>
    <row r="2196" spans="1:1" ht="14.4" x14ac:dyDescent="0.25">
      <c r="A2196" s="14"/>
    </row>
    <row r="2197" spans="1:1" ht="14.4" x14ac:dyDescent="0.25">
      <c r="A2197" s="14"/>
    </row>
    <row r="2198" spans="1:1" ht="14.4" x14ac:dyDescent="0.25">
      <c r="A2198" s="14"/>
    </row>
    <row r="2199" spans="1:1" ht="14.4" x14ac:dyDescent="0.25">
      <c r="A2199" s="14"/>
    </row>
    <row r="2200" spans="1:1" ht="14.4" x14ac:dyDescent="0.25">
      <c r="A2200" s="14"/>
    </row>
    <row r="2201" spans="1:1" ht="14.4" x14ac:dyDescent="0.25">
      <c r="A2201" s="14"/>
    </row>
    <row r="2202" spans="1:1" ht="14.4" x14ac:dyDescent="0.25">
      <c r="A2202" s="14"/>
    </row>
    <row r="2203" spans="1:1" ht="14.4" x14ac:dyDescent="0.25">
      <c r="A2203" s="14"/>
    </row>
    <row r="2204" spans="1:1" ht="14.4" x14ac:dyDescent="0.25">
      <c r="A2204" s="14"/>
    </row>
    <row r="2205" spans="1:1" ht="14.4" x14ac:dyDescent="0.25">
      <c r="A2205" s="14"/>
    </row>
    <row r="2206" spans="1:1" ht="14.4" x14ac:dyDescent="0.25">
      <c r="A2206" s="14"/>
    </row>
    <row r="2207" spans="1:1" ht="14.4" x14ac:dyDescent="0.25">
      <c r="A2207" s="14"/>
    </row>
    <row r="2208" spans="1:1" ht="14.4" x14ac:dyDescent="0.25">
      <c r="A2208" s="14"/>
    </row>
    <row r="2209" spans="1:1" ht="14.4" x14ac:dyDescent="0.25">
      <c r="A2209" s="14"/>
    </row>
    <row r="2210" spans="1:1" ht="14.4" x14ac:dyDescent="0.25">
      <c r="A2210" s="14"/>
    </row>
    <row r="2211" spans="1:1" ht="14.4" x14ac:dyDescent="0.25">
      <c r="A2211" s="14"/>
    </row>
    <row r="2212" spans="1:1" ht="14.4" x14ac:dyDescent="0.25">
      <c r="A2212" s="14"/>
    </row>
    <row r="2213" spans="1:1" ht="14.4" x14ac:dyDescent="0.25">
      <c r="A2213" s="14"/>
    </row>
    <row r="2214" spans="1:1" ht="14.4" x14ac:dyDescent="0.25">
      <c r="A2214" s="14"/>
    </row>
    <row r="2215" spans="1:1" ht="14.4" x14ac:dyDescent="0.25">
      <c r="A2215" s="14"/>
    </row>
    <row r="2216" spans="1:1" ht="14.4" x14ac:dyDescent="0.25">
      <c r="A2216" s="14"/>
    </row>
    <row r="2217" spans="1:1" ht="14.4" x14ac:dyDescent="0.25">
      <c r="A2217" s="14"/>
    </row>
    <row r="2218" spans="1:1" ht="14.4" x14ac:dyDescent="0.25">
      <c r="A2218" s="14"/>
    </row>
    <row r="2219" spans="1:1" ht="14.4" x14ac:dyDescent="0.25">
      <c r="A2219" s="14"/>
    </row>
    <row r="2220" spans="1:1" ht="14.4" x14ac:dyDescent="0.25">
      <c r="A2220" s="14"/>
    </row>
    <row r="2221" spans="1:1" ht="14.4" x14ac:dyDescent="0.25">
      <c r="A2221" s="14"/>
    </row>
    <row r="2222" spans="1:1" ht="14.4" x14ac:dyDescent="0.25">
      <c r="A2222" s="14"/>
    </row>
    <row r="2223" spans="1:1" ht="14.4" x14ac:dyDescent="0.25">
      <c r="A2223" s="14"/>
    </row>
    <row r="2224" spans="1:1" ht="14.4" x14ac:dyDescent="0.25">
      <c r="A2224" s="14"/>
    </row>
    <row r="2225" spans="1:1" ht="14.4" x14ac:dyDescent="0.25">
      <c r="A2225" s="14"/>
    </row>
    <row r="2226" spans="1:1" ht="14.4" x14ac:dyDescent="0.25">
      <c r="A2226" s="14"/>
    </row>
    <row r="2227" spans="1:1" ht="14.4" x14ac:dyDescent="0.25">
      <c r="A2227" s="14"/>
    </row>
    <row r="2228" spans="1:1" ht="14.4" x14ac:dyDescent="0.25">
      <c r="A2228" s="14"/>
    </row>
    <row r="2229" spans="1:1" ht="14.4" x14ac:dyDescent="0.25">
      <c r="A2229" s="14"/>
    </row>
    <row r="2230" spans="1:1" ht="14.4" x14ac:dyDescent="0.25">
      <c r="A2230" s="14"/>
    </row>
    <row r="2231" spans="1:1" ht="14.4" x14ac:dyDescent="0.25">
      <c r="A2231" s="14"/>
    </row>
    <row r="2232" spans="1:1" ht="14.4" x14ac:dyDescent="0.25">
      <c r="A2232" s="14"/>
    </row>
    <row r="2233" spans="1:1" ht="14.4" x14ac:dyDescent="0.25">
      <c r="A2233" s="14"/>
    </row>
    <row r="2234" spans="1:1" ht="14.4" x14ac:dyDescent="0.25">
      <c r="A2234" s="14"/>
    </row>
    <row r="2235" spans="1:1" ht="14.4" x14ac:dyDescent="0.25">
      <c r="A2235" s="14"/>
    </row>
    <row r="2236" spans="1:1" ht="14.4" x14ac:dyDescent="0.25">
      <c r="A2236" s="14"/>
    </row>
    <row r="2237" spans="1:1" ht="14.4" x14ac:dyDescent="0.25">
      <c r="A2237" s="14"/>
    </row>
    <row r="2238" spans="1:1" ht="14.4" x14ac:dyDescent="0.25">
      <c r="A2238" s="14"/>
    </row>
    <row r="2239" spans="1:1" ht="14.4" x14ac:dyDescent="0.25">
      <c r="A2239" s="14"/>
    </row>
    <row r="2240" spans="1:1" ht="14.4" x14ac:dyDescent="0.25">
      <c r="A2240" s="14"/>
    </row>
    <row r="2241" spans="1:1" ht="14.4" x14ac:dyDescent="0.25">
      <c r="A2241" s="14"/>
    </row>
    <row r="2242" spans="1:1" ht="14.4" x14ac:dyDescent="0.25">
      <c r="A2242" s="14"/>
    </row>
    <row r="2243" spans="1:1" ht="14.4" x14ac:dyDescent="0.25">
      <c r="A2243" s="14"/>
    </row>
    <row r="2244" spans="1:1" ht="14.4" x14ac:dyDescent="0.25">
      <c r="A2244" s="14"/>
    </row>
    <row r="2245" spans="1:1" ht="14.4" x14ac:dyDescent="0.25">
      <c r="A2245" s="14"/>
    </row>
    <row r="2246" spans="1:1" ht="14.4" x14ac:dyDescent="0.25">
      <c r="A2246" s="14"/>
    </row>
    <row r="2247" spans="1:1" ht="14.4" x14ac:dyDescent="0.25">
      <c r="A2247" s="14"/>
    </row>
    <row r="2248" spans="1:1" ht="14.4" x14ac:dyDescent="0.25">
      <c r="A2248" s="14"/>
    </row>
    <row r="2249" spans="1:1" ht="14.4" x14ac:dyDescent="0.25">
      <c r="A2249" s="14"/>
    </row>
    <row r="2250" spans="1:1" ht="14.4" x14ac:dyDescent="0.25">
      <c r="A2250" s="14"/>
    </row>
    <row r="2251" spans="1:1" ht="14.4" x14ac:dyDescent="0.25">
      <c r="A2251" s="14"/>
    </row>
    <row r="2252" spans="1:1" ht="14.4" x14ac:dyDescent="0.25">
      <c r="A2252" s="14"/>
    </row>
    <row r="2253" spans="1:1" ht="14.4" x14ac:dyDescent="0.25">
      <c r="A2253" s="14"/>
    </row>
    <row r="2254" spans="1:1" ht="14.4" x14ac:dyDescent="0.25">
      <c r="A2254" s="14"/>
    </row>
    <row r="2255" spans="1:1" ht="14.4" x14ac:dyDescent="0.25">
      <c r="A2255" s="14"/>
    </row>
    <row r="2256" spans="1:1" ht="14.4" x14ac:dyDescent="0.25">
      <c r="A2256" s="14"/>
    </row>
    <row r="2257" spans="1:1" ht="14.4" x14ac:dyDescent="0.25">
      <c r="A2257" s="14"/>
    </row>
    <row r="2258" spans="1:1" ht="14.4" x14ac:dyDescent="0.25">
      <c r="A2258" s="14"/>
    </row>
    <row r="2259" spans="1:1" ht="14.4" x14ac:dyDescent="0.25">
      <c r="A2259" s="14"/>
    </row>
    <row r="2260" spans="1:1" ht="14.4" x14ac:dyDescent="0.25">
      <c r="A2260" s="14"/>
    </row>
    <row r="2261" spans="1:1" ht="14.4" x14ac:dyDescent="0.25">
      <c r="A2261" s="14"/>
    </row>
    <row r="2262" spans="1:1" ht="14.4" x14ac:dyDescent="0.25">
      <c r="A2262" s="14"/>
    </row>
    <row r="2263" spans="1:1" ht="14.4" x14ac:dyDescent="0.25">
      <c r="A2263" s="14"/>
    </row>
    <row r="2264" spans="1:1" ht="14.4" x14ac:dyDescent="0.25">
      <c r="A2264" s="14"/>
    </row>
    <row r="2265" spans="1:1" ht="14.4" x14ac:dyDescent="0.25">
      <c r="A2265" s="14"/>
    </row>
    <row r="2266" spans="1:1" ht="14.4" x14ac:dyDescent="0.25">
      <c r="A2266" s="14"/>
    </row>
    <row r="2267" spans="1:1" ht="14.4" x14ac:dyDescent="0.25">
      <c r="A2267" s="14"/>
    </row>
    <row r="2268" spans="1:1" ht="14.4" x14ac:dyDescent="0.25">
      <c r="A2268" s="14"/>
    </row>
    <row r="2269" spans="1:1" ht="14.4" x14ac:dyDescent="0.25">
      <c r="A2269" s="14"/>
    </row>
    <row r="2270" spans="1:1" ht="14.4" x14ac:dyDescent="0.25">
      <c r="A2270" s="14"/>
    </row>
    <row r="2271" spans="1:1" ht="14.4" x14ac:dyDescent="0.25">
      <c r="A2271" s="14"/>
    </row>
    <row r="2272" spans="1:1" ht="14.4" x14ac:dyDescent="0.25">
      <c r="A2272" s="14"/>
    </row>
    <row r="2273" spans="1:1" ht="14.4" x14ac:dyDescent="0.25">
      <c r="A2273" s="14"/>
    </row>
    <row r="2274" spans="1:1" ht="14.4" x14ac:dyDescent="0.25">
      <c r="A2274" s="14"/>
    </row>
    <row r="2275" spans="1:1" ht="14.4" x14ac:dyDescent="0.25">
      <c r="A2275" s="14"/>
    </row>
    <row r="2276" spans="1:1" ht="14.4" x14ac:dyDescent="0.25">
      <c r="A2276" s="14"/>
    </row>
    <row r="2277" spans="1:1" ht="14.4" x14ac:dyDescent="0.25">
      <c r="A2277" s="14"/>
    </row>
    <row r="2278" spans="1:1" ht="14.4" x14ac:dyDescent="0.25">
      <c r="A2278" s="14"/>
    </row>
    <row r="2279" spans="1:1" ht="14.4" x14ac:dyDescent="0.25">
      <c r="A2279" s="14"/>
    </row>
    <row r="2280" spans="1:1" ht="14.4" x14ac:dyDescent="0.25">
      <c r="A2280" s="14"/>
    </row>
    <row r="2281" spans="1:1" ht="14.4" x14ac:dyDescent="0.25">
      <c r="A2281" s="14"/>
    </row>
    <row r="2282" spans="1:1" ht="14.4" x14ac:dyDescent="0.25">
      <c r="A2282" s="14"/>
    </row>
    <row r="2283" spans="1:1" ht="14.4" x14ac:dyDescent="0.25">
      <c r="A2283" s="14"/>
    </row>
    <row r="2284" spans="1:1" ht="14.4" x14ac:dyDescent="0.25">
      <c r="A2284" s="14"/>
    </row>
    <row r="2285" spans="1:1" ht="14.4" x14ac:dyDescent="0.25">
      <c r="A2285" s="14"/>
    </row>
    <row r="2286" spans="1:1" ht="14.4" x14ac:dyDescent="0.25">
      <c r="A2286" s="14"/>
    </row>
    <row r="2287" spans="1:1" ht="14.4" x14ac:dyDescent="0.25">
      <c r="A2287" s="14"/>
    </row>
    <row r="2288" spans="1:1" ht="14.4" x14ac:dyDescent="0.25">
      <c r="A2288" s="14"/>
    </row>
    <row r="2289" spans="1:1" ht="14.4" x14ac:dyDescent="0.25">
      <c r="A2289" s="14"/>
    </row>
    <row r="2290" spans="1:1" ht="14.4" x14ac:dyDescent="0.25">
      <c r="A2290" s="14"/>
    </row>
    <row r="2291" spans="1:1" ht="14.4" x14ac:dyDescent="0.25">
      <c r="A2291" s="14"/>
    </row>
    <row r="2292" spans="1:1" ht="14.4" x14ac:dyDescent="0.25">
      <c r="A2292" s="14"/>
    </row>
    <row r="2293" spans="1:1" ht="14.4" x14ac:dyDescent="0.25">
      <c r="A2293" s="14"/>
    </row>
    <row r="2294" spans="1:1" ht="14.4" x14ac:dyDescent="0.25">
      <c r="A2294" s="14"/>
    </row>
    <row r="2295" spans="1:1" ht="14.4" x14ac:dyDescent="0.25">
      <c r="A2295" s="14"/>
    </row>
    <row r="2296" spans="1:1" ht="14.4" x14ac:dyDescent="0.25">
      <c r="A2296" s="14"/>
    </row>
    <row r="2297" spans="1:1" ht="14.4" x14ac:dyDescent="0.25">
      <c r="A2297" s="14"/>
    </row>
    <row r="2298" spans="1:1" ht="14.4" x14ac:dyDescent="0.25">
      <c r="A2298" s="14"/>
    </row>
    <row r="2299" spans="1:1" ht="14.4" x14ac:dyDescent="0.25">
      <c r="A2299" s="14"/>
    </row>
    <row r="2300" spans="1:1" ht="14.4" x14ac:dyDescent="0.25">
      <c r="A2300" s="14"/>
    </row>
    <row r="2301" spans="1:1" ht="14.4" x14ac:dyDescent="0.25">
      <c r="A2301" s="14"/>
    </row>
    <row r="2302" spans="1:1" ht="14.4" x14ac:dyDescent="0.25">
      <c r="A2302" s="14"/>
    </row>
    <row r="2303" spans="1:1" ht="14.4" x14ac:dyDescent="0.25">
      <c r="A2303" s="14"/>
    </row>
    <row r="2304" spans="1:1" ht="14.4" x14ac:dyDescent="0.25">
      <c r="A2304" s="14"/>
    </row>
    <row r="2305" spans="1:1" ht="14.4" x14ac:dyDescent="0.25">
      <c r="A2305" s="14"/>
    </row>
    <row r="2306" spans="1:1" ht="14.4" x14ac:dyDescent="0.25">
      <c r="A2306" s="14"/>
    </row>
    <row r="2307" spans="1:1" ht="14.4" x14ac:dyDescent="0.25">
      <c r="A2307" s="14"/>
    </row>
    <row r="2308" spans="1:1" ht="14.4" x14ac:dyDescent="0.25">
      <c r="A2308" s="14"/>
    </row>
    <row r="2309" spans="1:1" ht="14.4" x14ac:dyDescent="0.25">
      <c r="A2309" s="14"/>
    </row>
    <row r="2310" spans="1:1" ht="14.4" x14ac:dyDescent="0.25">
      <c r="A2310" s="14"/>
    </row>
    <row r="2311" spans="1:1" ht="14.4" x14ac:dyDescent="0.25">
      <c r="A2311" s="14"/>
    </row>
    <row r="2312" spans="1:1" ht="14.4" x14ac:dyDescent="0.25">
      <c r="A2312" s="14"/>
    </row>
    <row r="2313" spans="1:1" ht="14.4" x14ac:dyDescent="0.25">
      <c r="A2313" s="14"/>
    </row>
    <row r="2314" spans="1:1" ht="14.4" x14ac:dyDescent="0.25">
      <c r="A2314" s="14"/>
    </row>
    <row r="2315" spans="1:1" ht="14.4" x14ac:dyDescent="0.25">
      <c r="A2315" s="14"/>
    </row>
    <row r="2316" spans="1:1" ht="14.4" x14ac:dyDescent="0.25">
      <c r="A2316" s="14"/>
    </row>
    <row r="2317" spans="1:1" ht="14.4" x14ac:dyDescent="0.25">
      <c r="A2317" s="14"/>
    </row>
    <row r="2318" spans="1:1" ht="14.4" x14ac:dyDescent="0.25">
      <c r="A2318" s="14"/>
    </row>
    <row r="2319" spans="1:1" ht="14.4" x14ac:dyDescent="0.25">
      <c r="A2319" s="14"/>
    </row>
    <row r="2320" spans="1:1" ht="14.4" x14ac:dyDescent="0.25">
      <c r="A2320" s="14"/>
    </row>
    <row r="2321" spans="1:1" ht="14.4" x14ac:dyDescent="0.25">
      <c r="A2321" s="14"/>
    </row>
    <row r="2322" spans="1:1" ht="14.4" x14ac:dyDescent="0.25">
      <c r="A2322" s="14"/>
    </row>
    <row r="2323" spans="1:1" ht="14.4" x14ac:dyDescent="0.25">
      <c r="A2323" s="14"/>
    </row>
    <row r="2324" spans="1:1" ht="14.4" x14ac:dyDescent="0.25">
      <c r="A2324" s="14"/>
    </row>
    <row r="2325" spans="1:1" ht="14.4" x14ac:dyDescent="0.25">
      <c r="A2325" s="14"/>
    </row>
    <row r="2326" spans="1:1" ht="14.4" x14ac:dyDescent="0.25">
      <c r="A2326" s="14"/>
    </row>
    <row r="2327" spans="1:1" ht="14.4" x14ac:dyDescent="0.25">
      <c r="A2327" s="14"/>
    </row>
    <row r="2328" spans="1:1" ht="14.4" x14ac:dyDescent="0.25">
      <c r="A2328" s="14"/>
    </row>
    <row r="2329" spans="1:1" ht="14.4" x14ac:dyDescent="0.25">
      <c r="A2329" s="14"/>
    </row>
    <row r="2330" spans="1:1" ht="14.4" x14ac:dyDescent="0.25">
      <c r="A2330" s="14"/>
    </row>
    <row r="2331" spans="1:1" ht="14.4" x14ac:dyDescent="0.25">
      <c r="A2331" s="14"/>
    </row>
    <row r="2332" spans="1:1" ht="14.4" x14ac:dyDescent="0.25">
      <c r="A2332" s="14"/>
    </row>
    <row r="2333" spans="1:1" ht="14.4" x14ac:dyDescent="0.25">
      <c r="A2333" s="14"/>
    </row>
    <row r="2334" spans="1:1" ht="14.4" x14ac:dyDescent="0.25">
      <c r="A2334" s="14"/>
    </row>
    <row r="2335" spans="1:1" ht="14.4" x14ac:dyDescent="0.25">
      <c r="A2335" s="14"/>
    </row>
    <row r="2336" spans="1:1" ht="14.4" x14ac:dyDescent="0.25">
      <c r="A2336" s="14"/>
    </row>
    <row r="2337" spans="1:1" ht="14.4" x14ac:dyDescent="0.25">
      <c r="A2337" s="14"/>
    </row>
    <row r="2338" spans="1:1" ht="14.4" x14ac:dyDescent="0.25">
      <c r="A2338" s="14"/>
    </row>
    <row r="2339" spans="1:1" ht="14.4" x14ac:dyDescent="0.25">
      <c r="A2339" s="14"/>
    </row>
    <row r="2340" spans="1:1" ht="14.4" x14ac:dyDescent="0.25">
      <c r="A2340" s="14"/>
    </row>
    <row r="2341" spans="1:1" ht="14.4" x14ac:dyDescent="0.25">
      <c r="A2341" s="14"/>
    </row>
    <row r="2342" spans="1:1" ht="14.4" x14ac:dyDescent="0.25">
      <c r="A2342" s="14"/>
    </row>
    <row r="2343" spans="1:1" ht="14.4" x14ac:dyDescent="0.25">
      <c r="A2343" s="14"/>
    </row>
    <row r="2344" spans="1:1" ht="14.4" x14ac:dyDescent="0.25">
      <c r="A2344" s="14"/>
    </row>
    <row r="2345" spans="1:1" ht="14.4" x14ac:dyDescent="0.25">
      <c r="A2345" s="14"/>
    </row>
    <row r="2346" spans="1:1" ht="14.4" x14ac:dyDescent="0.25">
      <c r="A2346" s="14"/>
    </row>
    <row r="2347" spans="1:1" ht="14.4" x14ac:dyDescent="0.25">
      <c r="A2347" s="14"/>
    </row>
    <row r="2348" spans="1:1" ht="14.4" x14ac:dyDescent="0.25">
      <c r="A2348" s="14"/>
    </row>
    <row r="2349" spans="1:1" ht="14.4" x14ac:dyDescent="0.25">
      <c r="A2349" s="14"/>
    </row>
    <row r="2350" spans="1:1" ht="14.4" x14ac:dyDescent="0.25">
      <c r="A2350" s="14"/>
    </row>
    <row r="2351" spans="1:1" ht="14.4" x14ac:dyDescent="0.25">
      <c r="A2351" s="14"/>
    </row>
    <row r="2352" spans="1:1" ht="14.4" x14ac:dyDescent="0.25">
      <c r="A2352" s="14"/>
    </row>
    <row r="2353" spans="1:1" ht="14.4" x14ac:dyDescent="0.25">
      <c r="A2353" s="14"/>
    </row>
    <row r="2354" spans="1:1" ht="14.4" x14ac:dyDescent="0.25">
      <c r="A2354" s="14"/>
    </row>
    <row r="2355" spans="1:1" ht="14.4" x14ac:dyDescent="0.25">
      <c r="A2355" s="14"/>
    </row>
    <row r="2356" spans="1:1" ht="14.4" x14ac:dyDescent="0.25">
      <c r="A2356" s="14"/>
    </row>
    <row r="2357" spans="1:1" ht="14.4" x14ac:dyDescent="0.25">
      <c r="A2357" s="14"/>
    </row>
    <row r="2358" spans="1:1" ht="14.4" x14ac:dyDescent="0.25">
      <c r="A2358" s="14"/>
    </row>
    <row r="2359" spans="1:1" ht="14.4" x14ac:dyDescent="0.25">
      <c r="A2359" s="14"/>
    </row>
    <row r="2360" spans="1:1" ht="14.4" x14ac:dyDescent="0.25">
      <c r="A2360" s="14"/>
    </row>
    <row r="2361" spans="1:1" ht="14.4" x14ac:dyDescent="0.25">
      <c r="A2361" s="14"/>
    </row>
    <row r="2362" spans="1:1" ht="14.4" x14ac:dyDescent="0.25">
      <c r="A2362" s="14"/>
    </row>
    <row r="2363" spans="1:1" ht="14.4" x14ac:dyDescent="0.25">
      <c r="A2363" s="14"/>
    </row>
    <row r="2364" spans="1:1" ht="14.4" x14ac:dyDescent="0.25">
      <c r="A2364" s="14"/>
    </row>
    <row r="2365" spans="1:1" ht="14.4" x14ac:dyDescent="0.25">
      <c r="A2365" s="14"/>
    </row>
    <row r="2366" spans="1:1" ht="14.4" x14ac:dyDescent="0.25">
      <c r="A2366" s="14"/>
    </row>
    <row r="2367" spans="1:1" ht="14.4" x14ac:dyDescent="0.25">
      <c r="A2367" s="14"/>
    </row>
    <row r="2368" spans="1:1" ht="14.4" x14ac:dyDescent="0.25">
      <c r="A2368" s="14"/>
    </row>
    <row r="2369" spans="1:1" ht="14.4" x14ac:dyDescent="0.25">
      <c r="A2369" s="14"/>
    </row>
    <row r="2370" spans="1:1" ht="14.4" x14ac:dyDescent="0.25">
      <c r="A2370" s="14"/>
    </row>
    <row r="2371" spans="1:1" ht="14.4" x14ac:dyDescent="0.25">
      <c r="A2371" s="14"/>
    </row>
    <row r="2372" spans="1:1" ht="14.4" x14ac:dyDescent="0.25">
      <c r="A2372" s="14"/>
    </row>
    <row r="2373" spans="1:1" ht="14.4" x14ac:dyDescent="0.25">
      <c r="A2373" s="14"/>
    </row>
    <row r="2374" spans="1:1" ht="14.4" x14ac:dyDescent="0.25">
      <c r="A2374" s="14"/>
    </row>
    <row r="2375" spans="1:1" ht="14.4" x14ac:dyDescent="0.25">
      <c r="A2375" s="14"/>
    </row>
    <row r="2376" spans="1:1" ht="14.4" x14ac:dyDescent="0.25">
      <c r="A2376" s="14"/>
    </row>
    <row r="2377" spans="1:1" ht="14.4" x14ac:dyDescent="0.25">
      <c r="A2377" s="14"/>
    </row>
    <row r="2378" spans="1:1" ht="14.4" x14ac:dyDescent="0.25">
      <c r="A2378" s="14"/>
    </row>
    <row r="2379" spans="1:1" ht="14.4" x14ac:dyDescent="0.25">
      <c r="A2379" s="14"/>
    </row>
    <row r="2380" spans="1:1" ht="14.4" x14ac:dyDescent="0.25">
      <c r="A2380" s="14"/>
    </row>
    <row r="2381" spans="1:1" ht="14.4" x14ac:dyDescent="0.25">
      <c r="A2381" s="14"/>
    </row>
    <row r="2382" spans="1:1" ht="14.4" x14ac:dyDescent="0.25">
      <c r="A2382" s="14"/>
    </row>
    <row r="2383" spans="1:1" ht="14.4" x14ac:dyDescent="0.25">
      <c r="A2383" s="14"/>
    </row>
    <row r="2384" spans="1:1" ht="14.4" x14ac:dyDescent="0.25">
      <c r="A2384" s="14"/>
    </row>
    <row r="2385" spans="1:1" ht="14.4" x14ac:dyDescent="0.25">
      <c r="A2385" s="14"/>
    </row>
    <row r="2386" spans="1:1" ht="14.4" x14ac:dyDescent="0.25">
      <c r="A2386" s="14"/>
    </row>
    <row r="2387" spans="1:1" ht="14.4" x14ac:dyDescent="0.25">
      <c r="A2387" s="14"/>
    </row>
    <row r="2388" spans="1:1" ht="14.4" x14ac:dyDescent="0.25">
      <c r="A2388" s="14"/>
    </row>
    <row r="2389" spans="1:1" ht="14.4" x14ac:dyDescent="0.25">
      <c r="A2389" s="14"/>
    </row>
    <row r="2390" spans="1:1" ht="14.4" x14ac:dyDescent="0.25">
      <c r="A2390" s="14"/>
    </row>
    <row r="2391" spans="1:1" ht="14.4" x14ac:dyDescent="0.25">
      <c r="A2391" s="14"/>
    </row>
    <row r="2392" spans="1:1" ht="14.4" x14ac:dyDescent="0.25">
      <c r="A2392" s="14"/>
    </row>
    <row r="2393" spans="1:1" ht="14.4" x14ac:dyDescent="0.25">
      <c r="A2393" s="14"/>
    </row>
    <row r="2394" spans="1:1" ht="14.4" x14ac:dyDescent="0.25">
      <c r="A2394" s="14"/>
    </row>
    <row r="2395" spans="1:1" ht="14.4" x14ac:dyDescent="0.25">
      <c r="A2395" s="14"/>
    </row>
    <row r="2396" spans="1:1" ht="14.4" x14ac:dyDescent="0.25">
      <c r="A2396" s="14"/>
    </row>
    <row r="2397" spans="1:1" ht="14.4" x14ac:dyDescent="0.25">
      <c r="A2397" s="14"/>
    </row>
    <row r="2398" spans="1:1" ht="14.4" x14ac:dyDescent="0.25">
      <c r="A2398" s="14"/>
    </row>
    <row r="2399" spans="1:1" ht="14.4" x14ac:dyDescent="0.25">
      <c r="A2399" s="14"/>
    </row>
    <row r="2400" spans="1:1" ht="14.4" x14ac:dyDescent="0.25">
      <c r="A2400" s="14"/>
    </row>
    <row r="2401" spans="1:1" ht="14.4" x14ac:dyDescent="0.25">
      <c r="A2401" s="14"/>
    </row>
    <row r="2402" spans="1:1" ht="14.4" x14ac:dyDescent="0.25">
      <c r="A2402" s="14"/>
    </row>
    <row r="2403" spans="1:1" ht="14.4" x14ac:dyDescent="0.25">
      <c r="A2403" s="14"/>
    </row>
    <row r="2404" spans="1:1" ht="14.4" x14ac:dyDescent="0.25">
      <c r="A2404" s="14"/>
    </row>
    <row r="2405" spans="1:1" ht="14.4" x14ac:dyDescent="0.25">
      <c r="A2405" s="14"/>
    </row>
    <row r="2406" spans="1:1" ht="14.4" x14ac:dyDescent="0.25">
      <c r="A2406" s="14"/>
    </row>
    <row r="2407" spans="1:1" ht="14.4" x14ac:dyDescent="0.25">
      <c r="A2407" s="14"/>
    </row>
    <row r="2408" spans="1:1" ht="14.4" x14ac:dyDescent="0.25">
      <c r="A2408" s="14"/>
    </row>
    <row r="2409" spans="1:1" ht="14.4" x14ac:dyDescent="0.25">
      <c r="A2409" s="14"/>
    </row>
    <row r="2410" spans="1:1" ht="14.4" x14ac:dyDescent="0.25">
      <c r="A2410" s="14"/>
    </row>
    <row r="2411" spans="1:1" ht="14.4" x14ac:dyDescent="0.25">
      <c r="A2411" s="14"/>
    </row>
    <row r="2412" spans="1:1" ht="14.4" x14ac:dyDescent="0.25">
      <c r="A2412" s="14"/>
    </row>
    <row r="2413" spans="1:1" ht="14.4" x14ac:dyDescent="0.25">
      <c r="A2413" s="14"/>
    </row>
    <row r="2414" spans="1:1" ht="14.4" x14ac:dyDescent="0.25">
      <c r="A2414" s="14"/>
    </row>
    <row r="2415" spans="1:1" ht="14.4" x14ac:dyDescent="0.25">
      <c r="A2415" s="14"/>
    </row>
    <row r="2416" spans="1:1" ht="14.4" x14ac:dyDescent="0.25">
      <c r="A2416" s="14"/>
    </row>
    <row r="2417" spans="1:1" ht="14.4" x14ac:dyDescent="0.25">
      <c r="A2417" s="14"/>
    </row>
    <row r="2418" spans="1:1" ht="14.4" x14ac:dyDescent="0.25">
      <c r="A2418" s="14"/>
    </row>
    <row r="2419" spans="1:1" ht="14.4" x14ac:dyDescent="0.25">
      <c r="A2419" s="14"/>
    </row>
    <row r="2420" spans="1:1" ht="14.4" x14ac:dyDescent="0.25">
      <c r="A2420" s="14"/>
    </row>
    <row r="2421" spans="1:1" ht="14.4" x14ac:dyDescent="0.25">
      <c r="A2421" s="14"/>
    </row>
    <row r="2422" spans="1:1" ht="14.4" x14ac:dyDescent="0.25">
      <c r="A2422" s="14"/>
    </row>
    <row r="2423" spans="1:1" ht="14.4" x14ac:dyDescent="0.25">
      <c r="A2423" s="14"/>
    </row>
    <row r="2424" spans="1:1" ht="14.4" x14ac:dyDescent="0.25">
      <c r="A2424" s="14"/>
    </row>
    <row r="2425" spans="1:1" ht="14.4" x14ac:dyDescent="0.25">
      <c r="A2425" s="14"/>
    </row>
    <row r="2426" spans="1:1" ht="14.4" x14ac:dyDescent="0.25">
      <c r="A2426" s="14"/>
    </row>
    <row r="2427" spans="1:1" ht="14.4" x14ac:dyDescent="0.25">
      <c r="A2427" s="14"/>
    </row>
    <row r="2428" spans="1:1" ht="14.4" x14ac:dyDescent="0.25">
      <c r="A2428" s="14"/>
    </row>
    <row r="2429" spans="1:1" ht="14.4" x14ac:dyDescent="0.25">
      <c r="A2429" s="14"/>
    </row>
    <row r="2430" spans="1:1" ht="14.4" x14ac:dyDescent="0.25">
      <c r="A2430" s="14"/>
    </row>
    <row r="2431" spans="1:1" ht="14.4" x14ac:dyDescent="0.25">
      <c r="A2431" s="14"/>
    </row>
    <row r="2432" spans="1:1" ht="14.4" x14ac:dyDescent="0.25">
      <c r="A2432" s="14"/>
    </row>
    <row r="2433" spans="1:1" ht="14.4" x14ac:dyDescent="0.25">
      <c r="A2433" s="14"/>
    </row>
    <row r="2434" spans="1:1" ht="14.4" x14ac:dyDescent="0.25">
      <c r="A2434" s="14"/>
    </row>
    <row r="2435" spans="1:1" ht="14.4" x14ac:dyDescent="0.25">
      <c r="A2435" s="14"/>
    </row>
    <row r="2436" spans="1:1" ht="14.4" x14ac:dyDescent="0.25">
      <c r="A2436" s="14"/>
    </row>
    <row r="2437" spans="1:1" ht="14.4" x14ac:dyDescent="0.25">
      <c r="A2437" s="14"/>
    </row>
    <row r="2438" spans="1:1" ht="14.4" x14ac:dyDescent="0.25">
      <c r="A2438" s="14"/>
    </row>
    <row r="2439" spans="1:1" ht="14.4" x14ac:dyDescent="0.25">
      <c r="A2439" s="14"/>
    </row>
    <row r="2440" spans="1:1" ht="14.4" x14ac:dyDescent="0.25">
      <c r="A2440" s="14"/>
    </row>
    <row r="2441" spans="1:1" ht="14.4" x14ac:dyDescent="0.25">
      <c r="A2441" s="14"/>
    </row>
    <row r="2442" spans="1:1" ht="14.4" x14ac:dyDescent="0.25">
      <c r="A2442" s="14"/>
    </row>
    <row r="2443" spans="1:1" ht="14.4" x14ac:dyDescent="0.25">
      <c r="A2443" s="14"/>
    </row>
    <row r="2444" spans="1:1" ht="14.4" x14ac:dyDescent="0.25">
      <c r="A2444" s="14"/>
    </row>
    <row r="2445" spans="1:1" ht="14.4" x14ac:dyDescent="0.25">
      <c r="A2445" s="14"/>
    </row>
    <row r="2446" spans="1:1" ht="14.4" x14ac:dyDescent="0.25">
      <c r="A2446" s="14"/>
    </row>
    <row r="2447" spans="1:1" ht="14.4" x14ac:dyDescent="0.25">
      <c r="A2447" s="14"/>
    </row>
    <row r="2448" spans="1:1" ht="14.4" x14ac:dyDescent="0.25">
      <c r="A2448" s="14"/>
    </row>
    <row r="2449" spans="1:1" ht="14.4" x14ac:dyDescent="0.25">
      <c r="A2449" s="14"/>
    </row>
    <row r="2450" spans="1:1" ht="14.4" x14ac:dyDescent="0.25">
      <c r="A2450" s="14"/>
    </row>
    <row r="2451" spans="1:1" ht="14.4" x14ac:dyDescent="0.25">
      <c r="A2451" s="14"/>
    </row>
    <row r="2452" spans="1:1" ht="14.4" x14ac:dyDescent="0.25">
      <c r="A2452" s="14"/>
    </row>
    <row r="2453" spans="1:1" ht="14.4" x14ac:dyDescent="0.25">
      <c r="A2453" s="14"/>
    </row>
    <row r="2454" spans="1:1" ht="14.4" x14ac:dyDescent="0.25">
      <c r="A2454" s="14"/>
    </row>
    <row r="2455" spans="1:1" ht="14.4" x14ac:dyDescent="0.25">
      <c r="A2455" s="14"/>
    </row>
    <row r="2456" spans="1:1" ht="14.4" x14ac:dyDescent="0.25">
      <c r="A2456" s="14"/>
    </row>
    <row r="2457" spans="1:1" ht="14.4" x14ac:dyDescent="0.25">
      <c r="A2457" s="14"/>
    </row>
    <row r="2458" spans="1:1" ht="14.4" x14ac:dyDescent="0.25">
      <c r="A2458" s="14"/>
    </row>
    <row r="2459" spans="1:1" ht="14.4" x14ac:dyDescent="0.25">
      <c r="A2459" s="14"/>
    </row>
    <row r="2460" spans="1:1" ht="14.4" x14ac:dyDescent="0.25">
      <c r="A2460" s="14"/>
    </row>
    <row r="2461" spans="1:1" ht="14.4" x14ac:dyDescent="0.25">
      <c r="A2461" s="14"/>
    </row>
    <row r="2462" spans="1:1" ht="14.4" x14ac:dyDescent="0.25">
      <c r="A2462" s="14"/>
    </row>
    <row r="2463" spans="1:1" ht="14.4" x14ac:dyDescent="0.25">
      <c r="A2463" s="14"/>
    </row>
    <row r="2464" spans="1:1" ht="14.4" x14ac:dyDescent="0.25">
      <c r="A2464" s="14"/>
    </row>
    <row r="2465" spans="1:1" ht="14.4" x14ac:dyDescent="0.25">
      <c r="A2465" s="14"/>
    </row>
    <row r="2466" spans="1:1" ht="14.4" x14ac:dyDescent="0.25">
      <c r="A2466" s="14"/>
    </row>
    <row r="2467" spans="1:1" ht="14.4" x14ac:dyDescent="0.25">
      <c r="A2467" s="14"/>
    </row>
    <row r="2468" spans="1:1" ht="14.4" x14ac:dyDescent="0.25">
      <c r="A2468" s="14"/>
    </row>
    <row r="2469" spans="1:1" ht="14.4" x14ac:dyDescent="0.25">
      <c r="A2469" s="14"/>
    </row>
    <row r="2470" spans="1:1" ht="14.4" x14ac:dyDescent="0.25">
      <c r="A2470" s="14"/>
    </row>
    <row r="2471" spans="1:1" ht="14.4" x14ac:dyDescent="0.25">
      <c r="A2471" s="14"/>
    </row>
    <row r="2472" spans="1:1" ht="14.4" x14ac:dyDescent="0.25">
      <c r="A2472" s="14"/>
    </row>
    <row r="2473" spans="1:1" ht="14.4" x14ac:dyDescent="0.25">
      <c r="A2473" s="14"/>
    </row>
    <row r="2474" spans="1:1" ht="14.4" x14ac:dyDescent="0.25">
      <c r="A2474" s="14"/>
    </row>
    <row r="2475" spans="1:1" ht="14.4" x14ac:dyDescent="0.25">
      <c r="A2475" s="14"/>
    </row>
    <row r="2476" spans="1:1" ht="14.4" x14ac:dyDescent="0.25">
      <c r="A2476" s="14"/>
    </row>
    <row r="2477" spans="1:1" ht="14.4" x14ac:dyDescent="0.25">
      <c r="A2477" s="14"/>
    </row>
    <row r="2478" spans="1:1" ht="14.4" x14ac:dyDescent="0.25">
      <c r="A2478" s="14"/>
    </row>
    <row r="2479" spans="1:1" ht="14.4" x14ac:dyDescent="0.25">
      <c r="A2479" s="14"/>
    </row>
    <row r="2480" spans="1:1" ht="14.4" x14ac:dyDescent="0.25">
      <c r="A2480" s="14"/>
    </row>
    <row r="2481" spans="1:1" ht="14.4" x14ac:dyDescent="0.25">
      <c r="A2481" s="14"/>
    </row>
    <row r="2482" spans="1:1" ht="14.4" x14ac:dyDescent="0.25">
      <c r="A2482" s="14"/>
    </row>
    <row r="2483" spans="1:1" ht="14.4" x14ac:dyDescent="0.25">
      <c r="A2483" s="14"/>
    </row>
    <row r="2484" spans="1:1" ht="14.4" x14ac:dyDescent="0.25">
      <c r="A2484" s="14"/>
    </row>
    <row r="2485" spans="1:1" ht="14.4" x14ac:dyDescent="0.25">
      <c r="A2485" s="14"/>
    </row>
    <row r="2486" spans="1:1" ht="14.4" x14ac:dyDescent="0.25">
      <c r="A2486" s="14"/>
    </row>
    <row r="2487" spans="1:1" ht="14.4" x14ac:dyDescent="0.25">
      <c r="A2487" s="14"/>
    </row>
    <row r="2488" spans="1:1" ht="14.4" x14ac:dyDescent="0.25">
      <c r="A2488" s="14"/>
    </row>
    <row r="2489" spans="1:1" ht="14.4" x14ac:dyDescent="0.25">
      <c r="A2489" s="14"/>
    </row>
    <row r="2490" spans="1:1" ht="14.4" x14ac:dyDescent="0.25">
      <c r="A2490" s="14"/>
    </row>
    <row r="2491" spans="1:1" ht="14.4" x14ac:dyDescent="0.25">
      <c r="A2491" s="14"/>
    </row>
    <row r="2492" spans="1:1" ht="14.4" x14ac:dyDescent="0.25">
      <c r="A2492" s="14"/>
    </row>
    <row r="2493" spans="1:1" ht="14.4" x14ac:dyDescent="0.25">
      <c r="A2493" s="14"/>
    </row>
    <row r="2494" spans="1:1" ht="14.4" x14ac:dyDescent="0.25">
      <c r="A2494" s="14"/>
    </row>
    <row r="2495" spans="1:1" ht="14.4" x14ac:dyDescent="0.25">
      <c r="A2495" s="14"/>
    </row>
    <row r="2496" spans="1:1" ht="14.4" x14ac:dyDescent="0.25">
      <c r="A2496" s="14"/>
    </row>
    <row r="2497" spans="1:1" ht="14.4" x14ac:dyDescent="0.25">
      <c r="A2497" s="14"/>
    </row>
    <row r="2498" spans="1:1" ht="14.4" x14ac:dyDescent="0.25">
      <c r="A2498" s="14"/>
    </row>
    <row r="2499" spans="1:1" ht="14.4" x14ac:dyDescent="0.25">
      <c r="A2499" s="14"/>
    </row>
    <row r="2500" spans="1:1" ht="14.4" x14ac:dyDescent="0.25">
      <c r="A2500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H268"/>
  <sheetViews>
    <sheetView zoomScaleNormal="100" workbookViewId="0">
      <pane ySplit="1" topLeftCell="A232" activePane="bottomLeft" state="frozen"/>
      <selection activeCell="E248" sqref="E248"/>
      <selection pane="bottomLeft" activeCell="D237" sqref="D237"/>
    </sheetView>
  </sheetViews>
  <sheetFormatPr baseColWidth="10" defaultColWidth="0" defaultRowHeight="14.4" x14ac:dyDescent="0.3"/>
  <cols>
    <col min="1" max="7" width="11.5546875" style="43" customWidth="1"/>
    <col min="8" max="8" width="9.5546875" style="43" customWidth="1"/>
    <col min="9" max="14" width="11.5546875" style="43" customWidth="1"/>
    <col min="15" max="15" width="2.109375" style="43" customWidth="1"/>
    <col min="16" max="16" width="7.33203125" style="43" customWidth="1"/>
    <col min="17" max="74" width="11.5546875" style="43" customWidth="1"/>
    <col min="75" max="86" width="0" style="43" hidden="1"/>
    <col min="87" max="16384" width="11.5546875" style="43" hidden="1"/>
  </cols>
  <sheetData>
    <row r="1" spans="1:16" ht="93.75" customHeight="1" thickBot="1" x14ac:dyDescent="0.35">
      <c r="A1" s="33" t="s">
        <v>0</v>
      </c>
      <c r="B1" s="34" t="s">
        <v>1</v>
      </c>
      <c r="C1" s="35" t="s">
        <v>2</v>
      </c>
      <c r="D1" s="36" t="s">
        <v>3</v>
      </c>
      <c r="E1" s="37" t="s">
        <v>4</v>
      </c>
      <c r="F1" s="38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39" t="s">
        <v>10</v>
      </c>
      <c r="L1" s="40" t="s">
        <v>11</v>
      </c>
      <c r="M1" s="41" t="s">
        <v>12</v>
      </c>
      <c r="N1" s="42" t="s">
        <v>13</v>
      </c>
      <c r="P1" s="44" t="s">
        <v>23</v>
      </c>
    </row>
    <row r="2" spans="1:16" hidden="1" x14ac:dyDescent="0.3">
      <c r="A2" s="45">
        <v>2012</v>
      </c>
      <c r="B2" s="46">
        <v>1</v>
      </c>
      <c r="C2" s="47" t="s">
        <v>14</v>
      </c>
      <c r="D2" s="48" t="s">
        <v>24</v>
      </c>
      <c r="E2" s="49" t="s">
        <v>24</v>
      </c>
      <c r="F2" s="49" t="s">
        <v>24</v>
      </c>
      <c r="G2" s="49" t="s">
        <v>24</v>
      </c>
      <c r="H2" s="49" t="s">
        <v>24</v>
      </c>
      <c r="I2" s="49" t="s">
        <v>24</v>
      </c>
      <c r="J2" s="49" t="s">
        <v>24</v>
      </c>
      <c r="K2" s="49" t="s">
        <v>24</v>
      </c>
      <c r="L2" s="49" t="s">
        <v>24</v>
      </c>
      <c r="M2" s="49" t="s">
        <v>24</v>
      </c>
      <c r="N2" s="50">
        <v>0</v>
      </c>
      <c r="P2" s="51" t="s">
        <v>25</v>
      </c>
    </row>
    <row r="3" spans="1:16" hidden="1" x14ac:dyDescent="0.3">
      <c r="A3" s="45">
        <v>2012</v>
      </c>
      <c r="B3" s="46">
        <v>2</v>
      </c>
      <c r="C3" s="47" t="s">
        <v>14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</row>
    <row r="4" spans="1:16" hidden="1" x14ac:dyDescent="0.3">
      <c r="A4" s="45">
        <v>2012</v>
      </c>
      <c r="B4" s="46">
        <v>3</v>
      </c>
      <c r="C4" s="47" t="s">
        <v>14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</row>
    <row r="5" spans="1:16" hidden="1" x14ac:dyDescent="0.3">
      <c r="A5" s="45">
        <v>2012</v>
      </c>
      <c r="B5" s="46">
        <v>4</v>
      </c>
      <c r="C5" s="47" t="s">
        <v>14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</row>
    <row r="6" spans="1:16" hidden="1" x14ac:dyDescent="0.3">
      <c r="A6" s="45">
        <v>2012</v>
      </c>
      <c r="B6" s="46">
        <v>5</v>
      </c>
      <c r="C6" s="47" t="s">
        <v>14</v>
      </c>
      <c r="D6" s="48">
        <v>283</v>
      </c>
      <c r="E6" s="49">
        <v>46</v>
      </c>
      <c r="F6" s="49">
        <v>149</v>
      </c>
      <c r="G6" s="49">
        <v>92</v>
      </c>
      <c r="H6" s="49">
        <v>0</v>
      </c>
      <c r="I6" s="49">
        <v>19</v>
      </c>
      <c r="J6" s="49">
        <v>68</v>
      </c>
      <c r="K6" s="49">
        <v>137</v>
      </c>
      <c r="L6" s="49">
        <v>0</v>
      </c>
      <c r="M6" s="53">
        <v>0</v>
      </c>
      <c r="N6" s="50">
        <f>SUM(D6:M6)</f>
        <v>794</v>
      </c>
      <c r="P6" s="52" t="s">
        <v>25</v>
      </c>
    </row>
    <row r="7" spans="1:16" hidden="1" x14ac:dyDescent="0.3">
      <c r="A7" s="45">
        <v>2012</v>
      </c>
      <c r="B7" s="46">
        <v>6</v>
      </c>
      <c r="C7" s="47" t="s">
        <v>14</v>
      </c>
      <c r="D7" s="48">
        <v>363</v>
      </c>
      <c r="E7" s="49">
        <v>91</v>
      </c>
      <c r="F7" s="49">
        <v>65</v>
      </c>
      <c r="G7" s="49">
        <v>70</v>
      </c>
      <c r="H7" s="49">
        <v>0</v>
      </c>
      <c r="I7" s="49">
        <v>33</v>
      </c>
      <c r="J7" s="49">
        <v>67</v>
      </c>
      <c r="K7" s="49">
        <v>49</v>
      </c>
      <c r="L7" s="49">
        <v>0</v>
      </c>
      <c r="M7" s="53">
        <v>0</v>
      </c>
      <c r="N7" s="50">
        <f t="shared" ref="N7:N70" si="0">SUM(D7:M7)</f>
        <v>738</v>
      </c>
      <c r="P7" s="52" t="s">
        <v>25</v>
      </c>
    </row>
    <row r="8" spans="1:16" hidden="1" x14ac:dyDescent="0.3">
      <c r="A8" s="45">
        <v>2012</v>
      </c>
      <c r="B8" s="46">
        <v>7</v>
      </c>
      <c r="C8" s="47" t="s">
        <v>14</v>
      </c>
      <c r="D8" s="48">
        <v>238</v>
      </c>
      <c r="E8" s="49">
        <v>87</v>
      </c>
      <c r="F8" s="49">
        <v>72</v>
      </c>
      <c r="G8" s="49">
        <v>51</v>
      </c>
      <c r="H8" s="49">
        <v>0</v>
      </c>
      <c r="I8" s="49">
        <v>36</v>
      </c>
      <c r="J8" s="49">
        <v>54</v>
      </c>
      <c r="K8" s="49">
        <v>45</v>
      </c>
      <c r="L8" s="49">
        <v>0</v>
      </c>
      <c r="M8" s="53">
        <v>0</v>
      </c>
      <c r="N8" s="50">
        <f t="shared" si="0"/>
        <v>583</v>
      </c>
      <c r="P8" s="52" t="s">
        <v>25</v>
      </c>
    </row>
    <row r="9" spans="1:16" hidden="1" x14ac:dyDescent="0.3">
      <c r="A9" s="45">
        <v>2012</v>
      </c>
      <c r="B9" s="46">
        <v>8</v>
      </c>
      <c r="C9" s="47" t="s">
        <v>14</v>
      </c>
      <c r="D9" s="48">
        <v>274</v>
      </c>
      <c r="E9" s="49">
        <v>85</v>
      </c>
      <c r="F9" s="49">
        <v>165</v>
      </c>
      <c r="G9" s="49">
        <v>85</v>
      </c>
      <c r="H9" s="49">
        <v>0</v>
      </c>
      <c r="I9" s="49">
        <v>48</v>
      </c>
      <c r="J9" s="49">
        <v>72</v>
      </c>
      <c r="K9" s="49">
        <v>61</v>
      </c>
      <c r="L9" s="49">
        <v>0</v>
      </c>
      <c r="M9" s="53">
        <v>0</v>
      </c>
      <c r="N9" s="50">
        <f t="shared" si="0"/>
        <v>790</v>
      </c>
      <c r="P9" s="52" t="s">
        <v>25</v>
      </c>
    </row>
    <row r="10" spans="1:16" hidden="1" x14ac:dyDescent="0.3">
      <c r="A10" s="45">
        <v>2012</v>
      </c>
      <c r="B10" s="46">
        <v>9</v>
      </c>
      <c r="C10" s="47" t="s">
        <v>14</v>
      </c>
      <c r="D10" s="48">
        <v>274</v>
      </c>
      <c r="E10" s="49">
        <v>81</v>
      </c>
      <c r="F10" s="49">
        <v>99</v>
      </c>
      <c r="G10" s="49">
        <v>117</v>
      </c>
      <c r="H10" s="49">
        <v>0</v>
      </c>
      <c r="I10" s="49">
        <v>54</v>
      </c>
      <c r="J10" s="49">
        <v>72</v>
      </c>
      <c r="K10" s="49">
        <v>66</v>
      </c>
      <c r="L10" s="49">
        <v>0</v>
      </c>
      <c r="M10" s="53">
        <v>0</v>
      </c>
      <c r="N10" s="50">
        <f t="shared" si="0"/>
        <v>763</v>
      </c>
      <c r="P10" s="52" t="s">
        <v>25</v>
      </c>
    </row>
    <row r="11" spans="1:16" hidden="1" x14ac:dyDescent="0.3">
      <c r="A11" s="45">
        <v>2012</v>
      </c>
      <c r="B11" s="46">
        <v>10</v>
      </c>
      <c r="C11" s="47" t="s">
        <v>14</v>
      </c>
      <c r="D11" s="48">
        <v>331</v>
      </c>
      <c r="E11" s="49">
        <v>107</v>
      </c>
      <c r="F11" s="49">
        <v>159</v>
      </c>
      <c r="G11" s="49">
        <v>69</v>
      </c>
      <c r="H11" s="49">
        <v>0</v>
      </c>
      <c r="I11" s="49">
        <v>63</v>
      </c>
      <c r="J11" s="49">
        <v>83</v>
      </c>
      <c r="K11" s="49">
        <v>87</v>
      </c>
      <c r="L11" s="49">
        <v>0</v>
      </c>
      <c r="M11" s="53">
        <v>0</v>
      </c>
      <c r="N11" s="50">
        <f t="shared" si="0"/>
        <v>899</v>
      </c>
      <c r="P11" s="52" t="s">
        <v>25</v>
      </c>
    </row>
    <row r="12" spans="1:16" hidden="1" x14ac:dyDescent="0.3">
      <c r="A12" s="45">
        <v>2012</v>
      </c>
      <c r="B12" s="46">
        <v>11</v>
      </c>
      <c r="C12" s="47" t="s">
        <v>14</v>
      </c>
      <c r="D12" s="48">
        <v>349</v>
      </c>
      <c r="E12" s="49">
        <v>75</v>
      </c>
      <c r="F12" s="49">
        <v>117</v>
      </c>
      <c r="G12" s="49">
        <v>90</v>
      </c>
      <c r="H12" s="49">
        <v>0</v>
      </c>
      <c r="I12" s="49">
        <v>51</v>
      </c>
      <c r="J12" s="49">
        <v>53</v>
      </c>
      <c r="K12" s="49">
        <v>87</v>
      </c>
      <c r="L12" s="49">
        <v>0</v>
      </c>
      <c r="M12" s="53">
        <v>0</v>
      </c>
      <c r="N12" s="50">
        <f t="shared" si="0"/>
        <v>822</v>
      </c>
      <c r="P12" s="52" t="s">
        <v>25</v>
      </c>
    </row>
    <row r="13" spans="1:16" hidden="1" x14ac:dyDescent="0.3">
      <c r="A13" s="45">
        <v>2012</v>
      </c>
      <c r="B13" s="46">
        <v>12</v>
      </c>
      <c r="C13" s="47" t="s">
        <v>14</v>
      </c>
      <c r="D13" s="48">
        <v>306</v>
      </c>
      <c r="E13" s="49">
        <v>145</v>
      </c>
      <c r="F13" s="49">
        <v>151</v>
      </c>
      <c r="G13" s="49">
        <v>105</v>
      </c>
      <c r="H13" s="49">
        <v>0</v>
      </c>
      <c r="I13" s="49">
        <v>27</v>
      </c>
      <c r="J13" s="49">
        <v>104</v>
      </c>
      <c r="K13" s="49">
        <v>102</v>
      </c>
      <c r="L13" s="49">
        <v>0</v>
      </c>
      <c r="M13" s="53">
        <v>0</v>
      </c>
      <c r="N13" s="50">
        <f t="shared" si="0"/>
        <v>940</v>
      </c>
      <c r="P13" s="52" t="s">
        <v>25</v>
      </c>
    </row>
    <row r="14" spans="1:16" hidden="1" x14ac:dyDescent="0.3">
      <c r="A14" s="45">
        <v>2012</v>
      </c>
      <c r="B14" s="46">
        <v>13</v>
      </c>
      <c r="C14" s="47" t="s">
        <v>14</v>
      </c>
      <c r="D14" s="48">
        <v>368</v>
      </c>
      <c r="E14" s="49">
        <v>88</v>
      </c>
      <c r="F14" s="49">
        <v>169</v>
      </c>
      <c r="G14" s="49">
        <v>76</v>
      </c>
      <c r="H14" s="49">
        <v>0</v>
      </c>
      <c r="I14" s="49">
        <v>78</v>
      </c>
      <c r="J14" s="49">
        <v>124</v>
      </c>
      <c r="K14" s="49">
        <v>101</v>
      </c>
      <c r="L14" s="49">
        <v>0</v>
      </c>
      <c r="M14" s="53">
        <v>0</v>
      </c>
      <c r="N14" s="50">
        <f t="shared" si="0"/>
        <v>1004</v>
      </c>
      <c r="P14" s="52" t="s">
        <v>25</v>
      </c>
    </row>
    <row r="15" spans="1:16" hidden="1" x14ac:dyDescent="0.3">
      <c r="A15" s="45">
        <v>2012</v>
      </c>
      <c r="B15" s="46">
        <v>14</v>
      </c>
      <c r="C15" s="47" t="s">
        <v>14</v>
      </c>
      <c r="D15" s="48">
        <v>364</v>
      </c>
      <c r="E15" s="49">
        <v>152</v>
      </c>
      <c r="F15" s="49">
        <v>118</v>
      </c>
      <c r="G15" s="49">
        <v>105</v>
      </c>
      <c r="H15" s="49">
        <v>0</v>
      </c>
      <c r="I15" s="49">
        <v>59</v>
      </c>
      <c r="J15" s="49">
        <v>108</v>
      </c>
      <c r="K15" s="49">
        <v>95</v>
      </c>
      <c r="L15" s="49">
        <v>0</v>
      </c>
      <c r="M15" s="53">
        <v>0</v>
      </c>
      <c r="N15" s="50">
        <f t="shared" si="0"/>
        <v>1001</v>
      </c>
      <c r="P15" s="52" t="s">
        <v>25</v>
      </c>
    </row>
    <row r="16" spans="1:16" hidden="1" x14ac:dyDescent="0.3">
      <c r="A16" s="45">
        <v>2012</v>
      </c>
      <c r="B16" s="46">
        <v>15</v>
      </c>
      <c r="C16" s="47" t="s">
        <v>14</v>
      </c>
      <c r="D16" s="48">
        <v>284</v>
      </c>
      <c r="E16" s="49">
        <v>89</v>
      </c>
      <c r="F16" s="49">
        <v>156</v>
      </c>
      <c r="G16" s="49">
        <v>98</v>
      </c>
      <c r="H16" s="49">
        <v>0</v>
      </c>
      <c r="I16" s="49">
        <v>60</v>
      </c>
      <c r="J16" s="49">
        <v>77</v>
      </c>
      <c r="K16" s="49">
        <v>127</v>
      </c>
      <c r="L16" s="49">
        <v>0</v>
      </c>
      <c r="M16" s="53">
        <v>0</v>
      </c>
      <c r="N16" s="50">
        <f t="shared" si="0"/>
        <v>891</v>
      </c>
      <c r="P16" s="52" t="s">
        <v>25</v>
      </c>
    </row>
    <row r="17" spans="1:16" hidden="1" x14ac:dyDescent="0.3">
      <c r="A17" s="45">
        <v>2012</v>
      </c>
      <c r="B17" s="46">
        <v>16</v>
      </c>
      <c r="C17" s="47" t="s">
        <v>14</v>
      </c>
      <c r="D17" s="48">
        <v>356</v>
      </c>
      <c r="E17" s="49">
        <v>76</v>
      </c>
      <c r="F17" s="49">
        <v>23</v>
      </c>
      <c r="G17" s="49">
        <v>138</v>
      </c>
      <c r="H17" s="49">
        <v>0</v>
      </c>
      <c r="I17" s="49">
        <v>50</v>
      </c>
      <c r="J17" s="49">
        <v>52</v>
      </c>
      <c r="K17" s="49">
        <v>80</v>
      </c>
      <c r="L17" s="49">
        <v>0</v>
      </c>
      <c r="M17" s="53">
        <v>0</v>
      </c>
      <c r="N17" s="50">
        <f t="shared" si="0"/>
        <v>775</v>
      </c>
      <c r="P17" s="52" t="s">
        <v>25</v>
      </c>
    </row>
    <row r="18" spans="1:16" hidden="1" x14ac:dyDescent="0.3">
      <c r="A18" s="45">
        <v>2012</v>
      </c>
      <c r="B18" s="46">
        <v>17</v>
      </c>
      <c r="C18" s="47" t="s">
        <v>14</v>
      </c>
      <c r="D18" s="48">
        <v>270</v>
      </c>
      <c r="E18" s="49">
        <v>156</v>
      </c>
      <c r="F18" s="49">
        <v>191</v>
      </c>
      <c r="G18" s="49">
        <v>102</v>
      </c>
      <c r="H18" s="49">
        <v>0</v>
      </c>
      <c r="I18" s="49">
        <v>126</v>
      </c>
      <c r="J18" s="49">
        <v>121</v>
      </c>
      <c r="K18" s="49">
        <v>0</v>
      </c>
      <c r="L18" s="49">
        <v>0</v>
      </c>
      <c r="M18" s="53">
        <v>0</v>
      </c>
      <c r="N18" s="50">
        <f t="shared" si="0"/>
        <v>966</v>
      </c>
      <c r="P18" s="52" t="s">
        <v>25</v>
      </c>
    </row>
    <row r="19" spans="1:16" hidden="1" x14ac:dyDescent="0.3">
      <c r="A19" s="45">
        <v>2012</v>
      </c>
      <c r="B19" s="46">
        <v>18</v>
      </c>
      <c r="C19" s="47" t="s">
        <v>14</v>
      </c>
      <c r="D19" s="48">
        <v>241</v>
      </c>
      <c r="E19" s="49">
        <v>123</v>
      </c>
      <c r="F19" s="49">
        <v>117</v>
      </c>
      <c r="G19" s="49">
        <v>62</v>
      </c>
      <c r="H19" s="49">
        <v>0</v>
      </c>
      <c r="I19" s="49">
        <v>46</v>
      </c>
      <c r="J19" s="49">
        <v>74</v>
      </c>
      <c r="K19" s="49">
        <v>116</v>
      </c>
      <c r="L19" s="49">
        <v>0</v>
      </c>
      <c r="M19" s="53">
        <v>0</v>
      </c>
      <c r="N19" s="50">
        <f t="shared" si="0"/>
        <v>779</v>
      </c>
      <c r="P19" s="52" t="s">
        <v>25</v>
      </c>
    </row>
    <row r="20" spans="1:16" hidden="1" x14ac:dyDescent="0.3">
      <c r="A20" s="45">
        <v>2012</v>
      </c>
      <c r="B20" s="46">
        <v>19</v>
      </c>
      <c r="C20" s="47" t="s">
        <v>14</v>
      </c>
      <c r="D20" s="48">
        <v>350</v>
      </c>
      <c r="E20" s="49">
        <v>106</v>
      </c>
      <c r="F20" s="49">
        <v>83</v>
      </c>
      <c r="G20" s="49">
        <v>67</v>
      </c>
      <c r="H20" s="49">
        <v>0</v>
      </c>
      <c r="I20" s="49">
        <v>44</v>
      </c>
      <c r="J20" s="49">
        <v>92</v>
      </c>
      <c r="K20" s="49">
        <v>102</v>
      </c>
      <c r="L20" s="49">
        <v>0</v>
      </c>
      <c r="M20" s="53">
        <v>0</v>
      </c>
      <c r="N20" s="50">
        <f t="shared" si="0"/>
        <v>844</v>
      </c>
      <c r="P20" s="52" t="s">
        <v>25</v>
      </c>
    </row>
    <row r="21" spans="1:16" hidden="1" x14ac:dyDescent="0.3">
      <c r="A21" s="45">
        <v>2012</v>
      </c>
      <c r="B21" s="46">
        <v>20</v>
      </c>
      <c r="C21" s="47" t="s">
        <v>14</v>
      </c>
      <c r="D21" s="48">
        <v>316</v>
      </c>
      <c r="E21" s="49">
        <v>51</v>
      </c>
      <c r="F21" s="49">
        <v>66</v>
      </c>
      <c r="G21" s="49">
        <v>82</v>
      </c>
      <c r="H21" s="49">
        <v>0</v>
      </c>
      <c r="I21" s="49">
        <v>54</v>
      </c>
      <c r="J21" s="49">
        <v>83</v>
      </c>
      <c r="K21" s="49">
        <v>130</v>
      </c>
      <c r="L21" s="49">
        <v>0</v>
      </c>
      <c r="M21" s="53">
        <v>0</v>
      </c>
      <c r="N21" s="50">
        <f t="shared" si="0"/>
        <v>782</v>
      </c>
      <c r="P21" s="52" t="s">
        <v>25</v>
      </c>
    </row>
    <row r="22" spans="1:16" hidden="1" x14ac:dyDescent="0.3">
      <c r="A22" s="45">
        <v>2012</v>
      </c>
      <c r="B22" s="46">
        <v>21</v>
      </c>
      <c r="C22" s="47" t="s">
        <v>14</v>
      </c>
      <c r="D22" s="48">
        <v>404</v>
      </c>
      <c r="E22" s="49">
        <v>105</v>
      </c>
      <c r="F22" s="49">
        <v>74</v>
      </c>
      <c r="G22" s="49">
        <v>51</v>
      </c>
      <c r="H22" s="49">
        <v>0</v>
      </c>
      <c r="I22" s="49">
        <v>42</v>
      </c>
      <c r="J22" s="49">
        <v>128</v>
      </c>
      <c r="K22" s="49">
        <v>120</v>
      </c>
      <c r="L22" s="49">
        <v>0</v>
      </c>
      <c r="M22" s="53">
        <v>0</v>
      </c>
      <c r="N22" s="50">
        <f t="shared" si="0"/>
        <v>924</v>
      </c>
      <c r="P22" s="52" t="s">
        <v>25</v>
      </c>
    </row>
    <row r="23" spans="1:16" hidden="1" x14ac:dyDescent="0.3">
      <c r="A23" s="45">
        <v>2012</v>
      </c>
      <c r="B23" s="46">
        <v>22</v>
      </c>
      <c r="C23" s="47" t="s">
        <v>14</v>
      </c>
      <c r="D23" s="48">
        <v>296</v>
      </c>
      <c r="E23" s="49">
        <v>89</v>
      </c>
      <c r="F23" s="49">
        <v>83</v>
      </c>
      <c r="G23" s="49">
        <v>92</v>
      </c>
      <c r="H23" s="49">
        <v>0</v>
      </c>
      <c r="I23" s="49">
        <v>76</v>
      </c>
      <c r="J23" s="49">
        <v>52</v>
      </c>
      <c r="K23" s="49">
        <v>94</v>
      </c>
      <c r="L23" s="49">
        <v>0</v>
      </c>
      <c r="M23" s="53">
        <v>0</v>
      </c>
      <c r="N23" s="50">
        <f t="shared" si="0"/>
        <v>782</v>
      </c>
      <c r="P23" s="52" t="s">
        <v>25</v>
      </c>
    </row>
    <row r="24" spans="1:16" hidden="1" x14ac:dyDescent="0.3">
      <c r="A24" s="45">
        <v>2012</v>
      </c>
      <c r="B24" s="46">
        <v>23</v>
      </c>
      <c r="C24" s="47" t="s">
        <v>14</v>
      </c>
      <c r="D24" s="48">
        <v>393</v>
      </c>
      <c r="E24" s="49">
        <v>114</v>
      </c>
      <c r="F24" s="49">
        <v>47</v>
      </c>
      <c r="G24" s="49">
        <v>110</v>
      </c>
      <c r="H24" s="49">
        <v>0</v>
      </c>
      <c r="I24" s="49">
        <v>63</v>
      </c>
      <c r="J24" s="49">
        <v>84</v>
      </c>
      <c r="K24" s="49">
        <v>0</v>
      </c>
      <c r="L24" s="49">
        <v>0</v>
      </c>
      <c r="M24" s="53">
        <v>0</v>
      </c>
      <c r="N24" s="50">
        <f t="shared" si="0"/>
        <v>811</v>
      </c>
      <c r="P24" s="52" t="s">
        <v>25</v>
      </c>
    </row>
    <row r="25" spans="1:16" hidden="1" x14ac:dyDescent="0.3">
      <c r="A25" s="45">
        <v>2012</v>
      </c>
      <c r="B25" s="46">
        <v>24</v>
      </c>
      <c r="C25" s="47" t="s">
        <v>14</v>
      </c>
      <c r="D25" s="48">
        <v>350</v>
      </c>
      <c r="E25" s="49">
        <v>185</v>
      </c>
      <c r="F25" s="49">
        <v>39</v>
      </c>
      <c r="G25" s="49">
        <v>113</v>
      </c>
      <c r="H25" s="49">
        <v>0</v>
      </c>
      <c r="I25" s="49">
        <v>112</v>
      </c>
      <c r="J25" s="49">
        <v>70</v>
      </c>
      <c r="K25" s="49">
        <v>144</v>
      </c>
      <c r="L25" s="49">
        <v>0</v>
      </c>
      <c r="M25" s="53">
        <v>0</v>
      </c>
      <c r="N25" s="50">
        <f>SUM(D25:M25)</f>
        <v>1013</v>
      </c>
      <c r="P25" s="52" t="s">
        <v>25</v>
      </c>
    </row>
    <row r="26" spans="1:16" hidden="1" x14ac:dyDescent="0.3">
      <c r="A26" s="45">
        <v>2012</v>
      </c>
      <c r="B26" s="46">
        <v>25</v>
      </c>
      <c r="C26" s="47" t="s">
        <v>14</v>
      </c>
      <c r="D26" s="48">
        <v>328</v>
      </c>
      <c r="E26" s="49">
        <v>193</v>
      </c>
      <c r="F26" s="49">
        <v>11</v>
      </c>
      <c r="G26" s="49">
        <v>74</v>
      </c>
      <c r="H26" s="49">
        <v>0</v>
      </c>
      <c r="I26" s="49">
        <v>35</v>
      </c>
      <c r="J26" s="49">
        <v>64</v>
      </c>
      <c r="K26" s="49">
        <v>118</v>
      </c>
      <c r="L26" s="49">
        <v>0</v>
      </c>
      <c r="M26" s="53">
        <v>0</v>
      </c>
      <c r="N26" s="50">
        <f t="shared" si="0"/>
        <v>823</v>
      </c>
      <c r="P26" s="52" t="s">
        <v>25</v>
      </c>
    </row>
    <row r="27" spans="1:16" hidden="1" x14ac:dyDescent="0.3">
      <c r="A27" s="45">
        <v>2012</v>
      </c>
      <c r="B27" s="46">
        <v>26</v>
      </c>
      <c r="C27" s="47" t="s">
        <v>14</v>
      </c>
      <c r="D27" s="48">
        <v>341</v>
      </c>
      <c r="E27" s="49">
        <v>120</v>
      </c>
      <c r="F27" s="49">
        <v>22</v>
      </c>
      <c r="G27" s="49">
        <v>141</v>
      </c>
      <c r="H27" s="49">
        <v>0</v>
      </c>
      <c r="I27" s="49">
        <v>77</v>
      </c>
      <c r="J27" s="49">
        <v>116</v>
      </c>
      <c r="K27" s="49">
        <v>39</v>
      </c>
      <c r="L27" s="49">
        <v>0</v>
      </c>
      <c r="M27" s="53">
        <v>0</v>
      </c>
      <c r="N27" s="50">
        <f t="shared" si="0"/>
        <v>856</v>
      </c>
      <c r="P27" s="52" t="s">
        <v>25</v>
      </c>
    </row>
    <row r="28" spans="1:16" hidden="1" x14ac:dyDescent="0.3">
      <c r="A28" s="45">
        <v>2012</v>
      </c>
      <c r="B28" s="46">
        <v>27</v>
      </c>
      <c r="C28" s="47" t="s">
        <v>14</v>
      </c>
      <c r="D28" s="48">
        <v>266</v>
      </c>
      <c r="E28" s="49">
        <v>78</v>
      </c>
      <c r="F28" s="49">
        <v>61</v>
      </c>
      <c r="G28" s="49">
        <v>119</v>
      </c>
      <c r="H28" s="49">
        <v>0</v>
      </c>
      <c r="I28" s="49">
        <v>45</v>
      </c>
      <c r="J28" s="49">
        <v>79</v>
      </c>
      <c r="K28" s="49">
        <v>78</v>
      </c>
      <c r="L28" s="49">
        <v>0</v>
      </c>
      <c r="M28" s="53">
        <v>0</v>
      </c>
      <c r="N28" s="50">
        <f t="shared" si="0"/>
        <v>726</v>
      </c>
      <c r="P28" s="52" t="s">
        <v>25</v>
      </c>
    </row>
    <row r="29" spans="1:16" hidden="1" x14ac:dyDescent="0.3">
      <c r="A29" s="45">
        <v>2012</v>
      </c>
      <c r="B29" s="46">
        <v>28</v>
      </c>
      <c r="C29" s="47" t="s">
        <v>14</v>
      </c>
      <c r="D29" s="48">
        <v>333</v>
      </c>
      <c r="E29" s="49">
        <v>78</v>
      </c>
      <c r="F29" s="49">
        <v>65</v>
      </c>
      <c r="G29" s="49">
        <v>171</v>
      </c>
      <c r="H29" s="49">
        <v>0</v>
      </c>
      <c r="I29" s="49">
        <v>22</v>
      </c>
      <c r="J29" s="49">
        <v>85</v>
      </c>
      <c r="K29" s="49">
        <v>107</v>
      </c>
      <c r="L29" s="49">
        <v>0</v>
      </c>
      <c r="M29" s="53">
        <v>0</v>
      </c>
      <c r="N29" s="50">
        <f t="shared" si="0"/>
        <v>861</v>
      </c>
      <c r="P29" s="52" t="s">
        <v>25</v>
      </c>
    </row>
    <row r="30" spans="1:16" hidden="1" x14ac:dyDescent="0.3">
      <c r="A30" s="45">
        <v>2012</v>
      </c>
      <c r="B30" s="46">
        <v>29</v>
      </c>
      <c r="C30" s="47" t="s">
        <v>14</v>
      </c>
      <c r="D30" s="48">
        <v>285</v>
      </c>
      <c r="E30" s="49">
        <v>56</v>
      </c>
      <c r="F30" s="49">
        <v>77</v>
      </c>
      <c r="G30" s="49">
        <v>75</v>
      </c>
      <c r="H30" s="49">
        <v>0</v>
      </c>
      <c r="I30" s="49">
        <v>22</v>
      </c>
      <c r="J30" s="49">
        <v>80</v>
      </c>
      <c r="K30" s="49">
        <v>52</v>
      </c>
      <c r="L30" s="49">
        <v>0</v>
      </c>
      <c r="M30" s="53">
        <v>0</v>
      </c>
      <c r="N30" s="50">
        <f t="shared" si="0"/>
        <v>647</v>
      </c>
      <c r="P30" s="52" t="s">
        <v>25</v>
      </c>
    </row>
    <row r="31" spans="1:16" hidden="1" x14ac:dyDescent="0.3">
      <c r="A31" s="45">
        <v>2012</v>
      </c>
      <c r="B31" s="46">
        <v>30</v>
      </c>
      <c r="C31" s="47" t="s">
        <v>14</v>
      </c>
      <c r="D31" s="48">
        <v>369</v>
      </c>
      <c r="E31" s="49">
        <v>72</v>
      </c>
      <c r="F31" s="49">
        <v>128</v>
      </c>
      <c r="G31" s="49">
        <v>112</v>
      </c>
      <c r="H31" s="49">
        <v>0</v>
      </c>
      <c r="I31" s="49">
        <v>37</v>
      </c>
      <c r="J31" s="49">
        <v>83</v>
      </c>
      <c r="K31" s="49">
        <v>154</v>
      </c>
      <c r="L31" s="49">
        <v>0</v>
      </c>
      <c r="M31" s="53">
        <v>0</v>
      </c>
      <c r="N31" s="50">
        <f t="shared" si="0"/>
        <v>955</v>
      </c>
      <c r="P31" s="52" t="s">
        <v>25</v>
      </c>
    </row>
    <row r="32" spans="1:16" hidden="1" x14ac:dyDescent="0.3">
      <c r="A32" s="45">
        <v>2012</v>
      </c>
      <c r="B32" s="46">
        <v>31</v>
      </c>
      <c r="C32" s="47" t="s">
        <v>14</v>
      </c>
      <c r="D32" s="48">
        <v>320</v>
      </c>
      <c r="E32" s="49">
        <v>106</v>
      </c>
      <c r="F32" s="49">
        <v>66</v>
      </c>
      <c r="G32" s="49">
        <v>165</v>
      </c>
      <c r="H32" s="49">
        <v>0</v>
      </c>
      <c r="I32" s="49">
        <v>43</v>
      </c>
      <c r="J32" s="49">
        <v>49</v>
      </c>
      <c r="K32" s="49">
        <v>52</v>
      </c>
      <c r="L32" s="49">
        <v>0</v>
      </c>
      <c r="M32" s="53">
        <v>0</v>
      </c>
      <c r="N32" s="50">
        <f t="shared" si="0"/>
        <v>801</v>
      </c>
      <c r="P32" s="52" t="s">
        <v>25</v>
      </c>
    </row>
    <row r="33" spans="1:16" hidden="1" x14ac:dyDescent="0.3">
      <c r="A33" s="45">
        <v>2012</v>
      </c>
      <c r="B33" s="46">
        <v>32</v>
      </c>
      <c r="C33" s="47" t="s">
        <v>14</v>
      </c>
      <c r="D33" s="48">
        <v>318</v>
      </c>
      <c r="E33" s="49">
        <v>74</v>
      </c>
      <c r="F33" s="49">
        <v>22</v>
      </c>
      <c r="G33" s="49">
        <v>70</v>
      </c>
      <c r="H33" s="49">
        <v>0</v>
      </c>
      <c r="I33" s="49">
        <v>39</v>
      </c>
      <c r="J33" s="49">
        <v>64</v>
      </c>
      <c r="K33" s="49">
        <v>99</v>
      </c>
      <c r="L33" s="49">
        <v>0</v>
      </c>
      <c r="M33" s="53">
        <v>0</v>
      </c>
      <c r="N33" s="50">
        <f t="shared" si="0"/>
        <v>686</v>
      </c>
      <c r="P33" s="52" t="s">
        <v>25</v>
      </c>
    </row>
    <row r="34" spans="1:16" hidden="1" x14ac:dyDescent="0.3">
      <c r="A34" s="45">
        <v>2012</v>
      </c>
      <c r="B34" s="46">
        <v>33</v>
      </c>
      <c r="C34" s="47" t="s">
        <v>14</v>
      </c>
      <c r="D34" s="48">
        <v>238</v>
      </c>
      <c r="E34" s="49">
        <v>57</v>
      </c>
      <c r="F34" s="49">
        <v>37</v>
      </c>
      <c r="G34" s="49">
        <v>94</v>
      </c>
      <c r="H34" s="49">
        <v>0</v>
      </c>
      <c r="I34" s="49">
        <v>10</v>
      </c>
      <c r="J34" s="49">
        <v>29</v>
      </c>
      <c r="K34" s="49">
        <v>46</v>
      </c>
      <c r="L34" s="49">
        <v>0</v>
      </c>
      <c r="M34" s="53">
        <v>0</v>
      </c>
      <c r="N34" s="50">
        <f t="shared" si="0"/>
        <v>511</v>
      </c>
      <c r="P34" s="52" t="s">
        <v>25</v>
      </c>
    </row>
    <row r="35" spans="1:16" hidden="1" x14ac:dyDescent="0.3">
      <c r="A35" s="45">
        <v>2012</v>
      </c>
      <c r="B35" s="46">
        <v>34</v>
      </c>
      <c r="C35" s="47" t="s">
        <v>14</v>
      </c>
      <c r="D35" s="48">
        <v>245</v>
      </c>
      <c r="E35" s="49">
        <v>156</v>
      </c>
      <c r="F35" s="49">
        <v>46</v>
      </c>
      <c r="G35" s="49">
        <v>70</v>
      </c>
      <c r="H35" s="49">
        <v>0</v>
      </c>
      <c r="I35" s="49">
        <v>36</v>
      </c>
      <c r="J35" s="49">
        <v>34</v>
      </c>
      <c r="K35" s="49">
        <v>89</v>
      </c>
      <c r="L35" s="49">
        <v>0</v>
      </c>
      <c r="M35" s="53">
        <v>0</v>
      </c>
      <c r="N35" s="50">
        <f t="shared" si="0"/>
        <v>676</v>
      </c>
      <c r="P35" s="52" t="s">
        <v>25</v>
      </c>
    </row>
    <row r="36" spans="1:16" hidden="1" x14ac:dyDescent="0.3">
      <c r="A36" s="45">
        <v>2012</v>
      </c>
      <c r="B36" s="46">
        <v>35</v>
      </c>
      <c r="C36" s="47" t="s">
        <v>14</v>
      </c>
      <c r="D36" s="48">
        <v>292</v>
      </c>
      <c r="E36" s="49">
        <v>50</v>
      </c>
      <c r="F36" s="49">
        <v>77</v>
      </c>
      <c r="G36" s="49">
        <v>63</v>
      </c>
      <c r="H36" s="49">
        <v>0</v>
      </c>
      <c r="I36" s="49">
        <v>29</v>
      </c>
      <c r="J36" s="49">
        <v>87</v>
      </c>
      <c r="K36" s="49">
        <v>46</v>
      </c>
      <c r="L36" s="49">
        <v>0</v>
      </c>
      <c r="M36" s="53">
        <v>0</v>
      </c>
      <c r="N36" s="50">
        <f t="shared" si="0"/>
        <v>644</v>
      </c>
      <c r="P36" s="52" t="s">
        <v>25</v>
      </c>
    </row>
    <row r="37" spans="1:16" hidden="1" x14ac:dyDescent="0.3">
      <c r="A37" s="45">
        <v>2012</v>
      </c>
      <c r="B37" s="46">
        <v>36</v>
      </c>
      <c r="C37" s="47" t="s">
        <v>14</v>
      </c>
      <c r="D37" s="48">
        <v>193</v>
      </c>
      <c r="E37" s="49">
        <v>83</v>
      </c>
      <c r="F37" s="49">
        <v>79</v>
      </c>
      <c r="G37" s="49">
        <v>76</v>
      </c>
      <c r="H37" s="49">
        <v>0</v>
      </c>
      <c r="I37" s="49">
        <v>27</v>
      </c>
      <c r="J37" s="49">
        <v>66</v>
      </c>
      <c r="K37" s="49">
        <v>83</v>
      </c>
      <c r="L37" s="49">
        <v>0</v>
      </c>
      <c r="M37" s="53">
        <v>0</v>
      </c>
      <c r="N37" s="50">
        <f t="shared" si="0"/>
        <v>607</v>
      </c>
      <c r="P37" s="52" t="s">
        <v>25</v>
      </c>
    </row>
    <row r="38" spans="1:16" hidden="1" x14ac:dyDescent="0.3">
      <c r="A38" s="45">
        <v>2012</v>
      </c>
      <c r="B38" s="46">
        <v>37</v>
      </c>
      <c r="C38" s="47" t="s">
        <v>14</v>
      </c>
      <c r="D38" s="48">
        <v>196</v>
      </c>
      <c r="E38" s="49">
        <v>46</v>
      </c>
      <c r="F38" s="49">
        <v>69</v>
      </c>
      <c r="G38" s="49">
        <v>75</v>
      </c>
      <c r="H38" s="49">
        <v>0</v>
      </c>
      <c r="I38" s="49">
        <v>58</v>
      </c>
      <c r="J38" s="49">
        <v>61</v>
      </c>
      <c r="K38" s="49">
        <v>81</v>
      </c>
      <c r="L38" s="49">
        <v>0</v>
      </c>
      <c r="M38" s="53">
        <v>0</v>
      </c>
      <c r="N38" s="50">
        <f t="shared" si="0"/>
        <v>586</v>
      </c>
      <c r="P38" s="52" t="s">
        <v>25</v>
      </c>
    </row>
    <row r="39" spans="1:16" hidden="1" x14ac:dyDescent="0.3">
      <c r="A39" s="45">
        <v>2012</v>
      </c>
      <c r="B39" s="46">
        <v>38</v>
      </c>
      <c r="C39" s="47" t="s">
        <v>14</v>
      </c>
      <c r="D39" s="48">
        <v>287</v>
      </c>
      <c r="E39" s="49">
        <v>92</v>
      </c>
      <c r="F39" s="49">
        <v>105</v>
      </c>
      <c r="G39" s="49">
        <v>74</v>
      </c>
      <c r="H39" s="49">
        <v>0</v>
      </c>
      <c r="I39" s="49">
        <v>59</v>
      </c>
      <c r="J39" s="49">
        <v>65</v>
      </c>
      <c r="K39" s="49">
        <v>89</v>
      </c>
      <c r="L39" s="49">
        <v>0</v>
      </c>
      <c r="M39" s="53">
        <v>0</v>
      </c>
      <c r="N39" s="50">
        <f t="shared" si="0"/>
        <v>771</v>
      </c>
      <c r="P39" s="52" t="s">
        <v>25</v>
      </c>
    </row>
    <row r="40" spans="1:16" hidden="1" x14ac:dyDescent="0.3">
      <c r="A40" s="45">
        <v>2012</v>
      </c>
      <c r="B40" s="46">
        <v>39</v>
      </c>
      <c r="C40" s="47" t="s">
        <v>14</v>
      </c>
      <c r="D40" s="48">
        <v>294</v>
      </c>
      <c r="E40" s="49">
        <v>81</v>
      </c>
      <c r="F40" s="49">
        <v>58</v>
      </c>
      <c r="G40" s="49">
        <v>107</v>
      </c>
      <c r="H40" s="49">
        <v>0</v>
      </c>
      <c r="I40" s="49">
        <v>50</v>
      </c>
      <c r="J40" s="49">
        <v>65</v>
      </c>
      <c r="K40" s="49">
        <v>91</v>
      </c>
      <c r="L40" s="49">
        <v>0</v>
      </c>
      <c r="M40" s="53">
        <v>0</v>
      </c>
      <c r="N40" s="50">
        <f t="shared" si="0"/>
        <v>746</v>
      </c>
      <c r="P40" s="52" t="s">
        <v>25</v>
      </c>
    </row>
    <row r="41" spans="1:16" hidden="1" x14ac:dyDescent="0.3">
      <c r="A41" s="45">
        <v>2012</v>
      </c>
      <c r="B41" s="46">
        <v>40</v>
      </c>
      <c r="C41" s="47" t="s">
        <v>14</v>
      </c>
      <c r="D41" s="48">
        <v>290</v>
      </c>
      <c r="E41" s="49">
        <v>77</v>
      </c>
      <c r="F41" s="49">
        <v>83</v>
      </c>
      <c r="G41" s="49">
        <v>141</v>
      </c>
      <c r="H41" s="49">
        <v>0</v>
      </c>
      <c r="I41" s="49">
        <v>56</v>
      </c>
      <c r="J41" s="49">
        <v>115</v>
      </c>
      <c r="K41" s="49">
        <v>38</v>
      </c>
      <c r="L41" s="49">
        <v>0</v>
      </c>
      <c r="M41" s="53">
        <v>0</v>
      </c>
      <c r="N41" s="50">
        <f t="shared" si="0"/>
        <v>800</v>
      </c>
      <c r="P41" s="52" t="s">
        <v>25</v>
      </c>
    </row>
    <row r="42" spans="1:16" hidden="1" x14ac:dyDescent="0.3">
      <c r="A42" s="45">
        <v>2012</v>
      </c>
      <c r="B42" s="46">
        <v>41</v>
      </c>
      <c r="C42" s="47" t="s">
        <v>14</v>
      </c>
      <c r="D42" s="48">
        <v>219</v>
      </c>
      <c r="E42" s="49">
        <v>97</v>
      </c>
      <c r="F42" s="49">
        <v>112</v>
      </c>
      <c r="G42" s="49">
        <v>71</v>
      </c>
      <c r="H42" s="49">
        <v>0</v>
      </c>
      <c r="I42" s="49">
        <v>62</v>
      </c>
      <c r="J42" s="49">
        <v>104</v>
      </c>
      <c r="K42" s="49">
        <v>96</v>
      </c>
      <c r="L42" s="49">
        <v>0</v>
      </c>
      <c r="M42" s="53">
        <v>0</v>
      </c>
      <c r="N42" s="50">
        <f t="shared" si="0"/>
        <v>761</v>
      </c>
      <c r="P42" s="52" t="s">
        <v>25</v>
      </c>
    </row>
    <row r="43" spans="1:16" hidden="1" x14ac:dyDescent="0.3">
      <c r="A43" s="45">
        <v>2012</v>
      </c>
      <c r="B43" s="46">
        <v>42</v>
      </c>
      <c r="C43" s="47" t="s">
        <v>14</v>
      </c>
      <c r="D43" s="48">
        <v>288</v>
      </c>
      <c r="E43" s="49">
        <v>89</v>
      </c>
      <c r="F43" s="49">
        <v>85</v>
      </c>
      <c r="G43" s="49">
        <v>99</v>
      </c>
      <c r="H43" s="49">
        <v>0</v>
      </c>
      <c r="I43" s="49">
        <v>57</v>
      </c>
      <c r="J43" s="49">
        <v>68</v>
      </c>
      <c r="K43" s="49">
        <v>58</v>
      </c>
      <c r="L43" s="49">
        <v>0</v>
      </c>
      <c r="M43" s="53">
        <v>0</v>
      </c>
      <c r="N43" s="50">
        <f t="shared" si="0"/>
        <v>744</v>
      </c>
      <c r="P43" s="52" t="s">
        <v>25</v>
      </c>
    </row>
    <row r="44" spans="1:16" hidden="1" x14ac:dyDescent="0.3">
      <c r="A44" s="45">
        <v>2012</v>
      </c>
      <c r="B44" s="46">
        <v>43</v>
      </c>
      <c r="C44" s="47" t="s">
        <v>14</v>
      </c>
      <c r="D44" s="48">
        <v>242</v>
      </c>
      <c r="E44" s="49">
        <v>94</v>
      </c>
      <c r="F44" s="49">
        <v>27</v>
      </c>
      <c r="G44" s="49">
        <v>62</v>
      </c>
      <c r="H44" s="49">
        <v>0</v>
      </c>
      <c r="I44" s="49">
        <v>58</v>
      </c>
      <c r="J44" s="49">
        <v>59</v>
      </c>
      <c r="K44" s="49">
        <v>65</v>
      </c>
      <c r="L44" s="49">
        <v>0</v>
      </c>
      <c r="M44" s="53">
        <v>0</v>
      </c>
      <c r="N44" s="50">
        <f t="shared" si="0"/>
        <v>607</v>
      </c>
      <c r="P44" s="52" t="s">
        <v>25</v>
      </c>
    </row>
    <row r="45" spans="1:16" hidden="1" x14ac:dyDescent="0.3">
      <c r="A45" s="45">
        <v>2012</v>
      </c>
      <c r="B45" s="46">
        <v>44</v>
      </c>
      <c r="C45" s="47" t="s">
        <v>14</v>
      </c>
      <c r="D45" s="48">
        <v>269</v>
      </c>
      <c r="E45" s="49">
        <v>89</v>
      </c>
      <c r="F45" s="49">
        <v>85</v>
      </c>
      <c r="G45" s="49">
        <v>105</v>
      </c>
      <c r="H45" s="49">
        <v>0</v>
      </c>
      <c r="I45" s="49">
        <v>45</v>
      </c>
      <c r="J45" s="49">
        <v>62</v>
      </c>
      <c r="K45" s="49">
        <v>58</v>
      </c>
      <c r="L45" s="49">
        <v>0</v>
      </c>
      <c r="M45" s="53">
        <v>0</v>
      </c>
      <c r="N45" s="50">
        <f t="shared" si="0"/>
        <v>713</v>
      </c>
      <c r="P45" s="52" t="s">
        <v>25</v>
      </c>
    </row>
    <row r="46" spans="1:16" hidden="1" x14ac:dyDescent="0.3">
      <c r="A46" s="45">
        <v>2012</v>
      </c>
      <c r="B46" s="46">
        <v>45</v>
      </c>
      <c r="C46" s="47" t="s">
        <v>14</v>
      </c>
      <c r="D46" s="48">
        <v>223</v>
      </c>
      <c r="E46" s="49">
        <v>95</v>
      </c>
      <c r="F46" s="49">
        <v>67</v>
      </c>
      <c r="G46" s="49">
        <v>120</v>
      </c>
      <c r="H46" s="49">
        <v>0</v>
      </c>
      <c r="I46" s="49">
        <v>52</v>
      </c>
      <c r="J46" s="49">
        <v>127</v>
      </c>
      <c r="K46" s="49">
        <v>94</v>
      </c>
      <c r="L46" s="49">
        <v>0</v>
      </c>
      <c r="M46" s="53">
        <v>0</v>
      </c>
      <c r="N46" s="50">
        <f t="shared" si="0"/>
        <v>778</v>
      </c>
      <c r="P46" s="52" t="s">
        <v>25</v>
      </c>
    </row>
    <row r="47" spans="1:16" hidden="1" x14ac:dyDescent="0.3">
      <c r="A47" s="45">
        <v>2012</v>
      </c>
      <c r="B47" s="46">
        <v>46</v>
      </c>
      <c r="C47" s="47" t="s">
        <v>14</v>
      </c>
      <c r="D47" s="48">
        <v>354</v>
      </c>
      <c r="E47" s="49">
        <v>92</v>
      </c>
      <c r="F47" s="49">
        <v>143</v>
      </c>
      <c r="G47" s="49">
        <v>82</v>
      </c>
      <c r="H47" s="49">
        <v>0</v>
      </c>
      <c r="I47" s="49">
        <v>55</v>
      </c>
      <c r="J47" s="49">
        <v>70</v>
      </c>
      <c r="K47" s="49">
        <v>93</v>
      </c>
      <c r="L47" s="49">
        <v>0</v>
      </c>
      <c r="M47" s="53">
        <v>0</v>
      </c>
      <c r="N47" s="50">
        <f t="shared" si="0"/>
        <v>889</v>
      </c>
      <c r="P47" s="52" t="s">
        <v>25</v>
      </c>
    </row>
    <row r="48" spans="1:16" hidden="1" x14ac:dyDescent="0.3">
      <c r="A48" s="45">
        <v>2012</v>
      </c>
      <c r="B48" s="46">
        <v>47</v>
      </c>
      <c r="C48" s="47" t="s">
        <v>14</v>
      </c>
      <c r="D48" s="48">
        <v>342</v>
      </c>
      <c r="E48" s="49">
        <v>89</v>
      </c>
      <c r="F48" s="49">
        <v>134</v>
      </c>
      <c r="G48" s="49">
        <v>155</v>
      </c>
      <c r="H48" s="49">
        <v>0</v>
      </c>
      <c r="I48" s="49">
        <v>53</v>
      </c>
      <c r="J48" s="49">
        <v>117</v>
      </c>
      <c r="K48" s="49">
        <v>63</v>
      </c>
      <c r="L48" s="49">
        <v>0</v>
      </c>
      <c r="M48" s="53">
        <v>0</v>
      </c>
      <c r="N48" s="50">
        <f t="shared" si="0"/>
        <v>953</v>
      </c>
      <c r="P48" s="52" t="s">
        <v>25</v>
      </c>
    </row>
    <row r="49" spans="1:24" hidden="1" x14ac:dyDescent="0.3">
      <c r="A49" s="45">
        <v>2012</v>
      </c>
      <c r="B49" s="46">
        <v>48</v>
      </c>
      <c r="C49" s="47" t="s">
        <v>14</v>
      </c>
      <c r="D49" s="48">
        <v>337</v>
      </c>
      <c r="E49" s="49">
        <v>111</v>
      </c>
      <c r="F49" s="49">
        <v>165</v>
      </c>
      <c r="G49" s="49">
        <v>101</v>
      </c>
      <c r="H49" s="49">
        <v>0</v>
      </c>
      <c r="I49" s="49">
        <v>84</v>
      </c>
      <c r="J49" s="49">
        <v>43</v>
      </c>
      <c r="K49" s="49">
        <v>80</v>
      </c>
      <c r="L49" s="49">
        <v>0</v>
      </c>
      <c r="M49" s="53">
        <v>0</v>
      </c>
      <c r="N49" s="50">
        <f t="shared" si="0"/>
        <v>921</v>
      </c>
      <c r="P49" s="52" t="s">
        <v>25</v>
      </c>
    </row>
    <row r="50" spans="1:24" hidden="1" x14ac:dyDescent="0.3">
      <c r="A50" s="45">
        <v>2012</v>
      </c>
      <c r="B50" s="46">
        <v>49</v>
      </c>
      <c r="C50" s="47" t="s">
        <v>14</v>
      </c>
      <c r="D50" s="48">
        <v>338</v>
      </c>
      <c r="E50" s="49">
        <v>106</v>
      </c>
      <c r="F50" s="49">
        <v>66</v>
      </c>
      <c r="G50" s="49">
        <v>78</v>
      </c>
      <c r="H50" s="49">
        <v>0</v>
      </c>
      <c r="I50" s="49">
        <v>69</v>
      </c>
      <c r="J50" s="49">
        <v>88</v>
      </c>
      <c r="K50" s="49">
        <v>72</v>
      </c>
      <c r="L50" s="49">
        <v>0</v>
      </c>
      <c r="M50" s="53">
        <v>0</v>
      </c>
      <c r="N50" s="50">
        <f t="shared" si="0"/>
        <v>817</v>
      </c>
      <c r="P50" s="52" t="s">
        <v>25</v>
      </c>
    </row>
    <row r="51" spans="1:24" hidden="1" x14ac:dyDescent="0.3">
      <c r="A51" s="45">
        <v>2012</v>
      </c>
      <c r="B51" s="46">
        <v>50</v>
      </c>
      <c r="C51" s="47" t="s">
        <v>14</v>
      </c>
      <c r="D51" s="48">
        <v>550</v>
      </c>
      <c r="E51" s="49">
        <v>137</v>
      </c>
      <c r="F51" s="49">
        <v>218</v>
      </c>
      <c r="G51" s="49">
        <v>145</v>
      </c>
      <c r="H51" s="49">
        <v>0</v>
      </c>
      <c r="I51" s="49">
        <v>101</v>
      </c>
      <c r="J51" s="49">
        <v>90</v>
      </c>
      <c r="K51" s="49">
        <v>59</v>
      </c>
      <c r="L51" s="49">
        <v>0</v>
      </c>
      <c r="M51" s="53">
        <v>0</v>
      </c>
      <c r="N51" s="50">
        <f t="shared" si="0"/>
        <v>1300</v>
      </c>
      <c r="P51" s="52" t="s">
        <v>25</v>
      </c>
    </row>
    <row r="52" spans="1:24" hidden="1" x14ac:dyDescent="0.3">
      <c r="A52" s="45">
        <v>2012</v>
      </c>
      <c r="B52" s="46">
        <v>51</v>
      </c>
      <c r="C52" s="47" t="s">
        <v>14</v>
      </c>
      <c r="D52" s="48">
        <v>389</v>
      </c>
      <c r="E52" s="49">
        <v>102</v>
      </c>
      <c r="F52" s="49">
        <v>95</v>
      </c>
      <c r="G52" s="49">
        <v>168</v>
      </c>
      <c r="H52" s="49">
        <v>0</v>
      </c>
      <c r="I52" s="49">
        <v>97</v>
      </c>
      <c r="J52" s="49">
        <v>117</v>
      </c>
      <c r="K52" s="49">
        <v>73</v>
      </c>
      <c r="L52" s="49">
        <v>0</v>
      </c>
      <c r="M52" s="53">
        <v>0</v>
      </c>
      <c r="N52" s="50">
        <f t="shared" si="0"/>
        <v>1041</v>
      </c>
      <c r="P52" s="52" t="s">
        <v>25</v>
      </c>
    </row>
    <row r="53" spans="1:24" ht="15" hidden="1" thickBot="1" x14ac:dyDescent="0.35">
      <c r="A53" s="54">
        <v>2012</v>
      </c>
      <c r="B53" s="55">
        <v>52</v>
      </c>
      <c r="C53" s="47" t="s">
        <v>14</v>
      </c>
      <c r="D53" s="56">
        <v>219</v>
      </c>
      <c r="E53" s="57">
        <v>126</v>
      </c>
      <c r="F53" s="57">
        <v>77</v>
      </c>
      <c r="G53" s="57">
        <v>75</v>
      </c>
      <c r="H53" s="57">
        <v>0</v>
      </c>
      <c r="I53" s="57">
        <v>41</v>
      </c>
      <c r="J53" s="57">
        <v>86</v>
      </c>
      <c r="K53" s="57">
        <v>130</v>
      </c>
      <c r="L53" s="57">
        <v>0</v>
      </c>
      <c r="M53" s="58">
        <v>0</v>
      </c>
      <c r="N53" s="59">
        <f>SUM(D53:M53)</f>
        <v>754</v>
      </c>
      <c r="P53" s="60" t="s">
        <v>25</v>
      </c>
    </row>
    <row r="54" spans="1:24" ht="93.75" hidden="1" customHeight="1" thickTop="1" thickBot="1" x14ac:dyDescent="0.35">
      <c r="A54" s="61" t="s">
        <v>0</v>
      </c>
      <c r="B54" s="62" t="s">
        <v>1</v>
      </c>
      <c r="C54" s="63" t="s">
        <v>2</v>
      </c>
      <c r="D54" s="64" t="s">
        <v>3</v>
      </c>
      <c r="E54" s="65" t="s">
        <v>4</v>
      </c>
      <c r="F54" s="66" t="s">
        <v>5</v>
      </c>
      <c r="G54" s="65" t="s">
        <v>6</v>
      </c>
      <c r="H54" s="65" t="s">
        <v>7</v>
      </c>
      <c r="I54" s="65" t="s">
        <v>8</v>
      </c>
      <c r="J54" s="65" t="s">
        <v>9</v>
      </c>
      <c r="K54" s="67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</row>
    <row r="55" spans="1:24" hidden="1" x14ac:dyDescent="0.3">
      <c r="A55" s="73">
        <v>2013</v>
      </c>
      <c r="B55" s="74">
        <v>1</v>
      </c>
      <c r="C55" s="75" t="s">
        <v>14</v>
      </c>
      <c r="D55" s="76">
        <v>159</v>
      </c>
      <c r="E55" s="77">
        <v>104</v>
      </c>
      <c r="F55" s="77">
        <v>24</v>
      </c>
      <c r="G55" s="77">
        <v>70</v>
      </c>
      <c r="H55" s="77">
        <v>0</v>
      </c>
      <c r="I55" s="77">
        <v>4</v>
      </c>
      <c r="J55" s="77">
        <v>70</v>
      </c>
      <c r="K55" s="77">
        <v>67</v>
      </c>
      <c r="L55" s="77">
        <v>0</v>
      </c>
      <c r="M55" s="78">
        <v>0</v>
      </c>
      <c r="N55" s="50">
        <f t="shared" si="0"/>
        <v>498</v>
      </c>
      <c r="O55" s="79"/>
      <c r="P55" s="80" t="s">
        <v>25</v>
      </c>
      <c r="Q55" s="81"/>
      <c r="R55" s="82"/>
      <c r="S55" s="82"/>
      <c r="T55" s="82"/>
      <c r="U55" s="82"/>
      <c r="V55" s="82"/>
      <c r="W55" s="82"/>
      <c r="X55" s="82"/>
    </row>
    <row r="56" spans="1:24" hidden="1" x14ac:dyDescent="0.3">
      <c r="A56" s="83">
        <v>2013</v>
      </c>
      <c r="B56" s="46">
        <v>2</v>
      </c>
      <c r="C56" s="84" t="s">
        <v>14</v>
      </c>
      <c r="D56" s="48">
        <v>127</v>
      </c>
      <c r="E56" s="49">
        <v>74</v>
      </c>
      <c r="F56" s="49">
        <v>120</v>
      </c>
      <c r="G56" s="49">
        <v>62</v>
      </c>
      <c r="H56" s="49">
        <v>0</v>
      </c>
      <c r="I56" s="49">
        <v>36</v>
      </c>
      <c r="J56" s="49">
        <v>35</v>
      </c>
      <c r="K56" s="49">
        <v>62</v>
      </c>
      <c r="L56" s="49">
        <v>0</v>
      </c>
      <c r="M56" s="53">
        <v>0</v>
      </c>
      <c r="N56" s="50">
        <f t="shared" si="0"/>
        <v>516</v>
      </c>
      <c r="O56" s="82"/>
      <c r="P56" s="85" t="s">
        <v>25</v>
      </c>
      <c r="Q56" s="82"/>
      <c r="R56" s="82"/>
      <c r="S56" s="82"/>
      <c r="T56" s="82"/>
      <c r="U56" s="82"/>
      <c r="V56" s="82"/>
      <c r="W56" s="82"/>
    </row>
    <row r="57" spans="1:24" hidden="1" x14ac:dyDescent="0.3">
      <c r="A57" s="83">
        <v>2013</v>
      </c>
      <c r="B57" s="46">
        <v>3</v>
      </c>
      <c r="C57" s="47" t="s">
        <v>14</v>
      </c>
      <c r="D57" s="48">
        <v>200</v>
      </c>
      <c r="E57" s="49">
        <v>61</v>
      </c>
      <c r="F57" s="49">
        <v>105</v>
      </c>
      <c r="G57" s="49">
        <v>70</v>
      </c>
      <c r="H57" s="49">
        <v>0</v>
      </c>
      <c r="I57" s="49">
        <v>46</v>
      </c>
      <c r="J57" s="49">
        <v>51</v>
      </c>
      <c r="K57" s="49">
        <v>100</v>
      </c>
      <c r="L57" s="49">
        <v>0</v>
      </c>
      <c r="M57" s="53">
        <v>0</v>
      </c>
      <c r="N57" s="50">
        <f t="shared" si="0"/>
        <v>633</v>
      </c>
      <c r="P57" s="85" t="s">
        <v>25</v>
      </c>
    </row>
    <row r="58" spans="1:24" hidden="1" x14ac:dyDescent="0.3">
      <c r="A58" s="83">
        <v>2013</v>
      </c>
      <c r="B58" s="46">
        <v>4</v>
      </c>
      <c r="C58" s="47" t="s">
        <v>14</v>
      </c>
      <c r="D58" s="48">
        <v>225</v>
      </c>
      <c r="E58" s="49">
        <v>103</v>
      </c>
      <c r="F58" s="49">
        <v>168</v>
      </c>
      <c r="G58" s="49">
        <v>60</v>
      </c>
      <c r="H58" s="49">
        <v>0</v>
      </c>
      <c r="I58" s="49">
        <v>48</v>
      </c>
      <c r="J58" s="49">
        <v>72</v>
      </c>
      <c r="K58" s="49">
        <v>82</v>
      </c>
      <c r="L58" s="49">
        <v>0</v>
      </c>
      <c r="M58" s="53">
        <v>0</v>
      </c>
      <c r="N58" s="50">
        <f t="shared" si="0"/>
        <v>758</v>
      </c>
      <c r="P58" s="85" t="s">
        <v>25</v>
      </c>
    </row>
    <row r="59" spans="1:24" hidden="1" x14ac:dyDescent="0.3">
      <c r="A59" s="83">
        <v>2013</v>
      </c>
      <c r="B59" s="46">
        <v>5</v>
      </c>
      <c r="C59" s="47" t="s">
        <v>14</v>
      </c>
      <c r="D59" s="48">
        <v>240</v>
      </c>
      <c r="E59" s="49">
        <v>104</v>
      </c>
      <c r="F59" s="49">
        <v>173</v>
      </c>
      <c r="G59" s="49">
        <v>105</v>
      </c>
      <c r="H59" s="49">
        <v>0</v>
      </c>
      <c r="I59" s="49">
        <v>105</v>
      </c>
      <c r="J59" s="49">
        <v>74</v>
      </c>
      <c r="K59" s="49">
        <v>103</v>
      </c>
      <c r="L59" s="49">
        <v>0</v>
      </c>
      <c r="M59" s="53">
        <v>0</v>
      </c>
      <c r="N59" s="50">
        <f t="shared" si="0"/>
        <v>904</v>
      </c>
      <c r="P59" s="85">
        <f t="shared" ref="P59:P108" si="1">(N59-N6)/N6</f>
        <v>0.1385390428211587</v>
      </c>
    </row>
    <row r="60" spans="1:24" hidden="1" x14ac:dyDescent="0.3">
      <c r="A60" s="83">
        <v>2013</v>
      </c>
      <c r="B60" s="46">
        <v>6</v>
      </c>
      <c r="C60" s="47" t="s">
        <v>14</v>
      </c>
      <c r="D60" s="48">
        <v>231</v>
      </c>
      <c r="E60" s="49">
        <v>91</v>
      </c>
      <c r="F60" s="49">
        <v>134</v>
      </c>
      <c r="G60" s="49">
        <v>98</v>
      </c>
      <c r="H60" s="49">
        <v>0</v>
      </c>
      <c r="I60" s="49">
        <v>45</v>
      </c>
      <c r="J60" s="49">
        <v>41</v>
      </c>
      <c r="K60" s="49">
        <v>109</v>
      </c>
      <c r="L60" s="49">
        <v>0</v>
      </c>
      <c r="M60" s="53">
        <v>0</v>
      </c>
      <c r="N60" s="50">
        <f t="shared" si="0"/>
        <v>749</v>
      </c>
      <c r="P60" s="85">
        <f t="shared" si="1"/>
        <v>1.4905149051490514E-2</v>
      </c>
    </row>
    <row r="61" spans="1:24" hidden="1" x14ac:dyDescent="0.3">
      <c r="A61" s="83">
        <v>2013</v>
      </c>
      <c r="B61" s="46">
        <v>7</v>
      </c>
      <c r="C61" s="47" t="s">
        <v>14</v>
      </c>
      <c r="D61" s="48">
        <v>271</v>
      </c>
      <c r="E61" s="49">
        <v>67</v>
      </c>
      <c r="F61" s="49">
        <v>103</v>
      </c>
      <c r="G61" s="49">
        <v>84</v>
      </c>
      <c r="H61" s="49">
        <v>0</v>
      </c>
      <c r="I61" s="49">
        <v>81</v>
      </c>
      <c r="J61" s="49">
        <v>63</v>
      </c>
      <c r="K61" s="49">
        <v>136</v>
      </c>
      <c r="L61" s="49">
        <v>0</v>
      </c>
      <c r="M61" s="53">
        <v>0</v>
      </c>
      <c r="N61" s="50">
        <f t="shared" si="0"/>
        <v>805</v>
      </c>
      <c r="P61" s="85">
        <f t="shared" si="1"/>
        <v>0.38078902229845624</v>
      </c>
    </row>
    <row r="62" spans="1:24" hidden="1" x14ac:dyDescent="0.3">
      <c r="A62" s="83">
        <v>2013</v>
      </c>
      <c r="B62" s="46">
        <v>8</v>
      </c>
      <c r="C62" s="47" t="s">
        <v>14</v>
      </c>
      <c r="D62" s="48">
        <v>267</v>
      </c>
      <c r="E62" s="49">
        <v>88</v>
      </c>
      <c r="F62" s="49">
        <v>165</v>
      </c>
      <c r="G62" s="49">
        <v>61</v>
      </c>
      <c r="H62" s="49">
        <v>0</v>
      </c>
      <c r="I62" s="49">
        <v>72</v>
      </c>
      <c r="J62" s="49">
        <v>56</v>
      </c>
      <c r="K62" s="49">
        <v>135</v>
      </c>
      <c r="L62" s="49">
        <v>0</v>
      </c>
      <c r="M62" s="53">
        <v>0</v>
      </c>
      <c r="N62" s="50">
        <f t="shared" si="0"/>
        <v>844</v>
      </c>
      <c r="P62" s="85">
        <f t="shared" si="1"/>
        <v>6.8354430379746839E-2</v>
      </c>
    </row>
    <row r="63" spans="1:24" hidden="1" x14ac:dyDescent="0.3">
      <c r="A63" s="83">
        <v>2013</v>
      </c>
      <c r="B63" s="46">
        <v>9</v>
      </c>
      <c r="C63" s="47" t="s">
        <v>14</v>
      </c>
      <c r="D63" s="48">
        <v>267</v>
      </c>
      <c r="E63" s="49">
        <v>97</v>
      </c>
      <c r="F63" s="49">
        <v>85</v>
      </c>
      <c r="G63" s="49">
        <v>55</v>
      </c>
      <c r="H63" s="49">
        <v>0</v>
      </c>
      <c r="I63" s="49">
        <v>26</v>
      </c>
      <c r="J63" s="49">
        <v>102</v>
      </c>
      <c r="K63" s="49">
        <v>124</v>
      </c>
      <c r="L63" s="49">
        <v>0</v>
      </c>
      <c r="M63" s="53">
        <v>0</v>
      </c>
      <c r="N63" s="50">
        <f t="shared" si="0"/>
        <v>756</v>
      </c>
      <c r="P63" s="85">
        <f t="shared" si="1"/>
        <v>-9.1743119266055051E-3</v>
      </c>
    </row>
    <row r="64" spans="1:24" hidden="1" x14ac:dyDescent="0.3">
      <c r="A64" s="83">
        <v>2013</v>
      </c>
      <c r="B64" s="46">
        <v>10</v>
      </c>
      <c r="C64" s="47" t="s">
        <v>14</v>
      </c>
      <c r="D64" s="48">
        <v>313</v>
      </c>
      <c r="E64" s="49">
        <v>87</v>
      </c>
      <c r="F64" s="49">
        <v>156</v>
      </c>
      <c r="G64" s="49">
        <v>123</v>
      </c>
      <c r="H64" s="49">
        <v>0</v>
      </c>
      <c r="I64" s="49">
        <v>65</v>
      </c>
      <c r="J64" s="49">
        <v>46</v>
      </c>
      <c r="K64" s="49">
        <v>123</v>
      </c>
      <c r="L64" s="49">
        <v>0</v>
      </c>
      <c r="M64" s="53">
        <v>0</v>
      </c>
      <c r="N64" s="50">
        <f t="shared" si="0"/>
        <v>913</v>
      </c>
      <c r="P64" s="85">
        <f t="shared" si="1"/>
        <v>1.557285873192436E-2</v>
      </c>
    </row>
    <row r="65" spans="1:16" hidden="1" x14ac:dyDescent="0.3">
      <c r="A65" s="83">
        <v>2013</v>
      </c>
      <c r="B65" s="46">
        <v>11</v>
      </c>
      <c r="C65" s="47" t="s">
        <v>14</v>
      </c>
      <c r="D65" s="48">
        <v>279</v>
      </c>
      <c r="E65" s="49">
        <v>85</v>
      </c>
      <c r="F65" s="49">
        <v>135</v>
      </c>
      <c r="G65" s="49">
        <v>89</v>
      </c>
      <c r="H65" s="49">
        <v>0</v>
      </c>
      <c r="I65" s="49">
        <v>41</v>
      </c>
      <c r="J65" s="49">
        <v>76</v>
      </c>
      <c r="K65" s="49">
        <v>91</v>
      </c>
      <c r="L65" s="49">
        <v>0</v>
      </c>
      <c r="M65" s="53">
        <v>0</v>
      </c>
      <c r="N65" s="50">
        <f t="shared" si="0"/>
        <v>796</v>
      </c>
      <c r="P65" s="85">
        <f t="shared" si="1"/>
        <v>-3.1630170316301706E-2</v>
      </c>
    </row>
    <row r="66" spans="1:16" hidden="1" x14ac:dyDescent="0.3">
      <c r="A66" s="83">
        <v>2013</v>
      </c>
      <c r="B66" s="46">
        <v>12</v>
      </c>
      <c r="C66" s="47" t="s">
        <v>14</v>
      </c>
      <c r="D66" s="48">
        <v>226</v>
      </c>
      <c r="E66" s="49">
        <v>98</v>
      </c>
      <c r="F66" s="49">
        <v>163</v>
      </c>
      <c r="G66" s="49">
        <v>86</v>
      </c>
      <c r="H66" s="49">
        <v>0</v>
      </c>
      <c r="I66" s="49">
        <v>54</v>
      </c>
      <c r="J66" s="49">
        <v>68</v>
      </c>
      <c r="K66" s="49">
        <v>181</v>
      </c>
      <c r="L66" s="49">
        <v>0</v>
      </c>
      <c r="M66" s="53">
        <v>0</v>
      </c>
      <c r="N66" s="50">
        <f t="shared" si="0"/>
        <v>876</v>
      </c>
      <c r="P66" s="85">
        <f t="shared" si="1"/>
        <v>-6.8085106382978725E-2</v>
      </c>
    </row>
    <row r="67" spans="1:16" hidden="1" x14ac:dyDescent="0.3">
      <c r="A67" s="83">
        <v>2013</v>
      </c>
      <c r="B67" s="46">
        <v>13</v>
      </c>
      <c r="C67" s="47" t="s">
        <v>14</v>
      </c>
      <c r="D67" s="48">
        <v>354</v>
      </c>
      <c r="E67" s="49">
        <v>139</v>
      </c>
      <c r="F67" s="49">
        <v>222</v>
      </c>
      <c r="G67" s="49">
        <v>101</v>
      </c>
      <c r="H67" s="49">
        <v>0</v>
      </c>
      <c r="I67" s="49">
        <v>79</v>
      </c>
      <c r="J67" s="49">
        <v>84</v>
      </c>
      <c r="K67" s="49">
        <v>211</v>
      </c>
      <c r="L67" s="49">
        <v>0</v>
      </c>
      <c r="M67" s="53">
        <v>0</v>
      </c>
      <c r="N67" s="50">
        <f t="shared" si="0"/>
        <v>1190</v>
      </c>
      <c r="P67" s="85">
        <f t="shared" si="1"/>
        <v>0.1852589641434263</v>
      </c>
    </row>
    <row r="68" spans="1:16" hidden="1" x14ac:dyDescent="0.3">
      <c r="A68" s="83">
        <v>2013</v>
      </c>
      <c r="B68" s="46">
        <v>14</v>
      </c>
      <c r="C68" s="47" t="s">
        <v>14</v>
      </c>
      <c r="D68" s="48">
        <v>259</v>
      </c>
      <c r="E68" s="49">
        <v>132</v>
      </c>
      <c r="F68" s="49">
        <v>107</v>
      </c>
      <c r="G68" s="49">
        <v>101</v>
      </c>
      <c r="H68" s="49">
        <v>0</v>
      </c>
      <c r="I68" s="49">
        <v>48</v>
      </c>
      <c r="J68" s="49">
        <v>67</v>
      </c>
      <c r="K68" s="49">
        <v>150</v>
      </c>
      <c r="L68" s="49">
        <v>0</v>
      </c>
      <c r="M68" s="53">
        <v>0</v>
      </c>
      <c r="N68" s="50">
        <f t="shared" si="0"/>
        <v>864</v>
      </c>
      <c r="P68" s="85">
        <f t="shared" si="1"/>
        <v>-0.13686313686313686</v>
      </c>
    </row>
    <row r="69" spans="1:16" hidden="1" x14ac:dyDescent="0.3">
      <c r="A69" s="83">
        <v>2013</v>
      </c>
      <c r="B69" s="46">
        <v>15</v>
      </c>
      <c r="C69" s="47" t="s">
        <v>14</v>
      </c>
      <c r="D69" s="48">
        <v>282</v>
      </c>
      <c r="E69" s="49">
        <v>91</v>
      </c>
      <c r="F69" s="49">
        <v>126</v>
      </c>
      <c r="G69" s="49">
        <v>82</v>
      </c>
      <c r="H69" s="49">
        <v>0</v>
      </c>
      <c r="I69" s="49">
        <v>86</v>
      </c>
      <c r="J69" s="49">
        <v>59</v>
      </c>
      <c r="K69" s="49">
        <v>131</v>
      </c>
      <c r="L69" s="49">
        <v>0</v>
      </c>
      <c r="M69" s="53">
        <v>0</v>
      </c>
      <c r="N69" s="50">
        <f t="shared" si="0"/>
        <v>857</v>
      </c>
      <c r="P69" s="85">
        <f t="shared" si="1"/>
        <v>-3.8159371492704826E-2</v>
      </c>
    </row>
    <row r="70" spans="1:16" hidden="1" x14ac:dyDescent="0.3">
      <c r="A70" s="83">
        <v>2013</v>
      </c>
      <c r="B70" s="46">
        <v>16</v>
      </c>
      <c r="C70" s="47" t="s">
        <v>14</v>
      </c>
      <c r="D70" s="48">
        <v>298</v>
      </c>
      <c r="E70" s="49">
        <v>66</v>
      </c>
      <c r="F70" s="49">
        <v>191</v>
      </c>
      <c r="G70" s="49">
        <v>81</v>
      </c>
      <c r="H70" s="49">
        <v>0</v>
      </c>
      <c r="I70" s="49">
        <v>82</v>
      </c>
      <c r="J70" s="49">
        <v>72</v>
      </c>
      <c r="K70" s="49">
        <v>132</v>
      </c>
      <c r="L70" s="49">
        <v>0</v>
      </c>
      <c r="M70" s="53">
        <v>0</v>
      </c>
      <c r="N70" s="50">
        <f t="shared" si="0"/>
        <v>922</v>
      </c>
      <c r="P70" s="85">
        <f t="shared" si="1"/>
        <v>0.1896774193548387</v>
      </c>
    </row>
    <row r="71" spans="1:16" hidden="1" x14ac:dyDescent="0.3">
      <c r="A71" s="83">
        <v>2013</v>
      </c>
      <c r="B71" s="46">
        <v>17</v>
      </c>
      <c r="C71" s="47" t="s">
        <v>14</v>
      </c>
      <c r="D71" s="48">
        <v>298</v>
      </c>
      <c r="E71" s="49">
        <v>116</v>
      </c>
      <c r="F71" s="49">
        <v>133</v>
      </c>
      <c r="G71" s="49">
        <v>143</v>
      </c>
      <c r="H71" s="49">
        <v>0</v>
      </c>
      <c r="I71" s="49">
        <v>80</v>
      </c>
      <c r="J71" s="49">
        <v>105</v>
      </c>
      <c r="K71" s="49">
        <v>152</v>
      </c>
      <c r="L71" s="49">
        <v>0</v>
      </c>
      <c r="M71" s="53">
        <v>0</v>
      </c>
      <c r="N71" s="50">
        <f t="shared" ref="N71:N134" si="2">SUM(D71:M71)</f>
        <v>1027</v>
      </c>
      <c r="P71" s="85">
        <f t="shared" si="1"/>
        <v>6.3146997929606624E-2</v>
      </c>
    </row>
    <row r="72" spans="1:16" hidden="1" x14ac:dyDescent="0.3">
      <c r="A72" s="83">
        <v>2013</v>
      </c>
      <c r="B72" s="46">
        <v>18</v>
      </c>
      <c r="C72" s="47" t="s">
        <v>14</v>
      </c>
      <c r="D72" s="48">
        <v>327</v>
      </c>
      <c r="E72" s="49">
        <v>118</v>
      </c>
      <c r="F72" s="49">
        <v>103</v>
      </c>
      <c r="G72" s="49">
        <v>85</v>
      </c>
      <c r="H72" s="49">
        <v>0</v>
      </c>
      <c r="I72" s="49">
        <v>67</v>
      </c>
      <c r="J72" s="49">
        <v>108</v>
      </c>
      <c r="K72" s="49">
        <v>244</v>
      </c>
      <c r="L72" s="49">
        <v>0</v>
      </c>
      <c r="M72" s="53">
        <v>0</v>
      </c>
      <c r="N72" s="50">
        <f t="shared" si="2"/>
        <v>1052</v>
      </c>
      <c r="P72" s="85">
        <f t="shared" si="1"/>
        <v>0.35044929396662389</v>
      </c>
    </row>
    <row r="73" spans="1:16" hidden="1" x14ac:dyDescent="0.3">
      <c r="A73" s="83">
        <v>2013</v>
      </c>
      <c r="B73" s="46">
        <v>19</v>
      </c>
      <c r="C73" s="47" t="s">
        <v>14</v>
      </c>
      <c r="D73" s="48">
        <v>168</v>
      </c>
      <c r="E73" s="49">
        <v>71</v>
      </c>
      <c r="F73" s="49">
        <v>52</v>
      </c>
      <c r="G73" s="49">
        <v>28</v>
      </c>
      <c r="H73" s="49">
        <v>0</v>
      </c>
      <c r="I73" s="49">
        <v>55</v>
      </c>
      <c r="J73" s="49">
        <v>38</v>
      </c>
      <c r="K73" s="49">
        <v>76</v>
      </c>
      <c r="L73" s="49">
        <v>0</v>
      </c>
      <c r="M73" s="53">
        <v>0</v>
      </c>
      <c r="N73" s="50">
        <f t="shared" si="2"/>
        <v>488</v>
      </c>
      <c r="P73" s="85">
        <f t="shared" si="1"/>
        <v>-0.4218009478672986</v>
      </c>
    </row>
    <row r="74" spans="1:16" hidden="1" x14ac:dyDescent="0.3">
      <c r="A74" s="83">
        <v>2013</v>
      </c>
      <c r="B74" s="46">
        <v>20</v>
      </c>
      <c r="C74" s="47" t="s">
        <v>14</v>
      </c>
      <c r="D74" s="48">
        <v>232</v>
      </c>
      <c r="E74" s="49">
        <v>131</v>
      </c>
      <c r="F74" s="49">
        <v>47</v>
      </c>
      <c r="G74" s="49">
        <v>59</v>
      </c>
      <c r="H74" s="49">
        <v>0</v>
      </c>
      <c r="I74" s="49">
        <v>43</v>
      </c>
      <c r="J74" s="49">
        <v>69</v>
      </c>
      <c r="K74" s="49">
        <v>161</v>
      </c>
      <c r="L74" s="49">
        <v>0</v>
      </c>
      <c r="M74" s="53">
        <v>0</v>
      </c>
      <c r="N74" s="50">
        <f t="shared" si="2"/>
        <v>742</v>
      </c>
      <c r="P74" s="85">
        <f t="shared" si="1"/>
        <v>-5.1150895140664961E-2</v>
      </c>
    </row>
    <row r="75" spans="1:16" hidden="1" x14ac:dyDescent="0.3">
      <c r="A75" s="83">
        <v>2013</v>
      </c>
      <c r="B75" s="46">
        <v>21</v>
      </c>
      <c r="C75" s="47" t="s">
        <v>14</v>
      </c>
      <c r="D75" s="48">
        <v>281</v>
      </c>
      <c r="E75" s="49">
        <v>83</v>
      </c>
      <c r="F75" s="49">
        <v>98</v>
      </c>
      <c r="G75" s="49">
        <v>61</v>
      </c>
      <c r="H75" s="49">
        <v>0</v>
      </c>
      <c r="I75" s="49">
        <v>47</v>
      </c>
      <c r="J75" s="49">
        <v>44</v>
      </c>
      <c r="K75" s="49">
        <v>192</v>
      </c>
      <c r="L75" s="49">
        <v>0</v>
      </c>
      <c r="M75" s="53">
        <v>0</v>
      </c>
      <c r="N75" s="50">
        <f t="shared" si="2"/>
        <v>806</v>
      </c>
      <c r="P75" s="85">
        <f t="shared" si="1"/>
        <v>-0.12770562770562771</v>
      </c>
    </row>
    <row r="76" spans="1:16" hidden="1" x14ac:dyDescent="0.3">
      <c r="A76" s="83">
        <v>2013</v>
      </c>
      <c r="B76" s="46">
        <v>22</v>
      </c>
      <c r="C76" s="47" t="s">
        <v>14</v>
      </c>
      <c r="D76" s="48">
        <v>235</v>
      </c>
      <c r="E76" s="49">
        <v>86</v>
      </c>
      <c r="F76" s="49">
        <v>19</v>
      </c>
      <c r="G76" s="49">
        <v>106</v>
      </c>
      <c r="H76" s="49">
        <v>0</v>
      </c>
      <c r="I76" s="49">
        <v>48</v>
      </c>
      <c r="J76" s="49">
        <v>59</v>
      </c>
      <c r="K76" s="49">
        <v>168</v>
      </c>
      <c r="L76" s="49">
        <v>0</v>
      </c>
      <c r="M76" s="53">
        <v>0</v>
      </c>
      <c r="N76" s="50">
        <f t="shared" si="2"/>
        <v>721</v>
      </c>
      <c r="P76" s="85">
        <f t="shared" si="1"/>
        <v>-7.8005115089514063E-2</v>
      </c>
    </row>
    <row r="77" spans="1:16" hidden="1" x14ac:dyDescent="0.3">
      <c r="A77" s="83">
        <v>2013</v>
      </c>
      <c r="B77" s="46">
        <v>23</v>
      </c>
      <c r="C77" s="47" t="s">
        <v>14</v>
      </c>
      <c r="D77" s="48">
        <v>272</v>
      </c>
      <c r="E77" s="49">
        <v>126</v>
      </c>
      <c r="F77" s="49">
        <v>37</v>
      </c>
      <c r="G77" s="49">
        <v>97</v>
      </c>
      <c r="H77" s="49">
        <v>0</v>
      </c>
      <c r="I77" s="49">
        <v>47</v>
      </c>
      <c r="J77" s="49">
        <v>84</v>
      </c>
      <c r="K77" s="49">
        <v>185</v>
      </c>
      <c r="L77" s="49">
        <v>0</v>
      </c>
      <c r="M77" s="53">
        <v>0</v>
      </c>
      <c r="N77" s="50">
        <f t="shared" si="2"/>
        <v>848</v>
      </c>
      <c r="P77" s="85">
        <f t="shared" si="1"/>
        <v>4.562268803945746E-2</v>
      </c>
    </row>
    <row r="78" spans="1:16" hidden="1" x14ac:dyDescent="0.3">
      <c r="A78" s="83">
        <v>2013</v>
      </c>
      <c r="B78" s="46">
        <v>24</v>
      </c>
      <c r="C78" s="47" t="s">
        <v>14</v>
      </c>
      <c r="D78" s="48">
        <v>221</v>
      </c>
      <c r="E78" s="49">
        <v>104</v>
      </c>
      <c r="F78" s="49">
        <v>20</v>
      </c>
      <c r="G78" s="49">
        <v>62</v>
      </c>
      <c r="H78" s="49">
        <v>0</v>
      </c>
      <c r="I78" s="49">
        <v>55</v>
      </c>
      <c r="J78" s="49">
        <v>55</v>
      </c>
      <c r="K78" s="49">
        <v>145</v>
      </c>
      <c r="L78" s="49">
        <v>0</v>
      </c>
      <c r="M78" s="53">
        <v>0</v>
      </c>
      <c r="N78" s="50">
        <f t="shared" si="2"/>
        <v>662</v>
      </c>
      <c r="P78" s="85">
        <f t="shared" si="1"/>
        <v>-0.34649555774925961</v>
      </c>
    </row>
    <row r="79" spans="1:16" hidden="1" x14ac:dyDescent="0.3">
      <c r="A79" s="83">
        <v>2013</v>
      </c>
      <c r="B79" s="46">
        <v>25</v>
      </c>
      <c r="C79" s="47" t="s">
        <v>14</v>
      </c>
      <c r="D79" s="48">
        <v>318</v>
      </c>
      <c r="E79" s="49">
        <v>82</v>
      </c>
      <c r="F79" s="49">
        <v>76</v>
      </c>
      <c r="G79" s="49">
        <v>92</v>
      </c>
      <c r="H79" s="49">
        <v>0</v>
      </c>
      <c r="I79" s="49">
        <v>101</v>
      </c>
      <c r="J79" s="49">
        <v>92</v>
      </c>
      <c r="K79" s="49">
        <v>143</v>
      </c>
      <c r="L79" s="49">
        <v>0</v>
      </c>
      <c r="M79" s="53">
        <v>0</v>
      </c>
      <c r="N79" s="50">
        <f t="shared" si="2"/>
        <v>904</v>
      </c>
      <c r="P79" s="85">
        <f t="shared" si="1"/>
        <v>9.8420413122721748E-2</v>
      </c>
    </row>
    <row r="80" spans="1:16" hidden="1" x14ac:dyDescent="0.3">
      <c r="A80" s="83">
        <v>2013</v>
      </c>
      <c r="B80" s="46">
        <v>26</v>
      </c>
      <c r="C80" s="47" t="s">
        <v>14</v>
      </c>
      <c r="D80" s="48">
        <v>261</v>
      </c>
      <c r="E80" s="49">
        <v>102</v>
      </c>
      <c r="F80" s="49">
        <v>19</v>
      </c>
      <c r="G80" s="49">
        <v>71</v>
      </c>
      <c r="H80" s="49">
        <v>0</v>
      </c>
      <c r="I80" s="49">
        <v>70</v>
      </c>
      <c r="J80" s="49">
        <v>99</v>
      </c>
      <c r="K80" s="49">
        <v>151</v>
      </c>
      <c r="L80" s="49">
        <v>0</v>
      </c>
      <c r="M80" s="53">
        <v>0</v>
      </c>
      <c r="N80" s="50">
        <f t="shared" si="2"/>
        <v>773</v>
      </c>
      <c r="P80" s="85">
        <f t="shared" si="1"/>
        <v>-9.6962616822429903E-2</v>
      </c>
    </row>
    <row r="81" spans="1:16" hidden="1" x14ac:dyDescent="0.3">
      <c r="A81" s="83">
        <v>2013</v>
      </c>
      <c r="B81" s="46">
        <v>27</v>
      </c>
      <c r="C81" s="47" t="s">
        <v>14</v>
      </c>
      <c r="D81" s="48">
        <v>265</v>
      </c>
      <c r="E81" s="49">
        <v>92</v>
      </c>
      <c r="F81" s="49">
        <v>54</v>
      </c>
      <c r="G81" s="49">
        <v>51</v>
      </c>
      <c r="H81" s="49">
        <v>0</v>
      </c>
      <c r="I81" s="49">
        <v>52</v>
      </c>
      <c r="J81" s="49">
        <v>36</v>
      </c>
      <c r="K81" s="49">
        <v>158</v>
      </c>
      <c r="L81" s="49">
        <v>0</v>
      </c>
      <c r="M81" s="53">
        <v>0</v>
      </c>
      <c r="N81" s="50">
        <f t="shared" si="2"/>
        <v>708</v>
      </c>
      <c r="P81" s="85">
        <f t="shared" si="1"/>
        <v>-2.4793388429752067E-2</v>
      </c>
    </row>
    <row r="82" spans="1:16" hidden="1" x14ac:dyDescent="0.3">
      <c r="A82" s="83">
        <v>2013</v>
      </c>
      <c r="B82" s="46">
        <v>28</v>
      </c>
      <c r="C82" s="47" t="s">
        <v>14</v>
      </c>
      <c r="D82" s="48">
        <v>279</v>
      </c>
      <c r="E82" s="49">
        <v>113</v>
      </c>
      <c r="F82" s="49">
        <v>41</v>
      </c>
      <c r="G82" s="49">
        <v>77</v>
      </c>
      <c r="H82" s="49">
        <v>0</v>
      </c>
      <c r="I82" s="49">
        <v>49</v>
      </c>
      <c r="J82" s="49">
        <v>53</v>
      </c>
      <c r="K82" s="49">
        <v>173</v>
      </c>
      <c r="L82" s="49">
        <v>0</v>
      </c>
      <c r="M82" s="53">
        <v>0</v>
      </c>
      <c r="N82" s="50">
        <f t="shared" si="2"/>
        <v>785</v>
      </c>
      <c r="P82" s="85">
        <f t="shared" si="1"/>
        <v>-8.8269454123112656E-2</v>
      </c>
    </row>
    <row r="83" spans="1:16" hidden="1" x14ac:dyDescent="0.3">
      <c r="A83" s="83">
        <v>2013</v>
      </c>
      <c r="B83" s="46">
        <v>29</v>
      </c>
      <c r="C83" s="47" t="s">
        <v>14</v>
      </c>
      <c r="D83" s="48">
        <v>310</v>
      </c>
      <c r="E83" s="49">
        <v>100</v>
      </c>
      <c r="F83" s="49">
        <v>63</v>
      </c>
      <c r="G83" s="49">
        <v>0</v>
      </c>
      <c r="H83" s="49">
        <v>0</v>
      </c>
      <c r="I83" s="49">
        <v>68</v>
      </c>
      <c r="J83" s="49">
        <v>35</v>
      </c>
      <c r="K83" s="49">
        <v>95</v>
      </c>
      <c r="L83" s="49">
        <v>0</v>
      </c>
      <c r="M83" s="53">
        <v>0</v>
      </c>
      <c r="N83" s="50">
        <f t="shared" si="2"/>
        <v>671</v>
      </c>
      <c r="P83" s="85">
        <f t="shared" si="1"/>
        <v>3.7094281298299843E-2</v>
      </c>
    </row>
    <row r="84" spans="1:16" hidden="1" x14ac:dyDescent="0.3">
      <c r="A84" s="83">
        <v>2013</v>
      </c>
      <c r="B84" s="46">
        <v>30</v>
      </c>
      <c r="C84" s="47" t="s">
        <v>14</v>
      </c>
      <c r="D84" s="48">
        <v>329</v>
      </c>
      <c r="E84" s="49">
        <v>105</v>
      </c>
      <c r="F84" s="49">
        <v>64</v>
      </c>
      <c r="G84" s="49">
        <v>40</v>
      </c>
      <c r="H84" s="49">
        <v>0</v>
      </c>
      <c r="I84" s="49">
        <v>21</v>
      </c>
      <c r="J84" s="49">
        <v>78</v>
      </c>
      <c r="K84" s="49">
        <v>165</v>
      </c>
      <c r="L84" s="49">
        <v>0</v>
      </c>
      <c r="M84" s="53">
        <v>0</v>
      </c>
      <c r="N84" s="50">
        <f t="shared" si="2"/>
        <v>802</v>
      </c>
      <c r="P84" s="85">
        <f t="shared" si="1"/>
        <v>-0.16020942408376965</v>
      </c>
    </row>
    <row r="85" spans="1:16" hidden="1" x14ac:dyDescent="0.3">
      <c r="A85" s="83">
        <v>2013</v>
      </c>
      <c r="B85" s="46">
        <v>31</v>
      </c>
      <c r="C85" s="47" t="s">
        <v>14</v>
      </c>
      <c r="D85" s="48">
        <v>251</v>
      </c>
      <c r="E85" s="49">
        <v>120</v>
      </c>
      <c r="F85" s="49">
        <v>29</v>
      </c>
      <c r="G85" s="49">
        <v>0</v>
      </c>
      <c r="H85" s="49">
        <v>0</v>
      </c>
      <c r="I85" s="49">
        <v>51</v>
      </c>
      <c r="J85" s="49">
        <v>141</v>
      </c>
      <c r="K85" s="49">
        <v>163</v>
      </c>
      <c r="L85" s="49">
        <v>0</v>
      </c>
      <c r="M85" s="53">
        <v>0</v>
      </c>
      <c r="N85" s="50">
        <f t="shared" si="2"/>
        <v>755</v>
      </c>
      <c r="P85" s="85">
        <f t="shared" si="1"/>
        <v>-5.742821473158552E-2</v>
      </c>
    </row>
    <row r="86" spans="1:16" hidden="1" x14ac:dyDescent="0.3">
      <c r="A86" s="83">
        <v>2013</v>
      </c>
      <c r="B86" s="46">
        <v>32</v>
      </c>
      <c r="C86" s="47" t="s">
        <v>14</v>
      </c>
      <c r="D86" s="48">
        <v>203</v>
      </c>
      <c r="E86" s="49">
        <v>63</v>
      </c>
      <c r="F86" s="49">
        <v>47</v>
      </c>
      <c r="G86" s="49">
        <v>104</v>
      </c>
      <c r="H86" s="49">
        <v>0</v>
      </c>
      <c r="I86" s="49">
        <v>49</v>
      </c>
      <c r="J86" s="49">
        <v>48</v>
      </c>
      <c r="K86" s="49">
        <v>121</v>
      </c>
      <c r="L86" s="49">
        <v>0</v>
      </c>
      <c r="M86" s="53">
        <v>0</v>
      </c>
      <c r="N86" s="50">
        <f t="shared" si="2"/>
        <v>635</v>
      </c>
      <c r="P86" s="85">
        <f t="shared" si="1"/>
        <v>-7.4344023323615158E-2</v>
      </c>
    </row>
    <row r="87" spans="1:16" hidden="1" x14ac:dyDescent="0.3">
      <c r="A87" s="83">
        <v>2013</v>
      </c>
      <c r="B87" s="46">
        <v>33</v>
      </c>
      <c r="C87" s="47" t="s">
        <v>14</v>
      </c>
      <c r="D87" s="48">
        <v>167</v>
      </c>
      <c r="E87" s="49">
        <v>57</v>
      </c>
      <c r="F87" s="49">
        <v>26</v>
      </c>
      <c r="G87" s="49">
        <v>110</v>
      </c>
      <c r="H87" s="49">
        <v>0</v>
      </c>
      <c r="I87" s="49">
        <v>8</v>
      </c>
      <c r="J87" s="49">
        <v>40</v>
      </c>
      <c r="K87" s="49">
        <v>163</v>
      </c>
      <c r="L87" s="49">
        <v>0</v>
      </c>
      <c r="M87" s="53">
        <v>0</v>
      </c>
      <c r="N87" s="50">
        <f t="shared" si="2"/>
        <v>571</v>
      </c>
      <c r="P87" s="85">
        <f t="shared" si="1"/>
        <v>0.11741682974559686</v>
      </c>
    </row>
    <row r="88" spans="1:16" hidden="1" x14ac:dyDescent="0.3">
      <c r="A88" s="83">
        <v>2013</v>
      </c>
      <c r="B88" s="46">
        <v>34</v>
      </c>
      <c r="C88" s="47" t="s">
        <v>14</v>
      </c>
      <c r="D88" s="48">
        <v>187</v>
      </c>
      <c r="E88" s="49">
        <v>65</v>
      </c>
      <c r="F88" s="49">
        <v>11</v>
      </c>
      <c r="G88" s="49">
        <v>163</v>
      </c>
      <c r="H88" s="49">
        <v>0</v>
      </c>
      <c r="I88" s="49">
        <v>55</v>
      </c>
      <c r="J88" s="49">
        <v>26</v>
      </c>
      <c r="K88" s="49">
        <v>94</v>
      </c>
      <c r="L88" s="49">
        <v>0</v>
      </c>
      <c r="M88" s="53">
        <v>0</v>
      </c>
      <c r="N88" s="50">
        <f t="shared" si="2"/>
        <v>601</v>
      </c>
      <c r="P88" s="85">
        <f t="shared" si="1"/>
        <v>-0.11094674556213018</v>
      </c>
    </row>
    <row r="89" spans="1:16" hidden="1" x14ac:dyDescent="0.3">
      <c r="A89" s="83">
        <v>2013</v>
      </c>
      <c r="B89" s="46">
        <v>35</v>
      </c>
      <c r="C89" s="47" t="s">
        <v>14</v>
      </c>
      <c r="D89" s="48">
        <v>301</v>
      </c>
      <c r="E89" s="49">
        <v>45</v>
      </c>
      <c r="F89" s="49">
        <v>37</v>
      </c>
      <c r="G89" s="49">
        <v>144</v>
      </c>
      <c r="H89" s="49">
        <v>0</v>
      </c>
      <c r="I89" s="49">
        <v>43</v>
      </c>
      <c r="J89" s="49">
        <v>33</v>
      </c>
      <c r="K89" s="49">
        <v>136</v>
      </c>
      <c r="L89" s="49">
        <v>0</v>
      </c>
      <c r="M89" s="53">
        <v>0</v>
      </c>
      <c r="N89" s="50">
        <f t="shared" si="2"/>
        <v>739</v>
      </c>
      <c r="P89" s="85">
        <f t="shared" si="1"/>
        <v>0.14751552795031056</v>
      </c>
    </row>
    <row r="90" spans="1:16" hidden="1" x14ac:dyDescent="0.3">
      <c r="A90" s="83">
        <v>2013</v>
      </c>
      <c r="B90" s="46">
        <v>36</v>
      </c>
      <c r="C90" s="47" t="s">
        <v>14</v>
      </c>
      <c r="D90" s="48">
        <v>228</v>
      </c>
      <c r="E90" s="49">
        <v>43</v>
      </c>
      <c r="F90" s="49">
        <v>57</v>
      </c>
      <c r="G90" s="49">
        <v>0</v>
      </c>
      <c r="H90" s="49">
        <v>0</v>
      </c>
      <c r="I90" s="49">
        <v>44</v>
      </c>
      <c r="J90" s="49">
        <v>31</v>
      </c>
      <c r="K90" s="49">
        <v>125</v>
      </c>
      <c r="L90" s="49">
        <v>0</v>
      </c>
      <c r="M90" s="53">
        <v>0</v>
      </c>
      <c r="N90" s="50">
        <f t="shared" si="2"/>
        <v>528</v>
      </c>
      <c r="P90" s="85">
        <f t="shared" si="1"/>
        <v>-0.13014827018121911</v>
      </c>
    </row>
    <row r="91" spans="1:16" hidden="1" x14ac:dyDescent="0.3">
      <c r="A91" s="83">
        <v>2013</v>
      </c>
      <c r="B91" s="46">
        <v>37</v>
      </c>
      <c r="C91" s="47" t="s">
        <v>14</v>
      </c>
      <c r="D91" s="48">
        <v>244</v>
      </c>
      <c r="E91" s="49">
        <v>142</v>
      </c>
      <c r="F91" s="49">
        <v>118</v>
      </c>
      <c r="G91" s="49">
        <v>118</v>
      </c>
      <c r="H91" s="49">
        <v>0</v>
      </c>
      <c r="I91" s="49">
        <v>32</v>
      </c>
      <c r="J91" s="49">
        <v>36</v>
      </c>
      <c r="K91" s="49">
        <v>95</v>
      </c>
      <c r="L91" s="49">
        <v>0</v>
      </c>
      <c r="M91" s="53">
        <v>0</v>
      </c>
      <c r="N91" s="50">
        <f t="shared" si="2"/>
        <v>785</v>
      </c>
      <c r="P91" s="85">
        <f t="shared" si="1"/>
        <v>0.33959044368600683</v>
      </c>
    </row>
    <row r="92" spans="1:16" hidden="1" x14ac:dyDescent="0.3">
      <c r="A92" s="83">
        <v>2013</v>
      </c>
      <c r="B92" s="46">
        <v>38</v>
      </c>
      <c r="C92" s="47" t="s">
        <v>14</v>
      </c>
      <c r="D92" s="48">
        <v>246</v>
      </c>
      <c r="E92" s="49">
        <v>74</v>
      </c>
      <c r="F92" s="49">
        <v>119</v>
      </c>
      <c r="G92" s="49">
        <v>75</v>
      </c>
      <c r="H92" s="49">
        <v>0</v>
      </c>
      <c r="I92" s="49">
        <v>36</v>
      </c>
      <c r="J92" s="49">
        <v>86</v>
      </c>
      <c r="K92" s="49">
        <v>121</v>
      </c>
      <c r="L92" s="49">
        <v>0</v>
      </c>
      <c r="M92" s="53">
        <v>0</v>
      </c>
      <c r="N92" s="50">
        <f t="shared" si="2"/>
        <v>757</v>
      </c>
      <c r="P92" s="85">
        <f t="shared" si="1"/>
        <v>-1.8158236057068743E-2</v>
      </c>
    </row>
    <row r="93" spans="1:16" hidden="1" x14ac:dyDescent="0.3">
      <c r="A93" s="83">
        <v>2013</v>
      </c>
      <c r="B93" s="46">
        <v>39</v>
      </c>
      <c r="C93" s="47" t="s">
        <v>14</v>
      </c>
      <c r="D93" s="48">
        <v>311</v>
      </c>
      <c r="E93" s="49">
        <v>138</v>
      </c>
      <c r="F93" s="49">
        <v>158</v>
      </c>
      <c r="G93" s="49">
        <v>115</v>
      </c>
      <c r="H93" s="49">
        <v>0</v>
      </c>
      <c r="I93" s="49">
        <v>53</v>
      </c>
      <c r="J93" s="49">
        <v>44</v>
      </c>
      <c r="K93" s="49">
        <v>191</v>
      </c>
      <c r="L93" s="49">
        <v>0</v>
      </c>
      <c r="M93" s="53">
        <v>0</v>
      </c>
      <c r="N93" s="50">
        <f t="shared" si="2"/>
        <v>1010</v>
      </c>
      <c r="P93" s="85">
        <f t="shared" si="1"/>
        <v>0.35388739946380698</v>
      </c>
    </row>
    <row r="94" spans="1:16" hidden="1" x14ac:dyDescent="0.3">
      <c r="A94" s="83">
        <v>2013</v>
      </c>
      <c r="B94" s="46">
        <v>40</v>
      </c>
      <c r="C94" s="47" t="s">
        <v>14</v>
      </c>
      <c r="D94" s="48">
        <v>321</v>
      </c>
      <c r="E94" s="49">
        <v>73</v>
      </c>
      <c r="F94" s="49">
        <v>282</v>
      </c>
      <c r="G94" s="49">
        <v>59</v>
      </c>
      <c r="H94" s="49">
        <v>0</v>
      </c>
      <c r="I94" s="49">
        <v>60</v>
      </c>
      <c r="J94" s="49">
        <v>62</v>
      </c>
      <c r="K94" s="49">
        <v>197</v>
      </c>
      <c r="L94" s="49">
        <v>0</v>
      </c>
      <c r="M94" s="53">
        <v>0</v>
      </c>
      <c r="N94" s="50">
        <f t="shared" si="2"/>
        <v>1054</v>
      </c>
      <c r="P94" s="85">
        <f t="shared" si="1"/>
        <v>0.3175</v>
      </c>
    </row>
    <row r="95" spans="1:16" hidden="1" x14ac:dyDescent="0.3">
      <c r="A95" s="83">
        <v>2013</v>
      </c>
      <c r="B95" s="46">
        <v>41</v>
      </c>
      <c r="C95" s="47" t="s">
        <v>14</v>
      </c>
      <c r="D95" s="48">
        <v>281</v>
      </c>
      <c r="E95" s="49">
        <v>105</v>
      </c>
      <c r="F95" s="49">
        <v>211</v>
      </c>
      <c r="G95" s="49">
        <v>145</v>
      </c>
      <c r="H95" s="49">
        <v>0</v>
      </c>
      <c r="I95" s="49">
        <v>35</v>
      </c>
      <c r="J95" s="49">
        <v>34</v>
      </c>
      <c r="K95" s="49">
        <v>157</v>
      </c>
      <c r="L95" s="49">
        <v>0</v>
      </c>
      <c r="M95" s="53">
        <v>0</v>
      </c>
      <c r="N95" s="50">
        <f t="shared" si="2"/>
        <v>968</v>
      </c>
      <c r="P95" s="85">
        <f t="shared" si="1"/>
        <v>0.27201051248357422</v>
      </c>
    </row>
    <row r="96" spans="1:16" hidden="1" x14ac:dyDescent="0.3">
      <c r="A96" s="83">
        <v>2013</v>
      </c>
      <c r="B96" s="46">
        <v>42</v>
      </c>
      <c r="C96" s="47" t="s">
        <v>14</v>
      </c>
      <c r="D96" s="48">
        <v>254</v>
      </c>
      <c r="E96" s="49">
        <v>147</v>
      </c>
      <c r="F96" s="49">
        <v>232</v>
      </c>
      <c r="G96" s="49">
        <v>135</v>
      </c>
      <c r="H96" s="49">
        <v>0</v>
      </c>
      <c r="I96" s="49">
        <v>51</v>
      </c>
      <c r="J96" s="49">
        <v>66</v>
      </c>
      <c r="K96" s="49">
        <v>135</v>
      </c>
      <c r="L96" s="49">
        <v>0</v>
      </c>
      <c r="M96" s="53">
        <v>0</v>
      </c>
      <c r="N96" s="50">
        <f t="shared" si="2"/>
        <v>1020</v>
      </c>
      <c r="P96" s="85">
        <f t="shared" si="1"/>
        <v>0.37096774193548387</v>
      </c>
    </row>
    <row r="97" spans="1:24" hidden="1" x14ac:dyDescent="0.3">
      <c r="A97" s="83">
        <v>2013</v>
      </c>
      <c r="B97" s="46">
        <v>43</v>
      </c>
      <c r="C97" s="47" t="s">
        <v>14</v>
      </c>
      <c r="D97" s="48">
        <v>329</v>
      </c>
      <c r="E97" s="49">
        <v>92</v>
      </c>
      <c r="F97" s="49">
        <v>225</v>
      </c>
      <c r="G97" s="49">
        <v>0</v>
      </c>
      <c r="H97" s="49">
        <v>0</v>
      </c>
      <c r="I97" s="49">
        <v>38</v>
      </c>
      <c r="J97" s="49">
        <v>42</v>
      </c>
      <c r="K97" s="49">
        <v>117</v>
      </c>
      <c r="L97" s="49">
        <v>0</v>
      </c>
      <c r="M97" s="53">
        <v>0</v>
      </c>
      <c r="N97" s="50">
        <f t="shared" si="2"/>
        <v>843</v>
      </c>
      <c r="P97" s="85">
        <f t="shared" si="1"/>
        <v>0.38879736408566723</v>
      </c>
    </row>
    <row r="98" spans="1:24" hidden="1" x14ac:dyDescent="0.3">
      <c r="A98" s="83">
        <v>2013</v>
      </c>
      <c r="B98" s="46">
        <v>44</v>
      </c>
      <c r="C98" s="47" t="s">
        <v>14</v>
      </c>
      <c r="D98" s="48">
        <v>211</v>
      </c>
      <c r="E98" s="49">
        <v>107</v>
      </c>
      <c r="F98" s="49">
        <v>155</v>
      </c>
      <c r="G98" s="49">
        <v>122</v>
      </c>
      <c r="H98" s="49">
        <v>0</v>
      </c>
      <c r="I98" s="49">
        <v>33</v>
      </c>
      <c r="J98" s="49">
        <v>56</v>
      </c>
      <c r="K98" s="49">
        <v>117</v>
      </c>
      <c r="L98" s="49">
        <v>0</v>
      </c>
      <c r="M98" s="53">
        <v>0</v>
      </c>
      <c r="N98" s="50">
        <f t="shared" si="2"/>
        <v>801</v>
      </c>
      <c r="P98" s="85">
        <f t="shared" si="1"/>
        <v>0.12342215988779803</v>
      </c>
    </row>
    <row r="99" spans="1:24" hidden="1" x14ac:dyDescent="0.3">
      <c r="A99" s="83">
        <v>2013</v>
      </c>
      <c r="B99" s="46">
        <v>45</v>
      </c>
      <c r="C99" s="47" t="s">
        <v>14</v>
      </c>
      <c r="D99" s="48">
        <v>295</v>
      </c>
      <c r="E99" s="49">
        <v>99</v>
      </c>
      <c r="F99" s="49">
        <v>136</v>
      </c>
      <c r="G99" s="49">
        <v>105</v>
      </c>
      <c r="H99" s="49">
        <v>0</v>
      </c>
      <c r="I99" s="49">
        <v>46</v>
      </c>
      <c r="J99" s="49">
        <v>28</v>
      </c>
      <c r="K99" s="49">
        <v>164</v>
      </c>
      <c r="L99" s="49">
        <v>0</v>
      </c>
      <c r="M99" s="53">
        <v>0</v>
      </c>
      <c r="N99" s="50">
        <f t="shared" si="2"/>
        <v>873</v>
      </c>
      <c r="P99" s="85">
        <f t="shared" si="1"/>
        <v>0.12210796915167095</v>
      </c>
    </row>
    <row r="100" spans="1:24" hidden="1" x14ac:dyDescent="0.3">
      <c r="A100" s="83">
        <v>2013</v>
      </c>
      <c r="B100" s="46">
        <v>46</v>
      </c>
      <c r="C100" s="47" t="s">
        <v>14</v>
      </c>
      <c r="D100" s="48">
        <v>229</v>
      </c>
      <c r="E100" s="49">
        <v>72</v>
      </c>
      <c r="F100" s="49">
        <v>175</v>
      </c>
      <c r="G100" s="49">
        <v>101</v>
      </c>
      <c r="H100" s="49">
        <v>0</v>
      </c>
      <c r="I100" s="49">
        <v>44</v>
      </c>
      <c r="J100" s="49">
        <v>39</v>
      </c>
      <c r="K100" s="49">
        <v>90</v>
      </c>
      <c r="L100" s="49">
        <v>0</v>
      </c>
      <c r="M100" s="53">
        <v>0</v>
      </c>
      <c r="N100" s="50">
        <f t="shared" si="2"/>
        <v>750</v>
      </c>
      <c r="P100" s="85">
        <f t="shared" si="1"/>
        <v>-0.156355455568054</v>
      </c>
    </row>
    <row r="101" spans="1:24" hidden="1" x14ac:dyDescent="0.3">
      <c r="A101" s="83">
        <v>2013</v>
      </c>
      <c r="B101" s="46">
        <v>47</v>
      </c>
      <c r="C101" s="47" t="s">
        <v>14</v>
      </c>
      <c r="D101" s="48">
        <v>262</v>
      </c>
      <c r="E101" s="49">
        <v>80</v>
      </c>
      <c r="F101" s="49">
        <v>183</v>
      </c>
      <c r="G101" s="49">
        <v>141</v>
      </c>
      <c r="H101" s="49">
        <v>0</v>
      </c>
      <c r="I101" s="49">
        <v>45</v>
      </c>
      <c r="J101" s="49">
        <v>55</v>
      </c>
      <c r="K101" s="49">
        <v>111</v>
      </c>
      <c r="L101" s="49">
        <v>0</v>
      </c>
      <c r="M101" s="53">
        <v>0</v>
      </c>
      <c r="N101" s="50">
        <f t="shared" si="2"/>
        <v>877</v>
      </c>
      <c r="P101" s="85">
        <f t="shared" si="1"/>
        <v>-7.9748163693599161E-2</v>
      </c>
    </row>
    <row r="102" spans="1:24" hidden="1" x14ac:dyDescent="0.3">
      <c r="A102" s="83">
        <v>2013</v>
      </c>
      <c r="B102" s="46">
        <v>48</v>
      </c>
      <c r="C102" s="47" t="s">
        <v>14</v>
      </c>
      <c r="D102" s="48">
        <v>309</v>
      </c>
      <c r="E102" s="49">
        <v>136</v>
      </c>
      <c r="F102" s="49">
        <v>205</v>
      </c>
      <c r="G102" s="49">
        <v>0</v>
      </c>
      <c r="H102" s="49">
        <v>0</v>
      </c>
      <c r="I102" s="49">
        <v>44</v>
      </c>
      <c r="J102" s="49">
        <v>79</v>
      </c>
      <c r="K102" s="49">
        <v>102</v>
      </c>
      <c r="L102" s="49">
        <v>0</v>
      </c>
      <c r="M102" s="53">
        <v>0</v>
      </c>
      <c r="N102" s="50">
        <f t="shared" si="2"/>
        <v>875</v>
      </c>
      <c r="P102" s="85">
        <f t="shared" si="1"/>
        <v>-4.9945711183496201E-2</v>
      </c>
    </row>
    <row r="103" spans="1:24" hidden="1" x14ac:dyDescent="0.3">
      <c r="A103" s="83">
        <v>2013</v>
      </c>
      <c r="B103" s="46">
        <v>49</v>
      </c>
      <c r="C103" s="47" t="s">
        <v>14</v>
      </c>
      <c r="D103" s="48">
        <v>270</v>
      </c>
      <c r="E103" s="49">
        <v>127</v>
      </c>
      <c r="F103" s="49">
        <v>218</v>
      </c>
      <c r="G103" s="49">
        <v>162</v>
      </c>
      <c r="H103" s="49">
        <v>0</v>
      </c>
      <c r="I103" s="49">
        <v>60</v>
      </c>
      <c r="J103" s="49">
        <v>57</v>
      </c>
      <c r="K103" s="49">
        <v>95</v>
      </c>
      <c r="L103" s="49">
        <v>0</v>
      </c>
      <c r="M103" s="53">
        <v>0</v>
      </c>
      <c r="N103" s="50">
        <f t="shared" si="2"/>
        <v>989</v>
      </c>
      <c r="P103" s="85">
        <f t="shared" si="1"/>
        <v>0.21052631578947367</v>
      </c>
    </row>
    <row r="104" spans="1:24" hidden="1" x14ac:dyDescent="0.3">
      <c r="A104" s="83">
        <v>2013</v>
      </c>
      <c r="B104" s="46">
        <v>50</v>
      </c>
      <c r="C104" s="47" t="s">
        <v>14</v>
      </c>
      <c r="D104" s="48">
        <v>298</v>
      </c>
      <c r="E104" s="49">
        <v>121</v>
      </c>
      <c r="F104" s="49">
        <v>456</v>
      </c>
      <c r="G104" s="49">
        <v>303</v>
      </c>
      <c r="H104" s="49">
        <v>36</v>
      </c>
      <c r="I104" s="49">
        <v>73</v>
      </c>
      <c r="J104" s="49">
        <v>131</v>
      </c>
      <c r="K104" s="49">
        <v>175</v>
      </c>
      <c r="L104" s="49">
        <v>0</v>
      </c>
      <c r="M104" s="53">
        <v>0</v>
      </c>
      <c r="N104" s="50">
        <f t="shared" si="2"/>
        <v>1593</v>
      </c>
      <c r="P104" s="85">
        <f>(N104-N51)/N51</f>
        <v>0.22538461538461538</v>
      </c>
    </row>
    <row r="105" spans="1:24" hidden="1" x14ac:dyDescent="0.3">
      <c r="A105" s="83">
        <v>2013</v>
      </c>
      <c r="B105" s="46">
        <v>51</v>
      </c>
      <c r="C105" s="47" t="s">
        <v>14</v>
      </c>
      <c r="D105" s="48">
        <v>339</v>
      </c>
      <c r="E105" s="49">
        <v>139</v>
      </c>
      <c r="F105" s="49">
        <v>289</v>
      </c>
      <c r="G105" s="49">
        <v>141</v>
      </c>
      <c r="H105" s="49">
        <v>0</v>
      </c>
      <c r="I105" s="49">
        <v>74</v>
      </c>
      <c r="J105" s="49">
        <v>88</v>
      </c>
      <c r="K105" s="49">
        <v>121</v>
      </c>
      <c r="L105" s="49">
        <v>0</v>
      </c>
      <c r="M105" s="53">
        <v>0</v>
      </c>
      <c r="N105" s="50">
        <f t="shared" si="2"/>
        <v>1191</v>
      </c>
      <c r="P105" s="85">
        <f t="shared" si="1"/>
        <v>0.14409221902017291</v>
      </c>
    </row>
    <row r="106" spans="1:24" ht="15" hidden="1" thickBot="1" x14ac:dyDescent="0.35">
      <c r="A106" s="86">
        <v>2013</v>
      </c>
      <c r="B106" s="87">
        <v>52</v>
      </c>
      <c r="C106" s="88" t="s">
        <v>14</v>
      </c>
      <c r="D106" s="56">
        <v>259</v>
      </c>
      <c r="E106" s="57">
        <v>149</v>
      </c>
      <c r="F106" s="57">
        <v>106</v>
      </c>
      <c r="G106" s="89">
        <v>141</v>
      </c>
      <c r="H106" s="89">
        <v>0</v>
      </c>
      <c r="I106" s="89">
        <v>21</v>
      </c>
      <c r="J106" s="89">
        <v>69</v>
      </c>
      <c r="K106" s="89">
        <v>122</v>
      </c>
      <c r="L106" s="57">
        <v>0</v>
      </c>
      <c r="M106" s="58">
        <v>0</v>
      </c>
      <c r="N106" s="59">
        <f t="shared" si="2"/>
        <v>867</v>
      </c>
      <c r="P106" s="90">
        <f t="shared" si="1"/>
        <v>0.14986737400530503</v>
      </c>
    </row>
    <row r="107" spans="1:24" ht="93.75" hidden="1" customHeight="1" thickTop="1" thickBot="1" x14ac:dyDescent="0.35">
      <c r="A107" s="61" t="s">
        <v>0</v>
      </c>
      <c r="B107" s="62" t="s">
        <v>1</v>
      </c>
      <c r="C107" s="63" t="s">
        <v>2</v>
      </c>
      <c r="D107" s="64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</row>
    <row r="108" spans="1:24" hidden="1" x14ac:dyDescent="0.3">
      <c r="A108" s="92">
        <v>2014</v>
      </c>
      <c r="B108" s="74">
        <v>1</v>
      </c>
      <c r="C108" s="75" t="s">
        <v>14</v>
      </c>
      <c r="D108" s="76">
        <v>103</v>
      </c>
      <c r="E108" s="77">
        <v>40</v>
      </c>
      <c r="F108" s="77">
        <v>70</v>
      </c>
      <c r="G108" s="77">
        <v>0</v>
      </c>
      <c r="H108" s="93">
        <v>0</v>
      </c>
      <c r="I108" s="77">
        <v>40</v>
      </c>
      <c r="J108" s="77">
        <v>36</v>
      </c>
      <c r="K108" s="77">
        <v>144</v>
      </c>
      <c r="L108" s="77">
        <v>0</v>
      </c>
      <c r="M108" s="78">
        <v>4</v>
      </c>
      <c r="N108" s="50">
        <f t="shared" si="2"/>
        <v>437</v>
      </c>
      <c r="O108" s="79"/>
      <c r="P108" s="94">
        <f t="shared" si="1"/>
        <v>-0.12248995983935743</v>
      </c>
      <c r="Q108" s="82"/>
      <c r="R108" s="82"/>
      <c r="S108" s="82"/>
      <c r="T108" s="82"/>
      <c r="U108" s="82"/>
      <c r="V108" s="82"/>
      <c r="W108" s="82"/>
      <c r="X108" s="82"/>
    </row>
    <row r="109" spans="1:24" hidden="1" x14ac:dyDescent="0.3">
      <c r="A109" s="95">
        <v>2014</v>
      </c>
      <c r="B109" s="46">
        <v>2</v>
      </c>
      <c r="C109" s="84" t="s">
        <v>14</v>
      </c>
      <c r="D109" s="48">
        <v>164</v>
      </c>
      <c r="E109" s="49">
        <v>70</v>
      </c>
      <c r="F109" s="49">
        <v>110</v>
      </c>
      <c r="G109" s="49">
        <v>139</v>
      </c>
      <c r="H109" s="49">
        <v>0</v>
      </c>
      <c r="I109" s="49">
        <v>34</v>
      </c>
      <c r="J109" s="49">
        <v>41</v>
      </c>
      <c r="K109" s="49">
        <v>58</v>
      </c>
      <c r="L109" s="49">
        <v>0</v>
      </c>
      <c r="M109" s="53">
        <v>2</v>
      </c>
      <c r="N109" s="50">
        <f t="shared" si="2"/>
        <v>618</v>
      </c>
      <c r="O109" s="82"/>
      <c r="P109" s="85">
        <f>(N109-N56)/N56</f>
        <v>0.19767441860465115</v>
      </c>
      <c r="Q109" s="82"/>
      <c r="R109" s="82"/>
      <c r="S109" s="82"/>
      <c r="T109" s="82"/>
      <c r="U109" s="82"/>
      <c r="V109" s="82"/>
      <c r="W109" s="82"/>
    </row>
    <row r="110" spans="1:24" hidden="1" x14ac:dyDescent="0.3">
      <c r="A110" s="95">
        <v>2014</v>
      </c>
      <c r="B110" s="46">
        <v>3</v>
      </c>
      <c r="C110" s="47" t="s">
        <v>14</v>
      </c>
      <c r="D110" s="48">
        <v>250</v>
      </c>
      <c r="E110" s="49">
        <v>92</v>
      </c>
      <c r="F110" s="49">
        <v>150</v>
      </c>
      <c r="G110" s="49">
        <v>127</v>
      </c>
      <c r="H110" s="49">
        <v>0</v>
      </c>
      <c r="I110" s="49">
        <v>74</v>
      </c>
      <c r="J110" s="49">
        <v>98</v>
      </c>
      <c r="K110" s="49">
        <v>128</v>
      </c>
      <c r="L110" s="49">
        <v>0</v>
      </c>
      <c r="M110" s="53">
        <v>0</v>
      </c>
      <c r="N110" s="50">
        <f t="shared" si="2"/>
        <v>919</v>
      </c>
      <c r="P110" s="85">
        <f t="shared" ref="P110:P157" si="3">(N110-N57)/N57</f>
        <v>0.4518167456556082</v>
      </c>
    </row>
    <row r="111" spans="1:24" hidden="1" x14ac:dyDescent="0.3">
      <c r="A111" s="95">
        <v>2014</v>
      </c>
      <c r="B111" s="46">
        <v>4</v>
      </c>
      <c r="C111" s="47" t="s">
        <v>14</v>
      </c>
      <c r="D111" s="48">
        <v>210</v>
      </c>
      <c r="E111" s="49">
        <v>42</v>
      </c>
      <c r="F111" s="49">
        <v>183</v>
      </c>
      <c r="G111" s="49">
        <v>0</v>
      </c>
      <c r="H111" s="49">
        <v>0</v>
      </c>
      <c r="I111" s="49">
        <v>35</v>
      </c>
      <c r="J111" s="49">
        <v>91</v>
      </c>
      <c r="K111" s="49">
        <v>103</v>
      </c>
      <c r="L111" s="49">
        <v>0</v>
      </c>
      <c r="M111" s="53">
        <v>0</v>
      </c>
      <c r="N111" s="50">
        <f t="shared" si="2"/>
        <v>664</v>
      </c>
      <c r="P111" s="85">
        <f t="shared" si="3"/>
        <v>-0.12401055408970976</v>
      </c>
    </row>
    <row r="112" spans="1:24" hidden="1" x14ac:dyDescent="0.3">
      <c r="A112" s="95">
        <v>2014</v>
      </c>
      <c r="B112" s="46">
        <v>5</v>
      </c>
      <c r="C112" s="47" t="s">
        <v>14</v>
      </c>
      <c r="D112" s="48">
        <v>217</v>
      </c>
      <c r="E112" s="49">
        <v>127</v>
      </c>
      <c r="F112" s="49">
        <v>158</v>
      </c>
      <c r="G112" s="49">
        <v>207</v>
      </c>
      <c r="H112" s="49">
        <v>0</v>
      </c>
      <c r="I112" s="49">
        <v>67</v>
      </c>
      <c r="J112" s="49">
        <v>95</v>
      </c>
      <c r="K112" s="49">
        <v>127</v>
      </c>
      <c r="L112" s="49">
        <v>0</v>
      </c>
      <c r="M112" s="53">
        <v>8</v>
      </c>
      <c r="N112" s="50">
        <f t="shared" si="2"/>
        <v>1006</v>
      </c>
      <c r="P112" s="85">
        <f t="shared" si="3"/>
        <v>0.11283185840707964</v>
      </c>
    </row>
    <row r="113" spans="1:16" hidden="1" x14ac:dyDescent="0.3">
      <c r="A113" s="95">
        <v>2014</v>
      </c>
      <c r="B113" s="46">
        <v>6</v>
      </c>
      <c r="C113" s="47" t="s">
        <v>14</v>
      </c>
      <c r="D113" s="48">
        <v>198</v>
      </c>
      <c r="E113" s="49">
        <v>87</v>
      </c>
      <c r="F113" s="49">
        <v>193</v>
      </c>
      <c r="G113" s="49">
        <v>130</v>
      </c>
      <c r="H113" s="49">
        <v>0</v>
      </c>
      <c r="I113" s="49">
        <v>54</v>
      </c>
      <c r="J113" s="49">
        <v>80</v>
      </c>
      <c r="K113" s="49">
        <v>169</v>
      </c>
      <c r="L113" s="49">
        <v>0</v>
      </c>
      <c r="M113" s="53">
        <v>0</v>
      </c>
      <c r="N113" s="50">
        <f t="shared" si="2"/>
        <v>911</v>
      </c>
      <c r="P113" s="85">
        <f t="shared" si="3"/>
        <v>0.21628838451268359</v>
      </c>
    </row>
    <row r="114" spans="1:16" hidden="1" x14ac:dyDescent="0.3">
      <c r="A114" s="95">
        <v>2014</v>
      </c>
      <c r="B114" s="46">
        <v>7</v>
      </c>
      <c r="C114" s="47" t="s">
        <v>14</v>
      </c>
      <c r="D114" s="48">
        <v>133</v>
      </c>
      <c r="E114" s="49">
        <v>89</v>
      </c>
      <c r="F114" s="49">
        <v>173</v>
      </c>
      <c r="G114" s="49">
        <v>61</v>
      </c>
      <c r="H114" s="49">
        <v>0</v>
      </c>
      <c r="I114" s="49">
        <v>73</v>
      </c>
      <c r="J114" s="49">
        <v>69</v>
      </c>
      <c r="K114" s="49">
        <v>119</v>
      </c>
      <c r="L114" s="49">
        <v>0</v>
      </c>
      <c r="M114" s="53">
        <v>9</v>
      </c>
      <c r="N114" s="50">
        <f t="shared" si="2"/>
        <v>726</v>
      </c>
      <c r="P114" s="85">
        <f t="shared" si="3"/>
        <v>-9.8136645962732916E-2</v>
      </c>
    </row>
    <row r="115" spans="1:16" hidden="1" x14ac:dyDescent="0.3">
      <c r="A115" s="95">
        <v>2014</v>
      </c>
      <c r="B115" s="46">
        <v>8</v>
      </c>
      <c r="C115" s="47" t="s">
        <v>14</v>
      </c>
      <c r="D115" s="48">
        <v>224</v>
      </c>
      <c r="E115" s="49">
        <v>128</v>
      </c>
      <c r="F115" s="49">
        <v>201</v>
      </c>
      <c r="G115" s="49">
        <v>0</v>
      </c>
      <c r="H115" s="49">
        <v>0</v>
      </c>
      <c r="I115" s="49">
        <v>83</v>
      </c>
      <c r="J115" s="49">
        <v>60</v>
      </c>
      <c r="K115" s="49">
        <v>217</v>
      </c>
      <c r="L115" s="49">
        <v>0</v>
      </c>
      <c r="M115" s="53">
        <v>10</v>
      </c>
      <c r="N115" s="50">
        <f t="shared" si="2"/>
        <v>923</v>
      </c>
      <c r="P115" s="85">
        <f t="shared" si="3"/>
        <v>9.3601895734597151E-2</v>
      </c>
    </row>
    <row r="116" spans="1:16" hidden="1" x14ac:dyDescent="0.3">
      <c r="A116" s="95">
        <v>2014</v>
      </c>
      <c r="B116" s="46">
        <v>9</v>
      </c>
      <c r="C116" s="47" t="s">
        <v>14</v>
      </c>
      <c r="D116" s="48">
        <v>234</v>
      </c>
      <c r="E116" s="49">
        <v>49</v>
      </c>
      <c r="F116" s="49">
        <v>250</v>
      </c>
      <c r="G116" s="49">
        <v>103</v>
      </c>
      <c r="H116" s="49">
        <v>0</v>
      </c>
      <c r="I116" s="49">
        <v>80</v>
      </c>
      <c r="J116" s="49">
        <v>78</v>
      </c>
      <c r="K116" s="49">
        <v>124</v>
      </c>
      <c r="L116" s="49">
        <v>0</v>
      </c>
      <c r="M116" s="53">
        <v>0</v>
      </c>
      <c r="N116" s="50">
        <f t="shared" si="2"/>
        <v>918</v>
      </c>
      <c r="P116" s="85">
        <f t="shared" si="3"/>
        <v>0.21428571428571427</v>
      </c>
    </row>
    <row r="117" spans="1:16" hidden="1" x14ac:dyDescent="0.3">
      <c r="A117" s="95">
        <v>2014</v>
      </c>
      <c r="B117" s="46">
        <v>10</v>
      </c>
      <c r="C117" s="47" t="s">
        <v>14</v>
      </c>
      <c r="D117" s="48">
        <v>207</v>
      </c>
      <c r="E117" s="49">
        <v>86</v>
      </c>
      <c r="F117" s="49">
        <v>254</v>
      </c>
      <c r="G117" s="49">
        <v>238</v>
      </c>
      <c r="H117" s="49">
        <v>0</v>
      </c>
      <c r="I117" s="49">
        <v>65</v>
      </c>
      <c r="J117" s="49">
        <v>77</v>
      </c>
      <c r="K117" s="49">
        <v>105</v>
      </c>
      <c r="L117" s="49">
        <v>0</v>
      </c>
      <c r="M117" s="53">
        <v>131</v>
      </c>
      <c r="N117" s="50">
        <f t="shared" si="2"/>
        <v>1163</v>
      </c>
      <c r="P117" s="85">
        <f t="shared" si="3"/>
        <v>0.2738225629791895</v>
      </c>
    </row>
    <row r="118" spans="1:16" hidden="1" x14ac:dyDescent="0.3">
      <c r="A118" s="95">
        <v>2014</v>
      </c>
      <c r="B118" s="46">
        <v>11</v>
      </c>
      <c r="C118" s="47" t="s">
        <v>14</v>
      </c>
      <c r="D118" s="48">
        <v>237</v>
      </c>
      <c r="E118" s="49">
        <v>107</v>
      </c>
      <c r="F118" s="49">
        <v>275</v>
      </c>
      <c r="G118" s="49">
        <v>104</v>
      </c>
      <c r="H118" s="49">
        <v>0</v>
      </c>
      <c r="I118" s="49">
        <v>56</v>
      </c>
      <c r="J118" s="49">
        <v>70</v>
      </c>
      <c r="K118" s="49">
        <v>134</v>
      </c>
      <c r="L118" s="49">
        <v>0</v>
      </c>
      <c r="M118" s="53">
        <v>0</v>
      </c>
      <c r="N118" s="50">
        <f t="shared" si="2"/>
        <v>983</v>
      </c>
      <c r="P118" s="85">
        <f t="shared" si="3"/>
        <v>0.23492462311557788</v>
      </c>
    </row>
    <row r="119" spans="1:16" hidden="1" x14ac:dyDescent="0.3">
      <c r="A119" s="95">
        <v>2014</v>
      </c>
      <c r="B119" s="46">
        <v>12</v>
      </c>
      <c r="C119" s="47" t="s">
        <v>14</v>
      </c>
      <c r="D119" s="48">
        <v>227</v>
      </c>
      <c r="E119" s="49">
        <v>117</v>
      </c>
      <c r="F119" s="49">
        <v>235</v>
      </c>
      <c r="G119" s="49">
        <v>113</v>
      </c>
      <c r="H119" s="49">
        <v>0</v>
      </c>
      <c r="I119" s="49">
        <v>87</v>
      </c>
      <c r="J119" s="49">
        <v>98</v>
      </c>
      <c r="K119" s="49">
        <v>117</v>
      </c>
      <c r="L119" s="49">
        <v>0</v>
      </c>
      <c r="M119" s="53">
        <v>0</v>
      </c>
      <c r="N119" s="50">
        <f t="shared" si="2"/>
        <v>994</v>
      </c>
      <c r="P119" s="85">
        <f t="shared" si="3"/>
        <v>0.13470319634703196</v>
      </c>
    </row>
    <row r="120" spans="1:16" hidden="1" x14ac:dyDescent="0.3">
      <c r="A120" s="95">
        <v>2014</v>
      </c>
      <c r="B120" s="46">
        <v>13</v>
      </c>
      <c r="C120" s="47" t="s">
        <v>14</v>
      </c>
      <c r="D120" s="48">
        <v>268</v>
      </c>
      <c r="E120" s="49">
        <v>168</v>
      </c>
      <c r="F120" s="49">
        <v>232</v>
      </c>
      <c r="G120" s="49">
        <v>78</v>
      </c>
      <c r="H120" s="49">
        <v>0</v>
      </c>
      <c r="I120" s="49">
        <v>79</v>
      </c>
      <c r="J120" s="49">
        <v>72</v>
      </c>
      <c r="K120" s="49">
        <v>188</v>
      </c>
      <c r="L120" s="49">
        <v>0</v>
      </c>
      <c r="M120" s="53">
        <v>0</v>
      </c>
      <c r="N120" s="50">
        <f t="shared" si="2"/>
        <v>1085</v>
      </c>
      <c r="P120" s="85">
        <f t="shared" si="3"/>
        <v>-8.8235294117647065E-2</v>
      </c>
    </row>
    <row r="121" spans="1:16" hidden="1" x14ac:dyDescent="0.3">
      <c r="A121" s="95">
        <v>2014</v>
      </c>
      <c r="B121" s="46">
        <v>14</v>
      </c>
      <c r="C121" s="47" t="s">
        <v>14</v>
      </c>
      <c r="D121" s="48">
        <v>313</v>
      </c>
      <c r="E121" s="49">
        <v>114</v>
      </c>
      <c r="F121" s="49">
        <v>195</v>
      </c>
      <c r="G121" s="49">
        <v>175</v>
      </c>
      <c r="H121" s="49">
        <v>0</v>
      </c>
      <c r="I121" s="49">
        <v>54</v>
      </c>
      <c r="J121" s="49">
        <v>74</v>
      </c>
      <c r="K121" s="49">
        <v>171</v>
      </c>
      <c r="L121" s="49">
        <v>0</v>
      </c>
      <c r="M121" s="53">
        <v>9</v>
      </c>
      <c r="N121" s="50">
        <f t="shared" si="2"/>
        <v>1105</v>
      </c>
      <c r="P121" s="85">
        <f t="shared" si="3"/>
        <v>0.27893518518518517</v>
      </c>
    </row>
    <row r="122" spans="1:16" hidden="1" x14ac:dyDescent="0.3">
      <c r="A122" s="95">
        <v>2014</v>
      </c>
      <c r="B122" s="46">
        <v>15</v>
      </c>
      <c r="C122" s="47" t="s">
        <v>14</v>
      </c>
      <c r="D122" s="48">
        <v>269</v>
      </c>
      <c r="E122" s="49">
        <v>99</v>
      </c>
      <c r="F122" s="49">
        <v>250</v>
      </c>
      <c r="G122" s="49">
        <v>133</v>
      </c>
      <c r="H122" s="49">
        <v>0</v>
      </c>
      <c r="I122" s="49">
        <v>76</v>
      </c>
      <c r="J122" s="49">
        <v>93</v>
      </c>
      <c r="K122" s="49">
        <v>172</v>
      </c>
      <c r="L122" s="49">
        <v>0</v>
      </c>
      <c r="M122" s="53">
        <v>0</v>
      </c>
      <c r="N122" s="50">
        <f t="shared" si="2"/>
        <v>1092</v>
      </c>
      <c r="P122" s="85">
        <f t="shared" si="3"/>
        <v>0.27421236872812138</v>
      </c>
    </row>
    <row r="123" spans="1:16" hidden="1" x14ac:dyDescent="0.3">
      <c r="A123" s="95">
        <v>2014</v>
      </c>
      <c r="B123" s="46">
        <v>16</v>
      </c>
      <c r="C123" s="47" t="s">
        <v>14</v>
      </c>
      <c r="D123" s="48">
        <v>200</v>
      </c>
      <c r="E123" s="49">
        <v>122</v>
      </c>
      <c r="F123" s="49">
        <v>234</v>
      </c>
      <c r="G123" s="49">
        <v>113</v>
      </c>
      <c r="H123" s="49">
        <v>0</v>
      </c>
      <c r="I123" s="49">
        <v>78</v>
      </c>
      <c r="J123" s="49">
        <v>80</v>
      </c>
      <c r="K123" s="49">
        <v>132</v>
      </c>
      <c r="L123" s="49">
        <v>0</v>
      </c>
      <c r="M123" s="53">
        <v>12</v>
      </c>
      <c r="N123" s="50">
        <f t="shared" si="2"/>
        <v>971</v>
      </c>
      <c r="P123" s="85">
        <f t="shared" si="3"/>
        <v>5.3145336225596529E-2</v>
      </c>
    </row>
    <row r="124" spans="1:16" hidden="1" x14ac:dyDescent="0.3">
      <c r="A124" s="95">
        <v>2014</v>
      </c>
      <c r="B124" s="46">
        <v>17</v>
      </c>
      <c r="C124" s="47" t="s">
        <v>14</v>
      </c>
      <c r="D124" s="48">
        <v>241</v>
      </c>
      <c r="E124" s="49">
        <v>103</v>
      </c>
      <c r="F124" s="49">
        <v>185</v>
      </c>
      <c r="G124" s="49">
        <v>105</v>
      </c>
      <c r="H124" s="49">
        <v>0</v>
      </c>
      <c r="I124" s="49">
        <v>37</v>
      </c>
      <c r="J124" s="49">
        <v>100</v>
      </c>
      <c r="K124" s="49">
        <v>111</v>
      </c>
      <c r="L124" s="49">
        <v>0</v>
      </c>
      <c r="M124" s="53">
        <v>0</v>
      </c>
      <c r="N124" s="50">
        <f t="shared" si="2"/>
        <v>882</v>
      </c>
      <c r="P124" s="85">
        <f t="shared" si="3"/>
        <v>-0.14118792599805258</v>
      </c>
    </row>
    <row r="125" spans="1:16" hidden="1" x14ac:dyDescent="0.3">
      <c r="A125" s="95">
        <v>2014</v>
      </c>
      <c r="B125" s="46">
        <v>18</v>
      </c>
      <c r="C125" s="47" t="s">
        <v>14</v>
      </c>
      <c r="D125" s="48">
        <v>235</v>
      </c>
      <c r="E125" s="49">
        <v>84</v>
      </c>
      <c r="F125" s="49">
        <v>176</v>
      </c>
      <c r="G125" s="49">
        <v>148</v>
      </c>
      <c r="H125" s="49">
        <v>0</v>
      </c>
      <c r="I125" s="49">
        <v>43</v>
      </c>
      <c r="J125" s="49">
        <v>76</v>
      </c>
      <c r="K125" s="49">
        <v>149</v>
      </c>
      <c r="L125" s="49">
        <v>0</v>
      </c>
      <c r="M125" s="53">
        <v>11</v>
      </c>
      <c r="N125" s="50">
        <f t="shared" si="2"/>
        <v>922</v>
      </c>
      <c r="P125" s="85">
        <f t="shared" si="3"/>
        <v>-0.12357414448669202</v>
      </c>
    </row>
    <row r="126" spans="1:16" hidden="1" x14ac:dyDescent="0.3">
      <c r="A126" s="95">
        <v>2014</v>
      </c>
      <c r="B126" s="46">
        <v>19</v>
      </c>
      <c r="C126" s="47" t="s">
        <v>14</v>
      </c>
      <c r="D126" s="48">
        <v>225</v>
      </c>
      <c r="E126" s="49">
        <v>117</v>
      </c>
      <c r="F126" s="49">
        <v>132</v>
      </c>
      <c r="G126" s="49">
        <v>0</v>
      </c>
      <c r="H126" s="49">
        <v>0</v>
      </c>
      <c r="I126" s="49">
        <v>54</v>
      </c>
      <c r="J126" s="49">
        <v>86</v>
      </c>
      <c r="K126" s="49">
        <v>95</v>
      </c>
      <c r="L126" s="49">
        <v>0</v>
      </c>
      <c r="M126" s="53">
        <v>0</v>
      </c>
      <c r="N126" s="50">
        <f t="shared" si="2"/>
        <v>709</v>
      </c>
      <c r="P126" s="85">
        <f t="shared" si="3"/>
        <v>0.45286885245901637</v>
      </c>
    </row>
    <row r="127" spans="1:16" hidden="1" x14ac:dyDescent="0.3">
      <c r="A127" s="95">
        <v>2014</v>
      </c>
      <c r="B127" s="46">
        <v>20</v>
      </c>
      <c r="C127" s="47" t="s">
        <v>14</v>
      </c>
      <c r="D127" s="48">
        <v>202</v>
      </c>
      <c r="E127" s="49">
        <v>94</v>
      </c>
      <c r="F127" s="49">
        <v>164</v>
      </c>
      <c r="G127" s="49">
        <v>74</v>
      </c>
      <c r="H127" s="49">
        <v>0</v>
      </c>
      <c r="I127" s="49">
        <v>53</v>
      </c>
      <c r="J127" s="49">
        <v>70</v>
      </c>
      <c r="K127" s="49">
        <v>132</v>
      </c>
      <c r="L127" s="49">
        <v>0</v>
      </c>
      <c r="M127" s="53">
        <v>80</v>
      </c>
      <c r="N127" s="50">
        <f t="shared" si="2"/>
        <v>869</v>
      </c>
      <c r="P127" s="85">
        <f t="shared" si="3"/>
        <v>0.1711590296495957</v>
      </c>
    </row>
    <row r="128" spans="1:16" hidden="1" x14ac:dyDescent="0.3">
      <c r="A128" s="95">
        <v>2014</v>
      </c>
      <c r="B128" s="46">
        <v>21</v>
      </c>
      <c r="C128" s="47" t="s">
        <v>14</v>
      </c>
      <c r="D128" s="48">
        <v>358</v>
      </c>
      <c r="E128" s="49">
        <v>70</v>
      </c>
      <c r="F128" s="49">
        <v>202</v>
      </c>
      <c r="G128" s="49">
        <v>179</v>
      </c>
      <c r="H128" s="49">
        <v>0</v>
      </c>
      <c r="I128" s="49">
        <v>78</v>
      </c>
      <c r="J128" s="49">
        <v>71</v>
      </c>
      <c r="K128" s="49">
        <v>190</v>
      </c>
      <c r="L128" s="49">
        <v>0</v>
      </c>
      <c r="M128" s="53">
        <v>33</v>
      </c>
      <c r="N128" s="50">
        <f t="shared" si="2"/>
        <v>1181</v>
      </c>
      <c r="P128" s="85">
        <f t="shared" si="3"/>
        <v>0.4652605459057072</v>
      </c>
    </row>
    <row r="129" spans="1:16" hidden="1" x14ac:dyDescent="0.3">
      <c r="A129" s="95">
        <v>2014</v>
      </c>
      <c r="B129" s="46">
        <v>22</v>
      </c>
      <c r="C129" s="47" t="s">
        <v>14</v>
      </c>
      <c r="D129" s="48">
        <v>247</v>
      </c>
      <c r="E129" s="49">
        <v>88</v>
      </c>
      <c r="F129" s="49">
        <v>110</v>
      </c>
      <c r="G129" s="49">
        <v>163</v>
      </c>
      <c r="H129" s="49">
        <v>0</v>
      </c>
      <c r="I129" s="49">
        <v>59</v>
      </c>
      <c r="J129" s="49">
        <v>86</v>
      </c>
      <c r="K129" s="49">
        <v>160</v>
      </c>
      <c r="L129" s="49">
        <v>0</v>
      </c>
      <c r="M129" s="53">
        <v>0</v>
      </c>
      <c r="N129" s="50">
        <f t="shared" si="2"/>
        <v>913</v>
      </c>
      <c r="P129" s="85">
        <f t="shared" si="3"/>
        <v>0.26629680998613037</v>
      </c>
    </row>
    <row r="130" spans="1:16" hidden="1" x14ac:dyDescent="0.3">
      <c r="A130" s="95">
        <v>2014</v>
      </c>
      <c r="B130" s="46">
        <v>23</v>
      </c>
      <c r="C130" s="47" t="s">
        <v>14</v>
      </c>
      <c r="D130" s="48">
        <v>216</v>
      </c>
      <c r="E130" s="49">
        <v>118</v>
      </c>
      <c r="F130" s="49">
        <v>99</v>
      </c>
      <c r="G130" s="49">
        <v>120</v>
      </c>
      <c r="H130" s="49">
        <v>0</v>
      </c>
      <c r="I130" s="49">
        <v>69</v>
      </c>
      <c r="J130" s="49">
        <v>100</v>
      </c>
      <c r="K130" s="49">
        <v>271</v>
      </c>
      <c r="L130" s="49">
        <v>0</v>
      </c>
      <c r="M130" s="53">
        <v>91</v>
      </c>
      <c r="N130" s="50">
        <f t="shared" si="2"/>
        <v>1084</v>
      </c>
      <c r="P130" s="85">
        <f t="shared" si="3"/>
        <v>0.27830188679245282</v>
      </c>
    </row>
    <row r="131" spans="1:16" hidden="1" x14ac:dyDescent="0.3">
      <c r="A131" s="95">
        <v>2014</v>
      </c>
      <c r="B131" s="46">
        <v>24</v>
      </c>
      <c r="C131" s="47" t="s">
        <v>14</v>
      </c>
      <c r="D131" s="48">
        <v>265</v>
      </c>
      <c r="E131" s="49">
        <v>131</v>
      </c>
      <c r="F131" s="49">
        <v>116</v>
      </c>
      <c r="G131" s="49">
        <v>0</v>
      </c>
      <c r="H131" s="49">
        <v>0</v>
      </c>
      <c r="I131" s="49">
        <v>52</v>
      </c>
      <c r="J131" s="49">
        <v>75</v>
      </c>
      <c r="K131" s="49">
        <v>139</v>
      </c>
      <c r="L131" s="49">
        <v>0</v>
      </c>
      <c r="M131" s="53">
        <v>5</v>
      </c>
      <c r="N131" s="50">
        <f t="shared" si="2"/>
        <v>783</v>
      </c>
      <c r="P131" s="85">
        <f t="shared" si="3"/>
        <v>0.18277945619335348</v>
      </c>
    </row>
    <row r="132" spans="1:16" hidden="1" x14ac:dyDescent="0.3">
      <c r="A132" s="95">
        <v>2014</v>
      </c>
      <c r="B132" s="46">
        <v>25</v>
      </c>
      <c r="C132" s="47" t="s">
        <v>14</v>
      </c>
      <c r="D132" s="48">
        <v>227</v>
      </c>
      <c r="E132" s="49">
        <v>123</v>
      </c>
      <c r="F132" s="49">
        <v>103</v>
      </c>
      <c r="G132" s="49">
        <v>240</v>
      </c>
      <c r="H132" s="49">
        <v>0</v>
      </c>
      <c r="I132" s="49">
        <v>68</v>
      </c>
      <c r="J132" s="49">
        <v>65</v>
      </c>
      <c r="K132" s="49">
        <v>122</v>
      </c>
      <c r="L132" s="49">
        <v>0</v>
      </c>
      <c r="M132" s="53">
        <v>2</v>
      </c>
      <c r="N132" s="50">
        <f t="shared" si="2"/>
        <v>950</v>
      </c>
      <c r="P132" s="85">
        <f t="shared" si="3"/>
        <v>5.0884955752212392E-2</v>
      </c>
    </row>
    <row r="133" spans="1:16" hidden="1" x14ac:dyDescent="0.3">
      <c r="A133" s="95">
        <v>2014</v>
      </c>
      <c r="B133" s="46">
        <v>26</v>
      </c>
      <c r="C133" s="47" t="s">
        <v>14</v>
      </c>
      <c r="D133" s="48">
        <v>359</v>
      </c>
      <c r="E133" s="49">
        <v>153</v>
      </c>
      <c r="F133" s="49">
        <v>81</v>
      </c>
      <c r="G133" s="49">
        <v>110</v>
      </c>
      <c r="H133" s="49">
        <v>0</v>
      </c>
      <c r="I133" s="49">
        <v>103</v>
      </c>
      <c r="J133" s="49">
        <v>136</v>
      </c>
      <c r="K133" s="49">
        <v>141</v>
      </c>
      <c r="L133" s="49">
        <v>0</v>
      </c>
      <c r="M133" s="53">
        <v>11</v>
      </c>
      <c r="N133" s="50">
        <f t="shared" si="2"/>
        <v>1094</v>
      </c>
      <c r="P133" s="85">
        <f t="shared" si="3"/>
        <v>0.41526520051746441</v>
      </c>
    </row>
    <row r="134" spans="1:16" hidden="1" x14ac:dyDescent="0.3">
      <c r="A134" s="95">
        <v>2014</v>
      </c>
      <c r="B134" s="46">
        <v>27</v>
      </c>
      <c r="C134" s="47" t="s">
        <v>14</v>
      </c>
      <c r="D134" s="48">
        <v>198</v>
      </c>
      <c r="E134" s="49">
        <v>141</v>
      </c>
      <c r="F134" s="49">
        <v>59</v>
      </c>
      <c r="G134" s="49">
        <v>236</v>
      </c>
      <c r="H134" s="49">
        <v>0</v>
      </c>
      <c r="I134" s="49">
        <v>41</v>
      </c>
      <c r="J134" s="49">
        <v>99</v>
      </c>
      <c r="K134" s="49">
        <v>120</v>
      </c>
      <c r="L134" s="49">
        <v>0</v>
      </c>
      <c r="M134" s="53">
        <v>0</v>
      </c>
      <c r="N134" s="50">
        <f t="shared" si="2"/>
        <v>894</v>
      </c>
      <c r="P134" s="85">
        <f t="shared" si="3"/>
        <v>0.26271186440677968</v>
      </c>
    </row>
    <row r="135" spans="1:16" hidden="1" x14ac:dyDescent="0.3">
      <c r="A135" s="95">
        <v>2014</v>
      </c>
      <c r="B135" s="46">
        <v>28</v>
      </c>
      <c r="C135" s="47" t="s">
        <v>14</v>
      </c>
      <c r="D135" s="48">
        <v>343</v>
      </c>
      <c r="E135" s="49">
        <v>89</v>
      </c>
      <c r="F135" s="49">
        <v>44</v>
      </c>
      <c r="G135" s="49">
        <v>45</v>
      </c>
      <c r="H135" s="49">
        <v>0</v>
      </c>
      <c r="I135" s="49">
        <v>96</v>
      </c>
      <c r="J135" s="49">
        <v>69</v>
      </c>
      <c r="K135" s="49">
        <v>135</v>
      </c>
      <c r="L135" s="49">
        <v>0</v>
      </c>
      <c r="M135" s="53">
        <v>120</v>
      </c>
      <c r="N135" s="50">
        <f t="shared" ref="N135:N198" si="4">SUM(D135:M135)</f>
        <v>941</v>
      </c>
      <c r="P135" s="85">
        <f t="shared" si="3"/>
        <v>0.19872611464968154</v>
      </c>
    </row>
    <row r="136" spans="1:16" hidden="1" x14ac:dyDescent="0.3">
      <c r="A136" s="95">
        <v>2014</v>
      </c>
      <c r="B136" s="46">
        <v>29</v>
      </c>
      <c r="C136" s="47" t="s">
        <v>14</v>
      </c>
      <c r="D136" s="48">
        <v>232</v>
      </c>
      <c r="E136" s="49">
        <v>48</v>
      </c>
      <c r="F136" s="49">
        <v>93</v>
      </c>
      <c r="G136" s="49">
        <v>71</v>
      </c>
      <c r="H136" s="49">
        <v>0</v>
      </c>
      <c r="I136" s="49">
        <v>40</v>
      </c>
      <c r="J136" s="49">
        <v>55</v>
      </c>
      <c r="K136" s="49">
        <v>83</v>
      </c>
      <c r="L136" s="49">
        <v>0</v>
      </c>
      <c r="M136" s="53">
        <v>0</v>
      </c>
      <c r="N136" s="50">
        <f t="shared" si="4"/>
        <v>622</v>
      </c>
      <c r="P136" s="85">
        <f t="shared" si="3"/>
        <v>-7.3025335320417287E-2</v>
      </c>
    </row>
    <row r="137" spans="1:16" hidden="1" x14ac:dyDescent="0.3">
      <c r="A137" s="95">
        <v>2014</v>
      </c>
      <c r="B137" s="46">
        <v>30</v>
      </c>
      <c r="C137" s="47" t="s">
        <v>14</v>
      </c>
      <c r="D137" s="48">
        <v>221</v>
      </c>
      <c r="E137" s="49">
        <v>188</v>
      </c>
      <c r="F137" s="49">
        <v>37</v>
      </c>
      <c r="G137" s="49">
        <v>39</v>
      </c>
      <c r="H137" s="49">
        <v>0</v>
      </c>
      <c r="I137" s="49">
        <v>60</v>
      </c>
      <c r="J137" s="49">
        <v>53</v>
      </c>
      <c r="K137" s="49">
        <v>134</v>
      </c>
      <c r="L137" s="49">
        <v>0</v>
      </c>
      <c r="M137" s="53">
        <v>0</v>
      </c>
      <c r="N137" s="50">
        <f t="shared" si="4"/>
        <v>732</v>
      </c>
      <c r="P137" s="85">
        <f t="shared" si="3"/>
        <v>-8.7281795511221949E-2</v>
      </c>
    </row>
    <row r="138" spans="1:16" hidden="1" x14ac:dyDescent="0.3">
      <c r="A138" s="95">
        <v>2014</v>
      </c>
      <c r="B138" s="46">
        <v>31</v>
      </c>
      <c r="C138" s="47" t="s">
        <v>14</v>
      </c>
      <c r="D138" s="48">
        <v>171</v>
      </c>
      <c r="E138" s="49">
        <v>65</v>
      </c>
      <c r="F138" s="49">
        <v>44</v>
      </c>
      <c r="G138" s="49">
        <v>39</v>
      </c>
      <c r="H138" s="49">
        <v>0</v>
      </c>
      <c r="I138" s="49">
        <v>85</v>
      </c>
      <c r="J138" s="49">
        <v>34</v>
      </c>
      <c r="K138" s="49">
        <v>88</v>
      </c>
      <c r="L138" s="49">
        <v>0</v>
      </c>
      <c r="M138" s="53">
        <v>0</v>
      </c>
      <c r="N138" s="50">
        <f t="shared" si="4"/>
        <v>526</v>
      </c>
      <c r="P138" s="85">
        <f t="shared" si="3"/>
        <v>-0.3033112582781457</v>
      </c>
    </row>
    <row r="139" spans="1:16" hidden="1" x14ac:dyDescent="0.3">
      <c r="A139" s="95">
        <v>2014</v>
      </c>
      <c r="B139" s="46">
        <v>32</v>
      </c>
      <c r="C139" s="47" t="s">
        <v>14</v>
      </c>
      <c r="D139" s="48">
        <v>203</v>
      </c>
      <c r="E139" s="49">
        <v>103</v>
      </c>
      <c r="F139" s="49">
        <v>104</v>
      </c>
      <c r="G139" s="49">
        <v>85</v>
      </c>
      <c r="H139" s="49">
        <v>0</v>
      </c>
      <c r="I139" s="49">
        <v>52</v>
      </c>
      <c r="J139" s="49">
        <v>84</v>
      </c>
      <c r="K139" s="49">
        <v>115</v>
      </c>
      <c r="L139" s="49">
        <v>0</v>
      </c>
      <c r="M139" s="53">
        <v>92</v>
      </c>
      <c r="N139" s="50">
        <f t="shared" si="4"/>
        <v>838</v>
      </c>
      <c r="P139" s="85">
        <f t="shared" si="3"/>
        <v>0.31968503937007875</v>
      </c>
    </row>
    <row r="140" spans="1:16" hidden="1" x14ac:dyDescent="0.3">
      <c r="A140" s="95">
        <v>2014</v>
      </c>
      <c r="B140" s="46">
        <v>33</v>
      </c>
      <c r="C140" s="47" t="s">
        <v>14</v>
      </c>
      <c r="D140" s="48">
        <v>178</v>
      </c>
      <c r="E140" s="49">
        <v>111</v>
      </c>
      <c r="F140" s="49">
        <v>103</v>
      </c>
      <c r="G140" s="49">
        <v>93</v>
      </c>
      <c r="H140" s="49">
        <v>0</v>
      </c>
      <c r="I140" s="49">
        <v>44</v>
      </c>
      <c r="J140" s="49">
        <v>19</v>
      </c>
      <c r="K140" s="49">
        <v>71</v>
      </c>
      <c r="L140" s="49">
        <v>0</v>
      </c>
      <c r="M140" s="53">
        <v>0</v>
      </c>
      <c r="N140" s="50">
        <f t="shared" si="4"/>
        <v>619</v>
      </c>
      <c r="P140" s="85">
        <f t="shared" si="3"/>
        <v>8.4063047285464099E-2</v>
      </c>
    </row>
    <row r="141" spans="1:16" hidden="1" x14ac:dyDescent="0.3">
      <c r="A141" s="95">
        <v>2014</v>
      </c>
      <c r="B141" s="46">
        <v>34</v>
      </c>
      <c r="C141" s="47" t="s">
        <v>14</v>
      </c>
      <c r="D141" s="48">
        <v>156</v>
      </c>
      <c r="E141" s="49">
        <v>79</v>
      </c>
      <c r="F141" s="49">
        <v>70</v>
      </c>
      <c r="G141" s="49">
        <v>61</v>
      </c>
      <c r="H141" s="49">
        <v>0</v>
      </c>
      <c r="I141" s="49">
        <v>49</v>
      </c>
      <c r="J141" s="49">
        <v>32</v>
      </c>
      <c r="K141" s="49">
        <v>118</v>
      </c>
      <c r="L141" s="49">
        <v>0</v>
      </c>
      <c r="M141" s="53">
        <v>0</v>
      </c>
      <c r="N141" s="50">
        <f t="shared" si="4"/>
        <v>565</v>
      </c>
      <c r="P141" s="85">
        <f t="shared" si="3"/>
        <v>-5.9900166389351084E-2</v>
      </c>
    </row>
    <row r="142" spans="1:16" hidden="1" x14ac:dyDescent="0.3">
      <c r="A142" s="95">
        <v>2014</v>
      </c>
      <c r="B142" s="46">
        <v>35</v>
      </c>
      <c r="C142" s="47" t="s">
        <v>14</v>
      </c>
      <c r="D142" s="48">
        <v>265</v>
      </c>
      <c r="E142" s="49">
        <v>69</v>
      </c>
      <c r="F142" s="49">
        <v>107</v>
      </c>
      <c r="G142" s="49">
        <v>73</v>
      </c>
      <c r="H142" s="49">
        <v>0</v>
      </c>
      <c r="I142" s="49">
        <v>62</v>
      </c>
      <c r="J142" s="49">
        <v>30</v>
      </c>
      <c r="K142" s="49">
        <v>114</v>
      </c>
      <c r="L142" s="49">
        <v>0</v>
      </c>
      <c r="M142" s="53">
        <v>80</v>
      </c>
      <c r="N142" s="50">
        <f t="shared" si="4"/>
        <v>800</v>
      </c>
      <c r="P142" s="85">
        <f t="shared" si="3"/>
        <v>8.2543978349120431E-2</v>
      </c>
    </row>
    <row r="143" spans="1:16" hidden="1" x14ac:dyDescent="0.3">
      <c r="A143" s="95">
        <v>2014</v>
      </c>
      <c r="B143" s="46">
        <v>36</v>
      </c>
      <c r="C143" s="47" t="s">
        <v>14</v>
      </c>
      <c r="D143" s="48">
        <v>282</v>
      </c>
      <c r="E143" s="49">
        <v>117</v>
      </c>
      <c r="F143" s="49">
        <v>119</v>
      </c>
      <c r="G143" s="49">
        <v>52</v>
      </c>
      <c r="H143" s="49">
        <v>0</v>
      </c>
      <c r="I143" s="49">
        <v>92</v>
      </c>
      <c r="J143" s="49">
        <v>53</v>
      </c>
      <c r="K143" s="49">
        <v>136</v>
      </c>
      <c r="L143" s="49">
        <v>0</v>
      </c>
      <c r="M143" s="53">
        <v>7</v>
      </c>
      <c r="N143" s="50">
        <f t="shared" si="4"/>
        <v>858</v>
      </c>
      <c r="P143" s="85">
        <f t="shared" si="3"/>
        <v>0.625</v>
      </c>
    </row>
    <row r="144" spans="1:16" hidden="1" x14ac:dyDescent="0.3">
      <c r="A144" s="95">
        <v>2014</v>
      </c>
      <c r="B144" s="46">
        <v>37</v>
      </c>
      <c r="C144" s="47" t="s">
        <v>14</v>
      </c>
      <c r="D144" s="48">
        <v>236</v>
      </c>
      <c r="E144" s="49">
        <v>89</v>
      </c>
      <c r="F144" s="49">
        <v>147</v>
      </c>
      <c r="G144" s="49">
        <v>60</v>
      </c>
      <c r="H144" s="49">
        <v>0</v>
      </c>
      <c r="I144" s="49">
        <v>89</v>
      </c>
      <c r="J144" s="49">
        <v>43</v>
      </c>
      <c r="K144" s="49">
        <v>45</v>
      </c>
      <c r="L144" s="49">
        <v>0</v>
      </c>
      <c r="M144" s="53">
        <v>13</v>
      </c>
      <c r="N144" s="50">
        <f t="shared" si="4"/>
        <v>722</v>
      </c>
      <c r="P144" s="85">
        <f t="shared" si="3"/>
        <v>-8.025477707006369E-2</v>
      </c>
    </row>
    <row r="145" spans="1:17" hidden="1" x14ac:dyDescent="0.3">
      <c r="A145" s="95">
        <v>2014</v>
      </c>
      <c r="B145" s="46">
        <v>38</v>
      </c>
      <c r="C145" s="47" t="s">
        <v>14</v>
      </c>
      <c r="D145" s="48">
        <v>193</v>
      </c>
      <c r="E145" s="49">
        <v>68</v>
      </c>
      <c r="F145" s="49">
        <v>144</v>
      </c>
      <c r="G145" s="49">
        <v>60</v>
      </c>
      <c r="H145" s="49">
        <v>0</v>
      </c>
      <c r="I145" s="49">
        <v>49</v>
      </c>
      <c r="J145" s="49">
        <v>83</v>
      </c>
      <c r="K145" s="49">
        <v>174</v>
      </c>
      <c r="L145" s="49">
        <v>0</v>
      </c>
      <c r="M145" s="53">
        <v>0</v>
      </c>
      <c r="N145" s="50">
        <f t="shared" si="4"/>
        <v>771</v>
      </c>
      <c r="P145" s="85">
        <f t="shared" si="3"/>
        <v>1.8494055482166448E-2</v>
      </c>
    </row>
    <row r="146" spans="1:17" hidden="1" x14ac:dyDescent="0.3">
      <c r="A146" s="95">
        <v>2014</v>
      </c>
      <c r="B146" s="46">
        <v>39</v>
      </c>
      <c r="C146" s="47" t="s">
        <v>14</v>
      </c>
      <c r="D146" s="48">
        <v>269</v>
      </c>
      <c r="E146" s="49">
        <v>159</v>
      </c>
      <c r="F146" s="49">
        <v>120</v>
      </c>
      <c r="G146" s="49">
        <v>96</v>
      </c>
      <c r="H146" s="49">
        <v>0</v>
      </c>
      <c r="I146" s="49">
        <v>91</v>
      </c>
      <c r="J146" s="49">
        <v>63</v>
      </c>
      <c r="K146" s="49">
        <v>153</v>
      </c>
      <c r="L146" s="49">
        <v>0</v>
      </c>
      <c r="M146" s="53">
        <v>50</v>
      </c>
      <c r="N146" s="50">
        <f t="shared" si="4"/>
        <v>1001</v>
      </c>
      <c r="P146" s="85">
        <f t="shared" si="3"/>
        <v>-8.9108910891089101E-3</v>
      </c>
    </row>
    <row r="147" spans="1:17" hidden="1" x14ac:dyDescent="0.3">
      <c r="A147" s="95">
        <v>2014</v>
      </c>
      <c r="B147" s="46">
        <v>40</v>
      </c>
      <c r="C147" s="47" t="s">
        <v>14</v>
      </c>
      <c r="D147" s="48">
        <v>293</v>
      </c>
      <c r="E147" s="49">
        <v>134</v>
      </c>
      <c r="F147" s="49">
        <v>269</v>
      </c>
      <c r="G147" s="49">
        <v>95</v>
      </c>
      <c r="H147" s="49">
        <v>0</v>
      </c>
      <c r="I147" s="49">
        <v>93</v>
      </c>
      <c r="J147" s="49">
        <v>65</v>
      </c>
      <c r="K147" s="49">
        <v>128</v>
      </c>
      <c r="L147" s="49">
        <v>0</v>
      </c>
      <c r="M147" s="53">
        <v>0</v>
      </c>
      <c r="N147" s="50">
        <f t="shared" si="4"/>
        <v>1077</v>
      </c>
      <c r="P147" s="85">
        <f t="shared" si="3"/>
        <v>2.1821631878557873E-2</v>
      </c>
    </row>
    <row r="148" spans="1:17" hidden="1" x14ac:dyDescent="0.3">
      <c r="A148" s="95">
        <v>2014</v>
      </c>
      <c r="B148" s="46">
        <v>41</v>
      </c>
      <c r="C148" s="47" t="s">
        <v>14</v>
      </c>
      <c r="D148" s="48">
        <v>248</v>
      </c>
      <c r="E148" s="49">
        <v>64</v>
      </c>
      <c r="F148" s="49">
        <v>267</v>
      </c>
      <c r="G148" s="49">
        <v>81</v>
      </c>
      <c r="H148" s="49">
        <v>0</v>
      </c>
      <c r="I148" s="49">
        <v>67</v>
      </c>
      <c r="J148" s="49">
        <v>70</v>
      </c>
      <c r="K148" s="49">
        <v>161</v>
      </c>
      <c r="L148" s="49">
        <v>0</v>
      </c>
      <c r="M148" s="53">
        <v>0</v>
      </c>
      <c r="N148" s="50">
        <f t="shared" si="4"/>
        <v>958</v>
      </c>
      <c r="P148" s="85">
        <f t="shared" si="3"/>
        <v>-1.0330578512396695E-2</v>
      </c>
    </row>
    <row r="149" spans="1:17" hidden="1" x14ac:dyDescent="0.3">
      <c r="A149" s="95">
        <v>2014</v>
      </c>
      <c r="B149" s="46">
        <v>42</v>
      </c>
      <c r="C149" s="47" t="s">
        <v>14</v>
      </c>
      <c r="D149" s="48">
        <v>317</v>
      </c>
      <c r="E149" s="49">
        <v>103</v>
      </c>
      <c r="F149" s="49">
        <v>274</v>
      </c>
      <c r="G149" s="49">
        <v>139</v>
      </c>
      <c r="H149" s="49">
        <v>0</v>
      </c>
      <c r="I149" s="49">
        <v>74</v>
      </c>
      <c r="J149" s="49">
        <v>97</v>
      </c>
      <c r="K149" s="49">
        <v>142</v>
      </c>
      <c r="L149" s="49">
        <v>0</v>
      </c>
      <c r="M149" s="53">
        <v>13</v>
      </c>
      <c r="N149" s="50">
        <f t="shared" si="4"/>
        <v>1159</v>
      </c>
      <c r="P149" s="85">
        <f t="shared" si="3"/>
        <v>0.13627450980392156</v>
      </c>
    </row>
    <row r="150" spans="1:17" hidden="1" x14ac:dyDescent="0.3">
      <c r="A150" s="95">
        <v>2014</v>
      </c>
      <c r="B150" s="46">
        <v>43</v>
      </c>
      <c r="C150" s="47" t="s">
        <v>14</v>
      </c>
      <c r="D150" s="48">
        <v>308</v>
      </c>
      <c r="E150" s="49">
        <v>112</v>
      </c>
      <c r="F150" s="49">
        <v>266</v>
      </c>
      <c r="G150" s="49">
        <v>120</v>
      </c>
      <c r="H150" s="49">
        <v>0</v>
      </c>
      <c r="I150" s="49">
        <v>65</v>
      </c>
      <c r="J150" s="49">
        <v>117</v>
      </c>
      <c r="K150" s="49">
        <v>139</v>
      </c>
      <c r="L150" s="49">
        <v>0</v>
      </c>
      <c r="M150" s="53">
        <v>39</v>
      </c>
      <c r="N150" s="50">
        <f t="shared" si="4"/>
        <v>1166</v>
      </c>
      <c r="P150" s="85">
        <f t="shared" si="3"/>
        <v>0.38315539739027282</v>
      </c>
    </row>
    <row r="151" spans="1:17" hidden="1" x14ac:dyDescent="0.3">
      <c r="A151" s="95">
        <v>2014</v>
      </c>
      <c r="B151" s="46">
        <v>44</v>
      </c>
      <c r="C151" s="47" t="s">
        <v>14</v>
      </c>
      <c r="D151" s="48">
        <v>230</v>
      </c>
      <c r="E151" s="49">
        <v>196</v>
      </c>
      <c r="F151" s="49">
        <v>237</v>
      </c>
      <c r="G151" s="49">
        <v>108</v>
      </c>
      <c r="H151" s="49">
        <v>0</v>
      </c>
      <c r="I151" s="49">
        <v>86</v>
      </c>
      <c r="J151" s="49">
        <v>84</v>
      </c>
      <c r="K151" s="49">
        <v>173</v>
      </c>
      <c r="L151" s="49">
        <v>0</v>
      </c>
      <c r="M151" s="53">
        <v>0</v>
      </c>
      <c r="N151" s="50">
        <f t="shared" si="4"/>
        <v>1114</v>
      </c>
      <c r="P151" s="85">
        <f t="shared" si="3"/>
        <v>0.39076154806491886</v>
      </c>
    </row>
    <row r="152" spans="1:17" hidden="1" x14ac:dyDescent="0.3">
      <c r="A152" s="95">
        <v>2014</v>
      </c>
      <c r="B152" s="46">
        <v>45</v>
      </c>
      <c r="C152" s="47" t="s">
        <v>14</v>
      </c>
      <c r="D152" s="48">
        <v>289</v>
      </c>
      <c r="E152" s="49">
        <v>125</v>
      </c>
      <c r="F152" s="49">
        <v>176</v>
      </c>
      <c r="G152" s="49">
        <v>100</v>
      </c>
      <c r="H152" s="49">
        <v>0</v>
      </c>
      <c r="I152" s="49">
        <v>81</v>
      </c>
      <c r="J152" s="49">
        <v>87</v>
      </c>
      <c r="K152" s="49">
        <v>114</v>
      </c>
      <c r="L152" s="49">
        <v>0</v>
      </c>
      <c r="M152" s="53">
        <v>0</v>
      </c>
      <c r="N152" s="50">
        <f t="shared" si="4"/>
        <v>972</v>
      </c>
      <c r="P152" s="85">
        <f t="shared" si="3"/>
        <v>0.1134020618556701</v>
      </c>
    </row>
    <row r="153" spans="1:17" hidden="1" x14ac:dyDescent="0.3">
      <c r="A153" s="95">
        <v>2014</v>
      </c>
      <c r="B153" s="46">
        <v>46</v>
      </c>
      <c r="C153" s="47" t="s">
        <v>14</v>
      </c>
      <c r="D153" s="48">
        <v>204</v>
      </c>
      <c r="E153" s="49">
        <v>111</v>
      </c>
      <c r="F153" s="49">
        <v>178</v>
      </c>
      <c r="G153" s="49">
        <v>99</v>
      </c>
      <c r="H153" s="49">
        <v>0</v>
      </c>
      <c r="I153" s="49">
        <v>66</v>
      </c>
      <c r="J153" s="49">
        <v>52</v>
      </c>
      <c r="K153" s="49">
        <v>134</v>
      </c>
      <c r="L153" s="49">
        <v>0</v>
      </c>
      <c r="M153" s="53">
        <v>0</v>
      </c>
      <c r="N153" s="50">
        <f t="shared" si="4"/>
        <v>844</v>
      </c>
      <c r="P153" s="85">
        <f t="shared" si="3"/>
        <v>0.12533333333333332</v>
      </c>
    </row>
    <row r="154" spans="1:17" hidden="1" x14ac:dyDescent="0.3">
      <c r="A154" s="95">
        <v>2014</v>
      </c>
      <c r="B154" s="46">
        <v>47</v>
      </c>
      <c r="C154" s="47" t="s">
        <v>14</v>
      </c>
      <c r="D154" s="48">
        <v>237</v>
      </c>
      <c r="E154" s="49">
        <v>135</v>
      </c>
      <c r="F154" s="49">
        <v>219</v>
      </c>
      <c r="G154" s="49">
        <v>84</v>
      </c>
      <c r="H154" s="49">
        <v>0</v>
      </c>
      <c r="I154" s="49">
        <v>109</v>
      </c>
      <c r="J154" s="49">
        <v>71</v>
      </c>
      <c r="K154" s="49">
        <v>106</v>
      </c>
      <c r="L154" s="49">
        <v>0</v>
      </c>
      <c r="M154" s="53">
        <v>5</v>
      </c>
      <c r="N154" s="50">
        <f t="shared" si="4"/>
        <v>966</v>
      </c>
      <c r="P154" s="85">
        <f t="shared" si="3"/>
        <v>0.10148232611174458</v>
      </c>
    </row>
    <row r="155" spans="1:17" hidden="1" x14ac:dyDescent="0.3">
      <c r="A155" s="95">
        <v>2014</v>
      </c>
      <c r="B155" s="46">
        <v>48</v>
      </c>
      <c r="C155" s="47" t="s">
        <v>14</v>
      </c>
      <c r="D155" s="48">
        <v>289</v>
      </c>
      <c r="E155" s="49">
        <v>291</v>
      </c>
      <c r="F155" s="49">
        <v>178</v>
      </c>
      <c r="G155" s="49">
        <v>144</v>
      </c>
      <c r="H155" s="49">
        <v>0</v>
      </c>
      <c r="I155" s="49">
        <v>107</v>
      </c>
      <c r="J155" s="49">
        <v>142</v>
      </c>
      <c r="K155" s="49">
        <v>127</v>
      </c>
      <c r="L155" s="49">
        <v>0</v>
      </c>
      <c r="M155" s="53">
        <v>0</v>
      </c>
      <c r="N155" s="50">
        <f t="shared" si="4"/>
        <v>1278</v>
      </c>
      <c r="P155" s="85">
        <f t="shared" si="3"/>
        <v>0.46057142857142858</v>
      </c>
    </row>
    <row r="156" spans="1:17" hidden="1" x14ac:dyDescent="0.3">
      <c r="A156" s="95">
        <v>2014</v>
      </c>
      <c r="B156" s="46">
        <v>49</v>
      </c>
      <c r="C156" s="47" t="s">
        <v>14</v>
      </c>
      <c r="D156" s="48">
        <v>366</v>
      </c>
      <c r="E156" s="49">
        <v>121</v>
      </c>
      <c r="F156" s="49">
        <v>195</v>
      </c>
      <c r="G156" s="49">
        <v>118</v>
      </c>
      <c r="H156" s="49">
        <v>0</v>
      </c>
      <c r="I156" s="49">
        <v>51</v>
      </c>
      <c r="J156" s="49">
        <v>68</v>
      </c>
      <c r="K156" s="49">
        <v>170</v>
      </c>
      <c r="L156" s="49">
        <v>0</v>
      </c>
      <c r="M156" s="53">
        <v>3</v>
      </c>
      <c r="N156" s="50">
        <f t="shared" si="4"/>
        <v>1092</v>
      </c>
      <c r="P156" s="85">
        <f t="shared" si="3"/>
        <v>0.10414560161779575</v>
      </c>
    </row>
    <row r="157" spans="1:17" hidden="1" x14ac:dyDescent="0.3">
      <c r="A157" s="95">
        <v>2014</v>
      </c>
      <c r="B157" s="46">
        <v>50</v>
      </c>
      <c r="C157" s="47" t="s">
        <v>14</v>
      </c>
      <c r="D157" s="48">
        <v>451</v>
      </c>
      <c r="E157" s="49">
        <v>145</v>
      </c>
      <c r="F157" s="49">
        <v>320</v>
      </c>
      <c r="G157" s="49">
        <v>107</v>
      </c>
      <c r="H157" s="49">
        <v>6</v>
      </c>
      <c r="I157" s="49">
        <v>116</v>
      </c>
      <c r="J157" s="49">
        <v>126</v>
      </c>
      <c r="K157" s="49">
        <v>163</v>
      </c>
      <c r="L157" s="49">
        <v>0</v>
      </c>
      <c r="M157" s="53">
        <v>139</v>
      </c>
      <c r="N157" s="50">
        <f t="shared" si="4"/>
        <v>1573</v>
      </c>
      <c r="P157" s="85">
        <f t="shared" si="3"/>
        <v>-1.2554927809165096E-2</v>
      </c>
    </row>
    <row r="158" spans="1:17" hidden="1" x14ac:dyDescent="0.3">
      <c r="A158" s="95">
        <v>2014</v>
      </c>
      <c r="B158" s="46">
        <v>51</v>
      </c>
      <c r="C158" s="47" t="s">
        <v>14</v>
      </c>
      <c r="D158" s="48">
        <v>293</v>
      </c>
      <c r="E158" s="49">
        <v>143</v>
      </c>
      <c r="F158" s="49">
        <v>197</v>
      </c>
      <c r="G158" s="49">
        <v>107</v>
      </c>
      <c r="H158" s="49">
        <v>0</v>
      </c>
      <c r="I158" s="49">
        <v>76</v>
      </c>
      <c r="J158" s="49">
        <v>116</v>
      </c>
      <c r="K158" s="49">
        <v>171</v>
      </c>
      <c r="L158" s="49">
        <v>0</v>
      </c>
      <c r="M158" s="53">
        <v>0</v>
      </c>
      <c r="N158" s="50">
        <f>SUM(D158:M158)</f>
        <v>1103</v>
      </c>
      <c r="P158" s="85">
        <f>(N158-N105)/N105</f>
        <v>-7.3887489504617973E-2</v>
      </c>
    </row>
    <row r="159" spans="1:17" ht="15" hidden="1" thickBot="1" x14ac:dyDescent="0.35">
      <c r="A159" s="96">
        <v>2014</v>
      </c>
      <c r="B159" s="87">
        <v>52</v>
      </c>
      <c r="C159" s="88" t="s">
        <v>14</v>
      </c>
      <c r="D159" s="97">
        <v>324</v>
      </c>
      <c r="E159" s="98">
        <v>88</v>
      </c>
      <c r="F159" s="98">
        <v>76</v>
      </c>
      <c r="G159" s="99">
        <v>77</v>
      </c>
      <c r="H159" s="99">
        <v>0</v>
      </c>
      <c r="I159" s="99">
        <v>24</v>
      </c>
      <c r="J159" s="99">
        <v>47</v>
      </c>
      <c r="K159" s="99">
        <v>168</v>
      </c>
      <c r="L159" s="49">
        <v>0</v>
      </c>
      <c r="M159" s="53">
        <v>0</v>
      </c>
      <c r="N159" s="50">
        <f t="shared" si="4"/>
        <v>804</v>
      </c>
      <c r="P159" s="90">
        <f>(N159-N106)/N106</f>
        <v>-7.2664359861591699E-2</v>
      </c>
    </row>
    <row r="160" spans="1:17" ht="97.5" hidden="1" customHeight="1" thickTop="1" thickBot="1" x14ac:dyDescent="0.35">
      <c r="A160" s="61" t="s">
        <v>0</v>
      </c>
      <c r="B160" s="62" t="s">
        <v>1</v>
      </c>
      <c r="C160" s="63" t="s">
        <v>2</v>
      </c>
      <c r="D160" s="100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40" t="s">
        <v>11</v>
      </c>
      <c r="M160" s="41" t="s">
        <v>12</v>
      </c>
      <c r="N160" s="101" t="s">
        <v>13</v>
      </c>
      <c r="O160" s="71"/>
      <c r="P160" s="44" t="s">
        <v>23</v>
      </c>
      <c r="Q160" s="71"/>
    </row>
    <row r="161" spans="1:17" hidden="1" x14ac:dyDescent="0.3">
      <c r="A161" s="102">
        <v>2015</v>
      </c>
      <c r="B161" s="74">
        <v>1</v>
      </c>
      <c r="C161" s="75" t="s">
        <v>14</v>
      </c>
      <c r="D161" s="76">
        <v>144</v>
      </c>
      <c r="E161" s="77">
        <v>56</v>
      </c>
      <c r="F161" s="77">
        <v>68</v>
      </c>
      <c r="G161" s="77">
        <v>60</v>
      </c>
      <c r="H161" s="77">
        <v>0</v>
      </c>
      <c r="I161" s="77">
        <v>67</v>
      </c>
      <c r="J161" s="77">
        <v>30</v>
      </c>
      <c r="K161" s="77">
        <v>82</v>
      </c>
      <c r="L161" s="77">
        <v>0</v>
      </c>
      <c r="M161" s="78">
        <v>5</v>
      </c>
      <c r="N161" s="103">
        <f t="shared" si="4"/>
        <v>512</v>
      </c>
      <c r="O161" s="79"/>
      <c r="P161" s="104">
        <f>(N161-N108)/N108</f>
        <v>0.17162471395881007</v>
      </c>
      <c r="Q161" s="82"/>
    </row>
    <row r="162" spans="1:17" hidden="1" x14ac:dyDescent="0.3">
      <c r="A162" s="105">
        <v>2015</v>
      </c>
      <c r="B162" s="46">
        <v>2</v>
      </c>
      <c r="C162" s="84" t="s">
        <v>14</v>
      </c>
      <c r="D162" s="48">
        <v>152</v>
      </c>
      <c r="E162" s="49">
        <v>44</v>
      </c>
      <c r="F162" s="49">
        <v>145</v>
      </c>
      <c r="G162" s="49">
        <v>42</v>
      </c>
      <c r="H162" s="49">
        <v>0</v>
      </c>
      <c r="I162" s="49">
        <v>34</v>
      </c>
      <c r="J162" s="49">
        <v>68</v>
      </c>
      <c r="K162" s="49">
        <v>90</v>
      </c>
      <c r="L162" s="49">
        <v>0</v>
      </c>
      <c r="M162" s="53">
        <v>1</v>
      </c>
      <c r="N162" s="50">
        <f>SUM(D162:M162)</f>
        <v>576</v>
      </c>
      <c r="O162" s="82"/>
      <c r="P162" s="104">
        <f>(N162-N109)/N109</f>
        <v>-6.7961165048543687E-2</v>
      </c>
      <c r="Q162" s="82"/>
    </row>
    <row r="163" spans="1:17" ht="15.75" hidden="1" customHeight="1" x14ac:dyDescent="0.3">
      <c r="A163" s="105">
        <v>2015</v>
      </c>
      <c r="B163" s="46">
        <v>3</v>
      </c>
      <c r="C163" s="47" t="s">
        <v>14</v>
      </c>
      <c r="D163" s="48">
        <v>166</v>
      </c>
      <c r="E163" s="49">
        <v>48</v>
      </c>
      <c r="F163" s="49">
        <v>174</v>
      </c>
      <c r="G163" s="49">
        <v>69</v>
      </c>
      <c r="H163" s="49">
        <v>0</v>
      </c>
      <c r="I163" s="49">
        <v>83</v>
      </c>
      <c r="J163" s="49">
        <v>46</v>
      </c>
      <c r="K163" s="49">
        <v>112</v>
      </c>
      <c r="L163" s="49">
        <v>0</v>
      </c>
      <c r="M163" s="53">
        <v>162</v>
      </c>
      <c r="N163" s="50">
        <f t="shared" si="4"/>
        <v>860</v>
      </c>
      <c r="P163" s="104">
        <f>(N163-N110)/N110</f>
        <v>-6.4200217627856368E-2</v>
      </c>
    </row>
    <row r="164" spans="1:17" hidden="1" x14ac:dyDescent="0.3">
      <c r="A164" s="105">
        <v>2015</v>
      </c>
      <c r="B164" s="46">
        <v>4</v>
      </c>
      <c r="C164" s="47" t="s">
        <v>14</v>
      </c>
      <c r="D164" s="48">
        <v>201</v>
      </c>
      <c r="E164" s="49">
        <v>80</v>
      </c>
      <c r="F164" s="49">
        <v>150</v>
      </c>
      <c r="G164" s="49">
        <v>41</v>
      </c>
      <c r="H164" s="49">
        <v>0</v>
      </c>
      <c r="I164" s="49">
        <v>67</v>
      </c>
      <c r="J164" s="49">
        <v>47</v>
      </c>
      <c r="K164" s="49">
        <v>93</v>
      </c>
      <c r="L164" s="49">
        <v>0</v>
      </c>
      <c r="M164" s="53">
        <v>0</v>
      </c>
      <c r="N164" s="50">
        <f t="shared" si="4"/>
        <v>679</v>
      </c>
      <c r="P164" s="104">
        <f>(N164-N111)/N111</f>
        <v>2.2590361445783132E-2</v>
      </c>
    </row>
    <row r="165" spans="1:17" hidden="1" x14ac:dyDescent="0.3">
      <c r="A165" s="105">
        <v>2015</v>
      </c>
      <c r="B165" s="46">
        <v>5</v>
      </c>
      <c r="C165" s="47" t="s">
        <v>14</v>
      </c>
      <c r="D165" s="48">
        <v>197</v>
      </c>
      <c r="E165" s="49">
        <v>132</v>
      </c>
      <c r="F165" s="49">
        <v>212</v>
      </c>
      <c r="G165" s="49">
        <v>249</v>
      </c>
      <c r="H165" s="49">
        <v>4</v>
      </c>
      <c r="I165" s="49">
        <v>53</v>
      </c>
      <c r="J165" s="49">
        <v>28</v>
      </c>
      <c r="K165" s="49">
        <v>147</v>
      </c>
      <c r="L165" s="49">
        <v>0</v>
      </c>
      <c r="M165" s="53">
        <v>0</v>
      </c>
      <c r="N165" s="50">
        <f t="shared" si="4"/>
        <v>1022</v>
      </c>
      <c r="P165" s="104">
        <f>(N165-N112)/N112</f>
        <v>1.5904572564612324E-2</v>
      </c>
    </row>
    <row r="166" spans="1:17" hidden="1" x14ac:dyDescent="0.3">
      <c r="A166" s="105">
        <v>2015</v>
      </c>
      <c r="B166" s="46">
        <v>6</v>
      </c>
      <c r="C166" s="47" t="s">
        <v>14</v>
      </c>
      <c r="D166" s="48">
        <v>222</v>
      </c>
      <c r="E166" s="49">
        <v>99</v>
      </c>
      <c r="F166" s="49">
        <v>194</v>
      </c>
      <c r="G166" s="49">
        <v>65</v>
      </c>
      <c r="H166" s="49">
        <v>0</v>
      </c>
      <c r="I166" s="49">
        <v>166</v>
      </c>
      <c r="J166" s="49">
        <v>51</v>
      </c>
      <c r="K166" s="49">
        <v>107</v>
      </c>
      <c r="L166" s="49">
        <v>0</v>
      </c>
      <c r="M166" s="53">
        <v>0</v>
      </c>
      <c r="N166" s="50">
        <f t="shared" si="4"/>
        <v>904</v>
      </c>
      <c r="P166" s="104">
        <f t="shared" ref="P166:P211" si="5">(N166-N113)/N113</f>
        <v>-7.6838638858397366E-3</v>
      </c>
    </row>
    <row r="167" spans="1:17" ht="16.5" hidden="1" customHeight="1" x14ac:dyDescent="0.3">
      <c r="A167" s="105">
        <v>2015</v>
      </c>
      <c r="B167" s="46">
        <v>7</v>
      </c>
      <c r="C167" s="47" t="s">
        <v>14</v>
      </c>
      <c r="D167" s="48">
        <v>267</v>
      </c>
      <c r="E167" s="49">
        <v>75</v>
      </c>
      <c r="F167" s="49">
        <v>205</v>
      </c>
      <c r="G167" s="49">
        <v>170</v>
      </c>
      <c r="H167" s="49">
        <v>4</v>
      </c>
      <c r="I167" s="49">
        <v>94</v>
      </c>
      <c r="J167" s="49">
        <v>78</v>
      </c>
      <c r="K167" s="49">
        <v>126</v>
      </c>
      <c r="L167" s="49">
        <v>0</v>
      </c>
      <c r="M167" s="53">
        <v>0</v>
      </c>
      <c r="N167" s="50">
        <f t="shared" si="4"/>
        <v>1019</v>
      </c>
      <c r="P167" s="104">
        <f t="shared" si="5"/>
        <v>0.40358126721763088</v>
      </c>
    </row>
    <row r="168" spans="1:17" ht="16.5" hidden="1" customHeight="1" x14ac:dyDescent="0.3">
      <c r="A168" s="105">
        <v>2015</v>
      </c>
      <c r="B168" s="46">
        <v>8</v>
      </c>
      <c r="C168" s="47" t="s">
        <v>14</v>
      </c>
      <c r="D168" s="48">
        <v>282</v>
      </c>
      <c r="E168" s="49">
        <v>65</v>
      </c>
      <c r="F168" s="49">
        <v>254</v>
      </c>
      <c r="G168" s="49">
        <v>115</v>
      </c>
      <c r="H168" s="49">
        <v>1</v>
      </c>
      <c r="I168" s="49">
        <v>55</v>
      </c>
      <c r="J168" s="49">
        <v>60</v>
      </c>
      <c r="K168" s="49">
        <v>134</v>
      </c>
      <c r="L168" s="49">
        <v>0</v>
      </c>
      <c r="M168" s="53">
        <v>0</v>
      </c>
      <c r="N168" s="50">
        <f t="shared" si="4"/>
        <v>966</v>
      </c>
      <c r="P168" s="104">
        <f t="shared" si="5"/>
        <v>4.6587215601300108E-2</v>
      </c>
    </row>
    <row r="169" spans="1:17" hidden="1" x14ac:dyDescent="0.3">
      <c r="A169" s="105">
        <v>2015</v>
      </c>
      <c r="B169" s="46">
        <v>9</v>
      </c>
      <c r="C169" s="47" t="s">
        <v>14</v>
      </c>
      <c r="D169" s="48">
        <v>306</v>
      </c>
      <c r="E169" s="49">
        <v>108</v>
      </c>
      <c r="F169" s="49">
        <v>184</v>
      </c>
      <c r="G169" s="49">
        <v>111</v>
      </c>
      <c r="H169" s="49">
        <v>0</v>
      </c>
      <c r="I169" s="49">
        <v>103</v>
      </c>
      <c r="J169" s="49">
        <v>129</v>
      </c>
      <c r="K169" s="49">
        <v>114</v>
      </c>
      <c r="L169" s="49">
        <v>0</v>
      </c>
      <c r="M169" s="53">
        <v>75</v>
      </c>
      <c r="N169" s="50">
        <f t="shared" si="4"/>
        <v>1130</v>
      </c>
      <c r="P169" s="104">
        <f t="shared" si="5"/>
        <v>0.23093681917211328</v>
      </c>
    </row>
    <row r="170" spans="1:17" hidden="1" x14ac:dyDescent="0.3">
      <c r="A170" s="105">
        <v>2015</v>
      </c>
      <c r="B170" s="46">
        <v>10</v>
      </c>
      <c r="C170" s="47" t="s">
        <v>14</v>
      </c>
      <c r="D170" s="48">
        <v>225</v>
      </c>
      <c r="E170" s="49">
        <v>99</v>
      </c>
      <c r="F170" s="49">
        <v>255</v>
      </c>
      <c r="G170" s="49">
        <v>112</v>
      </c>
      <c r="H170" s="49">
        <v>0</v>
      </c>
      <c r="I170" s="49">
        <v>75</v>
      </c>
      <c r="J170" s="49">
        <v>86</v>
      </c>
      <c r="K170" s="49">
        <v>165</v>
      </c>
      <c r="L170" s="49">
        <v>0</v>
      </c>
      <c r="M170" s="53">
        <v>0</v>
      </c>
      <c r="N170" s="50">
        <f t="shared" si="4"/>
        <v>1017</v>
      </c>
      <c r="P170" s="104">
        <f t="shared" si="5"/>
        <v>-0.12553740326741186</v>
      </c>
    </row>
    <row r="171" spans="1:17" hidden="1" x14ac:dyDescent="0.3">
      <c r="A171" s="105">
        <v>2015</v>
      </c>
      <c r="B171" s="46">
        <v>11</v>
      </c>
      <c r="C171" s="47" t="s">
        <v>14</v>
      </c>
      <c r="D171" s="48">
        <v>345</v>
      </c>
      <c r="E171" s="49">
        <v>131</v>
      </c>
      <c r="F171" s="49">
        <v>176</v>
      </c>
      <c r="G171" s="49">
        <v>157</v>
      </c>
      <c r="H171" s="49">
        <v>0</v>
      </c>
      <c r="I171" s="49">
        <v>108</v>
      </c>
      <c r="J171" s="49">
        <v>65</v>
      </c>
      <c r="K171" s="49">
        <v>113</v>
      </c>
      <c r="L171" s="49">
        <v>0</v>
      </c>
      <c r="M171" s="53">
        <v>0</v>
      </c>
      <c r="N171" s="50">
        <f t="shared" si="4"/>
        <v>1095</v>
      </c>
      <c r="P171" s="104">
        <f t="shared" si="5"/>
        <v>0.11393692777212615</v>
      </c>
    </row>
    <row r="172" spans="1:17" ht="12" hidden="1" customHeight="1" x14ac:dyDescent="0.3">
      <c r="A172" s="105">
        <v>2015</v>
      </c>
      <c r="B172" s="46">
        <v>12</v>
      </c>
      <c r="C172" s="47" t="s">
        <v>14</v>
      </c>
      <c r="D172" s="48">
        <v>462</v>
      </c>
      <c r="E172" s="49">
        <v>153</v>
      </c>
      <c r="F172" s="49">
        <v>217</v>
      </c>
      <c r="G172" s="49">
        <v>132</v>
      </c>
      <c r="H172" s="49">
        <v>2</v>
      </c>
      <c r="I172" s="49">
        <v>116</v>
      </c>
      <c r="J172" s="49">
        <v>57</v>
      </c>
      <c r="K172" s="49">
        <v>118</v>
      </c>
      <c r="L172" s="49">
        <v>0</v>
      </c>
      <c r="M172" s="53">
        <v>0</v>
      </c>
      <c r="N172" s="50">
        <f t="shared" si="4"/>
        <v>1257</v>
      </c>
      <c r="P172" s="104">
        <f t="shared" si="5"/>
        <v>0.26458752515090544</v>
      </c>
    </row>
    <row r="173" spans="1:17" hidden="1" x14ac:dyDescent="0.3">
      <c r="A173" s="105">
        <v>2015</v>
      </c>
      <c r="B173" s="46">
        <v>13</v>
      </c>
      <c r="C173" s="47" t="s">
        <v>14</v>
      </c>
      <c r="D173" s="48">
        <v>338</v>
      </c>
      <c r="E173" s="49">
        <v>124</v>
      </c>
      <c r="F173" s="49">
        <v>252</v>
      </c>
      <c r="G173" s="49">
        <v>100</v>
      </c>
      <c r="H173" s="49">
        <v>0</v>
      </c>
      <c r="I173" s="49">
        <v>61</v>
      </c>
      <c r="J173" s="49">
        <v>125</v>
      </c>
      <c r="K173" s="49">
        <v>139</v>
      </c>
      <c r="L173" s="49">
        <v>0</v>
      </c>
      <c r="M173" s="53">
        <v>135</v>
      </c>
      <c r="N173" s="50">
        <f t="shared" si="4"/>
        <v>1274</v>
      </c>
      <c r="P173" s="104">
        <f t="shared" si="5"/>
        <v>0.17419354838709677</v>
      </c>
    </row>
    <row r="174" spans="1:17" hidden="1" x14ac:dyDescent="0.3">
      <c r="A174" s="105">
        <v>2015</v>
      </c>
      <c r="B174" s="46">
        <v>14</v>
      </c>
      <c r="C174" s="47" t="s">
        <v>14</v>
      </c>
      <c r="D174" s="48">
        <v>330</v>
      </c>
      <c r="E174" s="49">
        <v>87</v>
      </c>
      <c r="F174" s="49">
        <v>188</v>
      </c>
      <c r="G174" s="49">
        <v>132</v>
      </c>
      <c r="H174" s="49">
        <v>3</v>
      </c>
      <c r="I174" s="49">
        <v>85</v>
      </c>
      <c r="J174" s="49">
        <v>132</v>
      </c>
      <c r="K174" s="49">
        <v>192</v>
      </c>
      <c r="L174" s="49">
        <v>0</v>
      </c>
      <c r="M174" s="53">
        <v>2</v>
      </c>
      <c r="N174" s="50">
        <f t="shared" si="4"/>
        <v>1151</v>
      </c>
      <c r="P174" s="104">
        <f t="shared" si="5"/>
        <v>4.1628959276018097E-2</v>
      </c>
    </row>
    <row r="175" spans="1:17" hidden="1" x14ac:dyDescent="0.3">
      <c r="A175" s="105">
        <v>2015</v>
      </c>
      <c r="B175" s="46">
        <v>15</v>
      </c>
      <c r="C175" s="47" t="s">
        <v>14</v>
      </c>
      <c r="D175" s="48">
        <v>221</v>
      </c>
      <c r="E175" s="49">
        <v>119</v>
      </c>
      <c r="F175" s="49">
        <v>153</v>
      </c>
      <c r="G175" s="49">
        <v>70</v>
      </c>
      <c r="H175" s="49">
        <v>0</v>
      </c>
      <c r="I175" s="49">
        <v>158</v>
      </c>
      <c r="J175" s="49">
        <v>55</v>
      </c>
      <c r="K175" s="49">
        <v>175</v>
      </c>
      <c r="L175" s="49">
        <v>0</v>
      </c>
      <c r="M175" s="53">
        <v>4</v>
      </c>
      <c r="N175" s="50">
        <f t="shared" si="4"/>
        <v>955</v>
      </c>
      <c r="P175" s="104">
        <f t="shared" si="5"/>
        <v>-0.12545787545787546</v>
      </c>
    </row>
    <row r="176" spans="1:17" hidden="1" x14ac:dyDescent="0.3">
      <c r="A176" s="105">
        <v>2015</v>
      </c>
      <c r="B176" s="46">
        <v>16</v>
      </c>
      <c r="C176" s="47" t="s">
        <v>14</v>
      </c>
      <c r="D176" s="48">
        <v>463</v>
      </c>
      <c r="E176" s="49">
        <v>104</v>
      </c>
      <c r="F176" s="49">
        <v>252</v>
      </c>
      <c r="G176" s="49">
        <v>124</v>
      </c>
      <c r="H176" s="49">
        <v>0</v>
      </c>
      <c r="I176" s="49">
        <v>76</v>
      </c>
      <c r="J176" s="49">
        <v>95</v>
      </c>
      <c r="K176" s="49">
        <v>111</v>
      </c>
      <c r="L176" s="49">
        <v>0</v>
      </c>
      <c r="M176" s="53">
        <v>41</v>
      </c>
      <c r="N176" s="50">
        <f t="shared" si="4"/>
        <v>1266</v>
      </c>
      <c r="P176" s="104">
        <f t="shared" si="5"/>
        <v>0.30381050463439752</v>
      </c>
    </row>
    <row r="177" spans="1:16" hidden="1" x14ac:dyDescent="0.3">
      <c r="A177" s="105">
        <v>2015</v>
      </c>
      <c r="B177" s="46">
        <v>17</v>
      </c>
      <c r="C177" s="47" t="s">
        <v>14</v>
      </c>
      <c r="D177" s="48">
        <v>217</v>
      </c>
      <c r="E177" s="49">
        <v>132</v>
      </c>
      <c r="F177" s="49">
        <v>244</v>
      </c>
      <c r="G177" s="49">
        <v>119</v>
      </c>
      <c r="H177" s="49">
        <v>0</v>
      </c>
      <c r="I177" s="49">
        <v>76</v>
      </c>
      <c r="J177" s="49">
        <v>144</v>
      </c>
      <c r="K177" s="49">
        <v>199</v>
      </c>
      <c r="L177" s="49">
        <v>85</v>
      </c>
      <c r="M177" s="53">
        <v>0</v>
      </c>
      <c r="N177" s="50">
        <f t="shared" si="4"/>
        <v>1216</v>
      </c>
      <c r="P177" s="104">
        <f t="shared" si="5"/>
        <v>0.37868480725623582</v>
      </c>
    </row>
    <row r="178" spans="1:16" ht="11.25" hidden="1" customHeight="1" x14ac:dyDescent="0.3">
      <c r="A178" s="105">
        <v>2015</v>
      </c>
      <c r="B178" s="46">
        <v>18</v>
      </c>
      <c r="C178" s="47" t="s">
        <v>14</v>
      </c>
      <c r="D178" s="48">
        <v>339</v>
      </c>
      <c r="E178" s="49">
        <v>129</v>
      </c>
      <c r="F178" s="49">
        <v>128</v>
      </c>
      <c r="G178" s="49">
        <v>73</v>
      </c>
      <c r="H178" s="49">
        <v>6</v>
      </c>
      <c r="I178" s="49">
        <v>55</v>
      </c>
      <c r="J178" s="49">
        <v>76</v>
      </c>
      <c r="K178" s="49">
        <v>157</v>
      </c>
      <c r="L178" s="49">
        <v>0</v>
      </c>
      <c r="M178" s="53">
        <v>0</v>
      </c>
      <c r="N178" s="50">
        <f t="shared" si="4"/>
        <v>963</v>
      </c>
      <c r="P178" s="104">
        <f t="shared" si="5"/>
        <v>4.4468546637744036E-2</v>
      </c>
    </row>
    <row r="179" spans="1:16" hidden="1" x14ac:dyDescent="0.3">
      <c r="A179" s="105">
        <v>2015</v>
      </c>
      <c r="B179" s="46">
        <v>19</v>
      </c>
      <c r="C179" s="47" t="s">
        <v>14</v>
      </c>
      <c r="D179" s="48">
        <v>286</v>
      </c>
      <c r="E179" s="49">
        <v>103</v>
      </c>
      <c r="F179" s="49">
        <v>86</v>
      </c>
      <c r="G179" s="49">
        <v>132</v>
      </c>
      <c r="H179" s="49">
        <v>8</v>
      </c>
      <c r="I179" s="49">
        <v>79</v>
      </c>
      <c r="J179" s="49">
        <v>68</v>
      </c>
      <c r="K179" s="49">
        <v>128</v>
      </c>
      <c r="L179" s="49">
        <v>0</v>
      </c>
      <c r="M179" s="53">
        <v>45</v>
      </c>
      <c r="N179" s="50">
        <f t="shared" si="4"/>
        <v>935</v>
      </c>
      <c r="P179" s="104">
        <f t="shared" si="5"/>
        <v>0.31875881523272215</v>
      </c>
    </row>
    <row r="180" spans="1:16" hidden="1" x14ac:dyDescent="0.3">
      <c r="A180" s="105">
        <v>2015</v>
      </c>
      <c r="B180" s="46">
        <v>20</v>
      </c>
      <c r="C180" s="47" t="s">
        <v>14</v>
      </c>
      <c r="D180" s="48">
        <v>308</v>
      </c>
      <c r="E180" s="49">
        <v>112</v>
      </c>
      <c r="F180" s="49">
        <v>89</v>
      </c>
      <c r="G180" s="49">
        <v>95</v>
      </c>
      <c r="H180" s="49">
        <v>0</v>
      </c>
      <c r="I180" s="49">
        <v>132</v>
      </c>
      <c r="J180" s="49">
        <v>92</v>
      </c>
      <c r="K180" s="49">
        <v>140</v>
      </c>
      <c r="L180" s="49">
        <v>0</v>
      </c>
      <c r="M180" s="53">
        <v>0</v>
      </c>
      <c r="N180" s="50">
        <f t="shared" si="4"/>
        <v>968</v>
      </c>
      <c r="P180" s="104">
        <f t="shared" si="5"/>
        <v>0.11392405063291139</v>
      </c>
    </row>
    <row r="181" spans="1:16" hidden="1" x14ac:dyDescent="0.3">
      <c r="A181" s="105">
        <v>2015</v>
      </c>
      <c r="B181" s="46">
        <v>21</v>
      </c>
      <c r="C181" s="47" t="s">
        <v>14</v>
      </c>
      <c r="D181" s="48">
        <v>347</v>
      </c>
      <c r="E181" s="49">
        <v>191</v>
      </c>
      <c r="F181" s="49">
        <v>136</v>
      </c>
      <c r="G181" s="49">
        <v>103</v>
      </c>
      <c r="H181" s="49">
        <v>8</v>
      </c>
      <c r="I181" s="49">
        <v>82</v>
      </c>
      <c r="J181" s="49">
        <v>96</v>
      </c>
      <c r="K181" s="49">
        <v>134</v>
      </c>
      <c r="L181" s="49">
        <v>0</v>
      </c>
      <c r="M181" s="53">
        <v>0</v>
      </c>
      <c r="N181" s="50">
        <f t="shared" si="4"/>
        <v>1097</v>
      </c>
      <c r="P181" s="104">
        <f t="shared" si="5"/>
        <v>-7.1126164267569861E-2</v>
      </c>
    </row>
    <row r="182" spans="1:16" hidden="1" x14ac:dyDescent="0.3">
      <c r="A182" s="105">
        <v>2015</v>
      </c>
      <c r="B182" s="46">
        <v>22</v>
      </c>
      <c r="C182" s="47" t="s">
        <v>14</v>
      </c>
      <c r="D182" s="48">
        <v>254</v>
      </c>
      <c r="E182" s="49">
        <v>123</v>
      </c>
      <c r="F182" s="49">
        <v>112</v>
      </c>
      <c r="G182" s="49">
        <v>75</v>
      </c>
      <c r="H182" s="49">
        <v>0</v>
      </c>
      <c r="I182" s="49">
        <v>95</v>
      </c>
      <c r="J182" s="49">
        <v>65</v>
      </c>
      <c r="K182" s="49">
        <v>139</v>
      </c>
      <c r="L182" s="49">
        <v>0</v>
      </c>
      <c r="M182" s="53">
        <v>0</v>
      </c>
      <c r="N182" s="50">
        <f t="shared" si="4"/>
        <v>863</v>
      </c>
      <c r="P182" s="104">
        <f t="shared" si="5"/>
        <v>-5.4764512595837894E-2</v>
      </c>
    </row>
    <row r="183" spans="1:16" hidden="1" x14ac:dyDescent="0.3">
      <c r="A183" s="105">
        <v>2015</v>
      </c>
      <c r="B183" s="46">
        <v>23</v>
      </c>
      <c r="C183" s="47" t="s">
        <v>14</v>
      </c>
      <c r="D183" s="48">
        <v>402</v>
      </c>
      <c r="E183" s="49">
        <v>102</v>
      </c>
      <c r="F183" s="49">
        <v>150</v>
      </c>
      <c r="G183" s="49">
        <v>177</v>
      </c>
      <c r="H183" s="49">
        <v>0</v>
      </c>
      <c r="I183" s="49">
        <v>80</v>
      </c>
      <c r="J183" s="49">
        <v>81</v>
      </c>
      <c r="K183" s="49">
        <v>146</v>
      </c>
      <c r="L183" s="49">
        <v>0</v>
      </c>
      <c r="M183" s="53">
        <v>0</v>
      </c>
      <c r="N183" s="50">
        <f t="shared" si="4"/>
        <v>1138</v>
      </c>
      <c r="P183" s="104">
        <f t="shared" si="5"/>
        <v>4.9815498154981548E-2</v>
      </c>
    </row>
    <row r="184" spans="1:16" hidden="1" x14ac:dyDescent="0.3">
      <c r="A184" s="105">
        <v>2015</v>
      </c>
      <c r="B184" s="46">
        <v>24</v>
      </c>
      <c r="C184" s="47" t="s">
        <v>14</v>
      </c>
      <c r="D184" s="48">
        <v>332</v>
      </c>
      <c r="E184" s="49">
        <v>93</v>
      </c>
      <c r="F184" s="49">
        <v>74</v>
      </c>
      <c r="G184" s="49">
        <v>120</v>
      </c>
      <c r="H184" s="49">
        <v>0</v>
      </c>
      <c r="I184" s="49">
        <v>59</v>
      </c>
      <c r="J184" s="49">
        <v>99</v>
      </c>
      <c r="K184" s="49">
        <v>124</v>
      </c>
      <c r="L184" s="49">
        <v>0</v>
      </c>
      <c r="M184" s="53">
        <v>70</v>
      </c>
      <c r="N184" s="50">
        <f t="shared" si="4"/>
        <v>971</v>
      </c>
      <c r="P184" s="104">
        <f t="shared" si="5"/>
        <v>0.24010217113665389</v>
      </c>
    </row>
    <row r="185" spans="1:16" hidden="1" x14ac:dyDescent="0.3">
      <c r="A185" s="105">
        <v>2015</v>
      </c>
      <c r="B185" s="46">
        <v>25</v>
      </c>
      <c r="C185" s="47" t="s">
        <v>14</v>
      </c>
      <c r="D185" s="48">
        <v>304</v>
      </c>
      <c r="E185" s="49">
        <v>57</v>
      </c>
      <c r="F185" s="49">
        <v>79</v>
      </c>
      <c r="G185" s="49">
        <v>104</v>
      </c>
      <c r="H185" s="49">
        <v>0</v>
      </c>
      <c r="I185" s="49">
        <v>129</v>
      </c>
      <c r="J185" s="49">
        <v>93</v>
      </c>
      <c r="K185" s="49">
        <v>92</v>
      </c>
      <c r="L185" s="49">
        <v>0</v>
      </c>
      <c r="M185" s="53">
        <v>0</v>
      </c>
      <c r="N185" s="50">
        <f t="shared" si="4"/>
        <v>858</v>
      </c>
      <c r="P185" s="104">
        <f t="shared" si="5"/>
        <v>-9.6842105263157896E-2</v>
      </c>
    </row>
    <row r="186" spans="1:16" hidden="1" x14ac:dyDescent="0.3">
      <c r="A186" s="105">
        <v>2015</v>
      </c>
      <c r="B186" s="46">
        <v>26</v>
      </c>
      <c r="C186" s="47" t="s">
        <v>14</v>
      </c>
      <c r="D186" s="48">
        <v>363</v>
      </c>
      <c r="E186" s="49">
        <v>155</v>
      </c>
      <c r="F186" s="49">
        <v>61</v>
      </c>
      <c r="G186" s="49">
        <v>185</v>
      </c>
      <c r="H186" s="49">
        <v>0</v>
      </c>
      <c r="I186" s="49">
        <v>105</v>
      </c>
      <c r="J186" s="49">
        <v>107</v>
      </c>
      <c r="K186" s="49">
        <v>165</v>
      </c>
      <c r="L186" s="49">
        <v>0</v>
      </c>
      <c r="M186" s="53">
        <v>0</v>
      </c>
      <c r="N186" s="50">
        <f t="shared" si="4"/>
        <v>1141</v>
      </c>
      <c r="P186" s="104">
        <f t="shared" si="5"/>
        <v>4.2961608775137113E-2</v>
      </c>
    </row>
    <row r="187" spans="1:16" hidden="1" x14ac:dyDescent="0.3">
      <c r="A187" s="105">
        <v>2015</v>
      </c>
      <c r="B187" s="46">
        <v>27</v>
      </c>
      <c r="C187" s="47" t="s">
        <v>14</v>
      </c>
      <c r="D187" s="48">
        <v>350</v>
      </c>
      <c r="E187" s="49">
        <v>87</v>
      </c>
      <c r="F187" s="49">
        <v>33</v>
      </c>
      <c r="G187" s="49">
        <v>121</v>
      </c>
      <c r="H187" s="49">
        <v>0</v>
      </c>
      <c r="I187" s="49">
        <v>56</v>
      </c>
      <c r="J187" s="49">
        <v>75</v>
      </c>
      <c r="K187" s="49">
        <v>150</v>
      </c>
      <c r="L187" s="49">
        <v>29</v>
      </c>
      <c r="M187" s="53">
        <v>0</v>
      </c>
      <c r="N187" s="50">
        <f t="shared" si="4"/>
        <v>901</v>
      </c>
      <c r="P187" s="104">
        <f t="shared" si="5"/>
        <v>7.829977628635347E-3</v>
      </c>
    </row>
    <row r="188" spans="1:16" hidden="1" x14ac:dyDescent="0.3">
      <c r="A188" s="105">
        <v>2015</v>
      </c>
      <c r="B188" s="46">
        <v>28</v>
      </c>
      <c r="C188" s="47" t="s">
        <v>14</v>
      </c>
      <c r="D188" s="48">
        <v>283</v>
      </c>
      <c r="E188" s="49">
        <v>59</v>
      </c>
      <c r="F188" s="49">
        <v>58</v>
      </c>
      <c r="G188" s="49">
        <v>61</v>
      </c>
      <c r="H188" s="49">
        <v>0</v>
      </c>
      <c r="I188" s="49">
        <v>58</v>
      </c>
      <c r="J188" s="49">
        <v>64</v>
      </c>
      <c r="K188" s="49">
        <v>127</v>
      </c>
      <c r="L188" s="49">
        <v>3</v>
      </c>
      <c r="M188" s="53">
        <v>0</v>
      </c>
      <c r="N188" s="50">
        <f t="shared" si="4"/>
        <v>713</v>
      </c>
      <c r="P188" s="104">
        <f t="shared" si="5"/>
        <v>-0.24229543039319873</v>
      </c>
    </row>
    <row r="189" spans="1:16" hidden="1" x14ac:dyDescent="0.3">
      <c r="A189" s="105">
        <v>2015</v>
      </c>
      <c r="B189" s="46">
        <v>29</v>
      </c>
      <c r="C189" s="47" t="s">
        <v>14</v>
      </c>
      <c r="D189" s="48">
        <v>232</v>
      </c>
      <c r="E189" s="49">
        <v>42</v>
      </c>
      <c r="F189" s="49">
        <v>39</v>
      </c>
      <c r="G189" s="49">
        <v>134</v>
      </c>
      <c r="H189" s="49">
        <v>0</v>
      </c>
      <c r="I189" s="49">
        <v>106</v>
      </c>
      <c r="J189" s="49">
        <v>81</v>
      </c>
      <c r="K189" s="49">
        <v>113</v>
      </c>
      <c r="L189" s="49">
        <v>5</v>
      </c>
      <c r="M189" s="53">
        <v>0</v>
      </c>
      <c r="N189" s="50">
        <f t="shared" si="4"/>
        <v>752</v>
      </c>
      <c r="P189" s="104">
        <f t="shared" si="5"/>
        <v>0.20900321543408359</v>
      </c>
    </row>
    <row r="190" spans="1:16" hidden="1" x14ac:dyDescent="0.3">
      <c r="A190" s="105">
        <v>2015</v>
      </c>
      <c r="B190" s="46">
        <v>30</v>
      </c>
      <c r="C190" s="47" t="s">
        <v>14</v>
      </c>
      <c r="D190" s="48">
        <v>259</v>
      </c>
      <c r="E190" s="49">
        <v>82</v>
      </c>
      <c r="F190" s="49">
        <v>67</v>
      </c>
      <c r="G190" s="49">
        <v>76</v>
      </c>
      <c r="H190" s="49">
        <v>17</v>
      </c>
      <c r="I190" s="49">
        <v>44</v>
      </c>
      <c r="J190" s="49">
        <v>77</v>
      </c>
      <c r="K190" s="49">
        <v>120</v>
      </c>
      <c r="L190" s="49">
        <v>20</v>
      </c>
      <c r="M190" s="53">
        <v>86</v>
      </c>
      <c r="N190" s="50">
        <f t="shared" si="4"/>
        <v>848</v>
      </c>
      <c r="P190" s="104">
        <f t="shared" si="5"/>
        <v>0.15846994535519127</v>
      </c>
    </row>
    <row r="191" spans="1:16" hidden="1" x14ac:dyDescent="0.3">
      <c r="A191" s="105">
        <v>2015</v>
      </c>
      <c r="B191" s="46">
        <v>31</v>
      </c>
      <c r="C191" s="47" t="s">
        <v>14</v>
      </c>
      <c r="D191" s="48">
        <v>346</v>
      </c>
      <c r="E191" s="49">
        <v>122</v>
      </c>
      <c r="F191" s="49">
        <v>55</v>
      </c>
      <c r="G191" s="49">
        <v>68</v>
      </c>
      <c r="H191" s="49">
        <v>0</v>
      </c>
      <c r="I191" s="49">
        <v>45</v>
      </c>
      <c r="J191" s="49">
        <v>94</v>
      </c>
      <c r="K191" s="49">
        <v>124</v>
      </c>
      <c r="L191" s="49">
        <v>15</v>
      </c>
      <c r="M191" s="53">
        <v>0</v>
      </c>
      <c r="N191" s="50">
        <f t="shared" si="4"/>
        <v>869</v>
      </c>
      <c r="P191" s="104">
        <f t="shared" si="5"/>
        <v>0.65209125475285168</v>
      </c>
    </row>
    <row r="192" spans="1:16" hidden="1" x14ac:dyDescent="0.3">
      <c r="A192" s="105">
        <v>2015</v>
      </c>
      <c r="B192" s="46">
        <v>32</v>
      </c>
      <c r="C192" s="47" t="s">
        <v>14</v>
      </c>
      <c r="D192" s="48">
        <v>281</v>
      </c>
      <c r="E192" s="49">
        <v>55</v>
      </c>
      <c r="F192" s="49">
        <v>39</v>
      </c>
      <c r="G192" s="49">
        <v>97</v>
      </c>
      <c r="H192" s="49">
        <v>0</v>
      </c>
      <c r="I192" s="49">
        <v>49</v>
      </c>
      <c r="J192" s="49">
        <v>51</v>
      </c>
      <c r="K192" s="49">
        <v>63</v>
      </c>
      <c r="L192" s="49">
        <v>0</v>
      </c>
      <c r="M192" s="53">
        <v>40</v>
      </c>
      <c r="N192" s="50">
        <f t="shared" si="4"/>
        <v>675</v>
      </c>
      <c r="P192" s="104">
        <f t="shared" si="5"/>
        <v>-0.19451073985680192</v>
      </c>
    </row>
    <row r="193" spans="1:16" hidden="1" x14ac:dyDescent="0.3">
      <c r="A193" s="105">
        <v>2015</v>
      </c>
      <c r="B193" s="46">
        <v>33</v>
      </c>
      <c r="C193" s="47" t="s">
        <v>14</v>
      </c>
      <c r="D193" s="48">
        <v>245</v>
      </c>
      <c r="E193" s="49">
        <v>42</v>
      </c>
      <c r="F193" s="49">
        <v>36</v>
      </c>
      <c r="G193" s="49">
        <v>44</v>
      </c>
      <c r="H193" s="49">
        <v>0</v>
      </c>
      <c r="I193" s="49">
        <v>27</v>
      </c>
      <c r="J193" s="49">
        <v>28</v>
      </c>
      <c r="K193" s="49">
        <v>83</v>
      </c>
      <c r="L193" s="49">
        <v>13</v>
      </c>
      <c r="M193" s="53">
        <v>127</v>
      </c>
      <c r="N193" s="50">
        <f t="shared" si="4"/>
        <v>645</v>
      </c>
      <c r="P193" s="104">
        <f t="shared" si="5"/>
        <v>4.2003231017770599E-2</v>
      </c>
    </row>
    <row r="194" spans="1:16" hidden="1" x14ac:dyDescent="0.3">
      <c r="A194" s="105">
        <v>2015</v>
      </c>
      <c r="B194" s="46">
        <v>34</v>
      </c>
      <c r="C194" s="47" t="s">
        <v>14</v>
      </c>
      <c r="D194" s="48">
        <v>191</v>
      </c>
      <c r="E194" s="49">
        <v>68</v>
      </c>
      <c r="F194" s="49">
        <v>49</v>
      </c>
      <c r="G194" s="49">
        <v>50</v>
      </c>
      <c r="H194" s="49">
        <v>0</v>
      </c>
      <c r="I194" s="49">
        <v>28</v>
      </c>
      <c r="J194" s="49">
        <v>30</v>
      </c>
      <c r="K194" s="49">
        <v>77</v>
      </c>
      <c r="L194" s="49">
        <v>0</v>
      </c>
      <c r="M194" s="53">
        <v>0</v>
      </c>
      <c r="N194" s="50">
        <f t="shared" si="4"/>
        <v>493</v>
      </c>
      <c r="P194" s="104">
        <f t="shared" si="5"/>
        <v>-0.12743362831858407</v>
      </c>
    </row>
    <row r="195" spans="1:16" hidden="1" x14ac:dyDescent="0.3">
      <c r="A195" s="105">
        <v>2015</v>
      </c>
      <c r="B195" s="46">
        <v>35</v>
      </c>
      <c r="C195" s="47" t="s">
        <v>14</v>
      </c>
      <c r="D195" s="48">
        <v>318</v>
      </c>
      <c r="E195" s="49">
        <v>39</v>
      </c>
      <c r="F195" s="49">
        <v>68</v>
      </c>
      <c r="G195" s="49">
        <v>44</v>
      </c>
      <c r="H195" s="49">
        <v>0</v>
      </c>
      <c r="I195" s="49">
        <v>66</v>
      </c>
      <c r="J195" s="49">
        <v>60</v>
      </c>
      <c r="K195" s="49">
        <v>97</v>
      </c>
      <c r="L195" s="49">
        <v>22</v>
      </c>
      <c r="M195" s="53">
        <v>0</v>
      </c>
      <c r="N195" s="50">
        <f t="shared" si="4"/>
        <v>714</v>
      </c>
      <c r="P195" s="104">
        <f t="shared" si="5"/>
        <v>-0.1075</v>
      </c>
    </row>
    <row r="196" spans="1:16" hidden="1" x14ac:dyDescent="0.3">
      <c r="A196" s="105">
        <v>2015</v>
      </c>
      <c r="B196" s="46">
        <v>36</v>
      </c>
      <c r="C196" s="47" t="s">
        <v>14</v>
      </c>
      <c r="D196" s="48">
        <v>217</v>
      </c>
      <c r="E196" s="49">
        <v>65</v>
      </c>
      <c r="F196" s="49">
        <v>55</v>
      </c>
      <c r="G196" s="49">
        <v>71</v>
      </c>
      <c r="H196" s="49">
        <v>0</v>
      </c>
      <c r="I196" s="49">
        <v>27</v>
      </c>
      <c r="J196" s="49">
        <v>50</v>
      </c>
      <c r="K196" s="49">
        <v>54</v>
      </c>
      <c r="L196" s="49">
        <v>13</v>
      </c>
      <c r="M196" s="53">
        <v>0</v>
      </c>
      <c r="N196" s="50">
        <f t="shared" si="4"/>
        <v>552</v>
      </c>
      <c r="P196" s="104">
        <f t="shared" si="5"/>
        <v>-0.35664335664335667</v>
      </c>
    </row>
    <row r="197" spans="1:16" hidden="1" x14ac:dyDescent="0.3">
      <c r="A197" s="105">
        <v>2015</v>
      </c>
      <c r="B197" s="46">
        <v>37</v>
      </c>
      <c r="C197" s="47" t="s">
        <v>14</v>
      </c>
      <c r="D197" s="48">
        <v>254</v>
      </c>
      <c r="E197" s="49">
        <v>145</v>
      </c>
      <c r="F197" s="49">
        <v>123</v>
      </c>
      <c r="G197" s="49">
        <v>64</v>
      </c>
      <c r="H197" s="49">
        <v>0</v>
      </c>
      <c r="I197" s="49">
        <v>0</v>
      </c>
      <c r="J197" s="49">
        <v>63</v>
      </c>
      <c r="K197" s="49">
        <v>89</v>
      </c>
      <c r="L197" s="49">
        <v>16</v>
      </c>
      <c r="M197" s="53">
        <v>0</v>
      </c>
      <c r="N197" s="50">
        <f t="shared" si="4"/>
        <v>754</v>
      </c>
      <c r="P197" s="104">
        <f t="shared" si="5"/>
        <v>4.4321329639889197E-2</v>
      </c>
    </row>
    <row r="198" spans="1:16" hidden="1" x14ac:dyDescent="0.3">
      <c r="A198" s="105">
        <v>2015</v>
      </c>
      <c r="B198" s="46">
        <v>38</v>
      </c>
      <c r="C198" s="47" t="s">
        <v>14</v>
      </c>
      <c r="D198" s="48">
        <v>305</v>
      </c>
      <c r="E198" s="49">
        <v>95</v>
      </c>
      <c r="F198" s="49">
        <v>77</v>
      </c>
      <c r="G198" s="49">
        <v>87</v>
      </c>
      <c r="H198" s="49">
        <v>44</v>
      </c>
      <c r="I198" s="49">
        <v>55</v>
      </c>
      <c r="J198" s="49">
        <v>68</v>
      </c>
      <c r="K198" s="49">
        <v>111</v>
      </c>
      <c r="L198" s="49">
        <v>0</v>
      </c>
      <c r="M198" s="53">
        <v>0</v>
      </c>
      <c r="N198" s="50">
        <f t="shared" si="4"/>
        <v>842</v>
      </c>
      <c r="P198" s="104">
        <f t="shared" si="5"/>
        <v>9.2088197146562911E-2</v>
      </c>
    </row>
    <row r="199" spans="1:16" hidden="1" x14ac:dyDescent="0.3">
      <c r="A199" s="105">
        <v>2015</v>
      </c>
      <c r="B199" s="46">
        <v>39</v>
      </c>
      <c r="C199" s="47" t="s">
        <v>14</v>
      </c>
      <c r="D199" s="48">
        <v>299</v>
      </c>
      <c r="E199" s="49">
        <v>46</v>
      </c>
      <c r="F199" s="49">
        <v>56</v>
      </c>
      <c r="G199" s="49">
        <v>141</v>
      </c>
      <c r="H199" s="49">
        <v>0</v>
      </c>
      <c r="I199" s="49">
        <v>62</v>
      </c>
      <c r="J199" s="49">
        <v>72</v>
      </c>
      <c r="K199" s="49">
        <v>80</v>
      </c>
      <c r="L199" s="49">
        <v>29</v>
      </c>
      <c r="M199" s="53">
        <v>44</v>
      </c>
      <c r="N199" s="50">
        <f t="shared" ref="N199:N213" si="6">SUM(D199:M199)</f>
        <v>829</v>
      </c>
      <c r="P199" s="104">
        <f t="shared" si="5"/>
        <v>-0.17182817182817184</v>
      </c>
    </row>
    <row r="200" spans="1:16" hidden="1" x14ac:dyDescent="0.3">
      <c r="A200" s="105">
        <v>2015</v>
      </c>
      <c r="B200" s="46">
        <v>40</v>
      </c>
      <c r="C200" s="47" t="s">
        <v>14</v>
      </c>
      <c r="D200" s="48">
        <v>342</v>
      </c>
      <c r="E200" s="49">
        <v>107</v>
      </c>
      <c r="F200" s="49">
        <v>22</v>
      </c>
      <c r="G200" s="49">
        <v>136</v>
      </c>
      <c r="H200" s="49">
        <v>0</v>
      </c>
      <c r="I200" s="49">
        <v>123</v>
      </c>
      <c r="J200" s="49">
        <v>73</v>
      </c>
      <c r="K200" s="49">
        <v>176</v>
      </c>
      <c r="L200" s="49">
        <v>45</v>
      </c>
      <c r="M200" s="53">
        <v>0</v>
      </c>
      <c r="N200" s="50">
        <f t="shared" si="6"/>
        <v>1024</v>
      </c>
      <c r="P200" s="104">
        <f t="shared" si="5"/>
        <v>-4.9210770659238623E-2</v>
      </c>
    </row>
    <row r="201" spans="1:16" hidden="1" x14ac:dyDescent="0.3">
      <c r="A201" s="105">
        <v>2015</v>
      </c>
      <c r="B201" s="46">
        <v>41</v>
      </c>
      <c r="C201" s="47" t="s">
        <v>14</v>
      </c>
      <c r="D201" s="48">
        <v>317</v>
      </c>
      <c r="E201" s="49">
        <v>54</v>
      </c>
      <c r="F201" s="49">
        <v>144</v>
      </c>
      <c r="G201" s="49">
        <v>87</v>
      </c>
      <c r="H201" s="49">
        <v>0</v>
      </c>
      <c r="I201" s="49">
        <v>58</v>
      </c>
      <c r="J201" s="49">
        <v>90</v>
      </c>
      <c r="K201" s="49">
        <v>118</v>
      </c>
      <c r="L201" s="49">
        <v>0</v>
      </c>
      <c r="M201" s="53">
        <v>0</v>
      </c>
      <c r="N201" s="50">
        <f t="shared" si="6"/>
        <v>868</v>
      </c>
      <c r="P201" s="104">
        <f t="shared" si="5"/>
        <v>-9.3945720250521919E-2</v>
      </c>
    </row>
    <row r="202" spans="1:16" hidden="1" x14ac:dyDescent="0.3">
      <c r="A202" s="105">
        <v>2015</v>
      </c>
      <c r="B202" s="46">
        <v>42</v>
      </c>
      <c r="C202" s="47" t="s">
        <v>14</v>
      </c>
      <c r="D202" s="48">
        <v>264</v>
      </c>
      <c r="E202" s="49">
        <v>95</v>
      </c>
      <c r="F202" s="49">
        <v>72</v>
      </c>
      <c r="G202" s="49">
        <v>140</v>
      </c>
      <c r="H202" s="49">
        <v>28</v>
      </c>
      <c r="I202" s="49">
        <v>74</v>
      </c>
      <c r="J202" s="49">
        <v>87</v>
      </c>
      <c r="K202" s="49">
        <v>113</v>
      </c>
      <c r="L202" s="49">
        <v>29</v>
      </c>
      <c r="M202" s="53">
        <v>86</v>
      </c>
      <c r="N202" s="50">
        <f t="shared" si="6"/>
        <v>988</v>
      </c>
      <c r="P202" s="104">
        <f t="shared" si="5"/>
        <v>-0.14754098360655737</v>
      </c>
    </row>
    <row r="203" spans="1:16" hidden="1" x14ac:dyDescent="0.3">
      <c r="A203" s="105">
        <v>2015</v>
      </c>
      <c r="B203" s="46">
        <v>43</v>
      </c>
      <c r="C203" s="47" t="s">
        <v>14</v>
      </c>
      <c r="D203" s="48">
        <v>217</v>
      </c>
      <c r="E203" s="49">
        <v>83</v>
      </c>
      <c r="F203" s="49">
        <v>171</v>
      </c>
      <c r="G203" s="49">
        <v>109</v>
      </c>
      <c r="H203" s="49">
        <v>0</v>
      </c>
      <c r="I203" s="49">
        <v>88</v>
      </c>
      <c r="J203" s="49">
        <v>50</v>
      </c>
      <c r="K203" s="49">
        <v>90</v>
      </c>
      <c r="L203" s="49">
        <v>0</v>
      </c>
      <c r="M203" s="53">
        <v>0</v>
      </c>
      <c r="N203" s="50">
        <f t="shared" si="6"/>
        <v>808</v>
      </c>
      <c r="P203" s="104">
        <f t="shared" si="5"/>
        <v>-0.307032590051458</v>
      </c>
    </row>
    <row r="204" spans="1:16" hidden="1" x14ac:dyDescent="0.3">
      <c r="A204" s="105">
        <v>2015</v>
      </c>
      <c r="B204" s="46">
        <v>44</v>
      </c>
      <c r="C204" s="47" t="s">
        <v>14</v>
      </c>
      <c r="D204" s="48">
        <v>375</v>
      </c>
      <c r="E204" s="49">
        <v>115</v>
      </c>
      <c r="F204" s="49">
        <v>248</v>
      </c>
      <c r="G204" s="49">
        <v>130</v>
      </c>
      <c r="H204" s="49">
        <v>0</v>
      </c>
      <c r="I204" s="49">
        <v>57</v>
      </c>
      <c r="J204" s="49">
        <v>73</v>
      </c>
      <c r="K204" s="49">
        <v>99</v>
      </c>
      <c r="L204" s="49">
        <v>0</v>
      </c>
      <c r="M204" s="53">
        <v>100</v>
      </c>
      <c r="N204" s="50">
        <f t="shared" si="6"/>
        <v>1197</v>
      </c>
      <c r="P204" s="104">
        <f t="shared" si="5"/>
        <v>7.4506283662477552E-2</v>
      </c>
    </row>
    <row r="205" spans="1:16" hidden="1" x14ac:dyDescent="0.3">
      <c r="A205" s="105">
        <v>2015</v>
      </c>
      <c r="B205" s="46">
        <v>45</v>
      </c>
      <c r="C205" s="47" t="s">
        <v>14</v>
      </c>
      <c r="D205" s="48">
        <v>267</v>
      </c>
      <c r="E205" s="49">
        <v>74</v>
      </c>
      <c r="F205" s="49">
        <v>143</v>
      </c>
      <c r="G205" s="49">
        <v>109</v>
      </c>
      <c r="H205" s="49">
        <v>15</v>
      </c>
      <c r="I205" s="49">
        <v>97</v>
      </c>
      <c r="J205" s="49">
        <v>70</v>
      </c>
      <c r="K205" s="49">
        <v>72</v>
      </c>
      <c r="L205" s="49">
        <v>0</v>
      </c>
      <c r="M205" s="106">
        <v>0</v>
      </c>
      <c r="N205" s="50">
        <f t="shared" si="6"/>
        <v>847</v>
      </c>
      <c r="P205" s="104">
        <f t="shared" si="5"/>
        <v>-0.12860082304526749</v>
      </c>
    </row>
    <row r="206" spans="1:16" hidden="1" x14ac:dyDescent="0.3">
      <c r="A206" s="105">
        <v>2015</v>
      </c>
      <c r="B206" s="46">
        <v>46</v>
      </c>
      <c r="C206" s="47" t="s">
        <v>14</v>
      </c>
      <c r="D206" s="48">
        <v>246</v>
      </c>
      <c r="E206" s="49">
        <v>55</v>
      </c>
      <c r="F206" s="49">
        <v>110</v>
      </c>
      <c r="G206" s="49">
        <v>48</v>
      </c>
      <c r="H206" s="49">
        <v>0</v>
      </c>
      <c r="I206" s="49">
        <v>124</v>
      </c>
      <c r="J206" s="49">
        <v>55</v>
      </c>
      <c r="K206" s="49">
        <v>104</v>
      </c>
      <c r="L206" s="49">
        <v>0</v>
      </c>
      <c r="M206" s="106">
        <v>0</v>
      </c>
      <c r="N206" s="50">
        <f t="shared" si="6"/>
        <v>742</v>
      </c>
      <c r="P206" s="104">
        <f t="shared" si="5"/>
        <v>-0.12085308056872038</v>
      </c>
    </row>
    <row r="207" spans="1:16" hidden="1" x14ac:dyDescent="0.3">
      <c r="A207" s="105">
        <v>2015</v>
      </c>
      <c r="B207" s="46">
        <v>47</v>
      </c>
      <c r="C207" s="47" t="s">
        <v>14</v>
      </c>
      <c r="D207" s="48">
        <v>293</v>
      </c>
      <c r="E207" s="49">
        <v>69</v>
      </c>
      <c r="F207" s="49">
        <v>107</v>
      </c>
      <c r="G207" s="49">
        <v>89</v>
      </c>
      <c r="H207" s="49">
        <v>0</v>
      </c>
      <c r="I207" s="49">
        <v>117</v>
      </c>
      <c r="J207" s="49">
        <v>81</v>
      </c>
      <c r="K207" s="49">
        <v>119</v>
      </c>
      <c r="L207" s="49">
        <v>0</v>
      </c>
      <c r="M207" s="106">
        <v>0</v>
      </c>
      <c r="N207" s="50">
        <f t="shared" si="6"/>
        <v>875</v>
      </c>
      <c r="P207" s="104">
        <f t="shared" si="5"/>
        <v>-9.420289855072464E-2</v>
      </c>
    </row>
    <row r="208" spans="1:16" hidden="1" x14ac:dyDescent="0.3">
      <c r="A208" s="105">
        <v>2015</v>
      </c>
      <c r="B208" s="46">
        <v>48</v>
      </c>
      <c r="C208" s="47" t="s">
        <v>14</v>
      </c>
      <c r="D208" s="48">
        <v>447</v>
      </c>
      <c r="E208" s="49">
        <v>132</v>
      </c>
      <c r="F208" s="49">
        <v>144</v>
      </c>
      <c r="G208" s="49">
        <v>122</v>
      </c>
      <c r="H208" s="49">
        <v>0</v>
      </c>
      <c r="I208" s="49">
        <v>119</v>
      </c>
      <c r="J208" s="49">
        <v>112</v>
      </c>
      <c r="K208" s="49">
        <v>127</v>
      </c>
      <c r="L208" s="49">
        <v>0</v>
      </c>
      <c r="M208" s="106">
        <v>0</v>
      </c>
      <c r="N208" s="50">
        <f t="shared" si="6"/>
        <v>1203</v>
      </c>
      <c r="P208" s="104">
        <f t="shared" si="5"/>
        <v>-5.8685446009389672E-2</v>
      </c>
    </row>
    <row r="209" spans="1:17" hidden="1" x14ac:dyDescent="0.3">
      <c r="A209" s="105">
        <v>2015</v>
      </c>
      <c r="B209" s="46">
        <v>49</v>
      </c>
      <c r="C209" s="47" t="s">
        <v>14</v>
      </c>
      <c r="D209" s="48">
        <v>321</v>
      </c>
      <c r="E209" s="49">
        <v>90</v>
      </c>
      <c r="F209" s="49">
        <v>225</v>
      </c>
      <c r="G209" s="49">
        <v>64</v>
      </c>
      <c r="H209" s="49">
        <v>0</v>
      </c>
      <c r="I209" s="49">
        <v>85</v>
      </c>
      <c r="J209" s="49">
        <v>70</v>
      </c>
      <c r="K209" s="49">
        <v>181</v>
      </c>
      <c r="L209" s="49">
        <v>0</v>
      </c>
      <c r="M209" s="106">
        <v>0</v>
      </c>
      <c r="N209" s="50">
        <f t="shared" si="6"/>
        <v>1036</v>
      </c>
      <c r="P209" s="104">
        <f t="shared" si="5"/>
        <v>-5.128205128205128E-2</v>
      </c>
    </row>
    <row r="210" spans="1:17" hidden="1" x14ac:dyDescent="0.3">
      <c r="A210" s="105">
        <v>2015</v>
      </c>
      <c r="B210" s="46">
        <v>50</v>
      </c>
      <c r="C210" s="47" t="s">
        <v>14</v>
      </c>
      <c r="D210" s="48">
        <v>521</v>
      </c>
      <c r="E210" s="49">
        <v>68</v>
      </c>
      <c r="F210" s="49">
        <v>234</v>
      </c>
      <c r="G210" s="49">
        <v>124</v>
      </c>
      <c r="H210" s="49">
        <v>6</v>
      </c>
      <c r="I210" s="49">
        <v>85</v>
      </c>
      <c r="J210" s="49">
        <v>70</v>
      </c>
      <c r="K210" s="49">
        <v>151</v>
      </c>
      <c r="L210" s="49">
        <v>0</v>
      </c>
      <c r="M210" s="106">
        <v>0</v>
      </c>
      <c r="N210" s="50">
        <f t="shared" si="6"/>
        <v>1259</v>
      </c>
      <c r="P210" s="104">
        <f t="shared" si="5"/>
        <v>-0.19961856325492688</v>
      </c>
    </row>
    <row r="211" spans="1:17" hidden="1" x14ac:dyDescent="0.3">
      <c r="A211" s="105">
        <v>2015</v>
      </c>
      <c r="B211" s="46">
        <v>51</v>
      </c>
      <c r="C211" s="47" t="s">
        <v>14</v>
      </c>
      <c r="D211" s="48">
        <v>410</v>
      </c>
      <c r="E211" s="49">
        <v>177</v>
      </c>
      <c r="F211" s="49">
        <v>151</v>
      </c>
      <c r="G211" s="49">
        <v>185</v>
      </c>
      <c r="H211" s="49">
        <v>0</v>
      </c>
      <c r="I211" s="49">
        <v>42</v>
      </c>
      <c r="J211" s="49">
        <v>47</v>
      </c>
      <c r="K211" s="49">
        <v>181</v>
      </c>
      <c r="L211" s="49">
        <v>0</v>
      </c>
      <c r="M211" s="106">
        <v>0</v>
      </c>
      <c r="N211" s="50">
        <f t="shared" si="6"/>
        <v>1193</v>
      </c>
      <c r="P211" s="104">
        <f t="shared" si="5"/>
        <v>8.1595648232094295E-2</v>
      </c>
    </row>
    <row r="212" spans="1:17" hidden="1" x14ac:dyDescent="0.3">
      <c r="A212" s="105">
        <v>2015</v>
      </c>
      <c r="B212" s="46">
        <v>52</v>
      </c>
      <c r="C212" s="47" t="s">
        <v>14</v>
      </c>
      <c r="D212" s="48">
        <v>228</v>
      </c>
      <c r="E212" s="49">
        <v>60</v>
      </c>
      <c r="F212" s="49">
        <v>158</v>
      </c>
      <c r="G212" s="49">
        <v>117</v>
      </c>
      <c r="H212" s="49">
        <v>0</v>
      </c>
      <c r="I212" s="49">
        <v>70</v>
      </c>
      <c r="J212" s="49">
        <v>57</v>
      </c>
      <c r="K212" s="49">
        <v>141</v>
      </c>
      <c r="L212" s="49">
        <v>0</v>
      </c>
      <c r="M212" s="106">
        <v>0</v>
      </c>
      <c r="N212" s="50">
        <f>SUM(D212:M212)</f>
        <v>831</v>
      </c>
      <c r="P212" s="104">
        <f>(N212-N159)/N159</f>
        <v>3.3582089552238806E-2</v>
      </c>
    </row>
    <row r="213" spans="1:17" ht="15" hidden="1" thickBot="1" x14ac:dyDescent="0.35">
      <c r="A213" s="105">
        <v>2015</v>
      </c>
      <c r="B213" s="87">
        <v>53</v>
      </c>
      <c r="C213" s="88" t="s">
        <v>14</v>
      </c>
      <c r="D213" s="97">
        <v>104</v>
      </c>
      <c r="E213" s="98">
        <v>89</v>
      </c>
      <c r="F213" s="98">
        <v>64</v>
      </c>
      <c r="G213" s="99">
        <v>78</v>
      </c>
      <c r="H213" s="99">
        <v>27</v>
      </c>
      <c r="I213" s="99">
        <v>23</v>
      </c>
      <c r="J213" s="99">
        <v>47</v>
      </c>
      <c r="K213" s="99">
        <v>59</v>
      </c>
      <c r="L213" s="99">
        <v>0</v>
      </c>
      <c r="M213" s="107">
        <v>0</v>
      </c>
      <c r="N213" s="108">
        <f t="shared" si="6"/>
        <v>491</v>
      </c>
      <c r="P213" s="104" t="s">
        <v>25</v>
      </c>
    </row>
    <row r="214" spans="1:17" ht="97.5" hidden="1" customHeight="1" thickTop="1" thickBot="1" x14ac:dyDescent="0.35">
      <c r="A214" s="61" t="s">
        <v>0</v>
      </c>
      <c r="B214" s="62" t="s">
        <v>1</v>
      </c>
      <c r="C214" s="63" t="s">
        <v>2</v>
      </c>
      <c r="D214" s="100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40" t="s">
        <v>11</v>
      </c>
      <c r="M214" s="41" t="s">
        <v>12</v>
      </c>
      <c r="N214" s="101" t="s">
        <v>13</v>
      </c>
      <c r="O214" s="71"/>
      <c r="P214" s="44" t="s">
        <v>23</v>
      </c>
      <c r="Q214" s="71"/>
    </row>
    <row r="215" spans="1:17" x14ac:dyDescent="0.3">
      <c r="A215" s="109">
        <v>2016</v>
      </c>
      <c r="B215" s="74">
        <v>1</v>
      </c>
      <c r="C215" s="75" t="s">
        <v>14</v>
      </c>
      <c r="D215" s="76">
        <v>207</v>
      </c>
      <c r="E215" s="77">
        <v>33</v>
      </c>
      <c r="F215" s="77">
        <v>145</v>
      </c>
      <c r="G215" s="77">
        <v>38</v>
      </c>
      <c r="H215" s="77">
        <v>0</v>
      </c>
      <c r="I215" s="77">
        <v>37</v>
      </c>
      <c r="J215" s="77">
        <v>50</v>
      </c>
      <c r="K215" s="77">
        <v>68</v>
      </c>
      <c r="L215" s="77">
        <v>0</v>
      </c>
      <c r="M215" s="78">
        <v>0</v>
      </c>
      <c r="N215" s="103">
        <f t="shared" ref="N215" si="7">SUM(D215:M215)</f>
        <v>578</v>
      </c>
      <c r="O215" s="79"/>
      <c r="P215" s="104">
        <f>(N215-N162)/N162</f>
        <v>3.472222222222222E-3</v>
      </c>
      <c r="Q215" s="82"/>
    </row>
    <row r="216" spans="1:17" x14ac:dyDescent="0.3">
      <c r="A216" s="110">
        <v>2016</v>
      </c>
      <c r="B216" s="46">
        <v>2</v>
      </c>
      <c r="C216" s="84" t="s">
        <v>14</v>
      </c>
      <c r="D216" s="48">
        <v>220</v>
      </c>
      <c r="E216" s="49">
        <v>47</v>
      </c>
      <c r="F216" s="49">
        <v>117</v>
      </c>
      <c r="G216" s="49">
        <v>59</v>
      </c>
      <c r="H216" s="49">
        <v>0</v>
      </c>
      <c r="I216" s="49">
        <v>58</v>
      </c>
      <c r="J216" s="49">
        <v>53</v>
      </c>
      <c r="K216" s="49">
        <v>45</v>
      </c>
      <c r="L216" s="49">
        <v>0</v>
      </c>
      <c r="M216" s="53">
        <v>0</v>
      </c>
      <c r="N216" s="50">
        <f>SUM(D216:M216)</f>
        <v>599</v>
      </c>
      <c r="O216" s="82"/>
      <c r="P216" s="104">
        <f>(N216-N163)/N163</f>
        <v>-0.30348837209302326</v>
      </c>
      <c r="Q216" s="82"/>
    </row>
    <row r="217" spans="1:17" ht="15.75" customHeight="1" x14ac:dyDescent="0.3">
      <c r="A217" s="110">
        <v>2016</v>
      </c>
      <c r="B217" s="46">
        <v>3</v>
      </c>
      <c r="C217" s="47" t="s">
        <v>14</v>
      </c>
      <c r="D217" s="48">
        <v>298</v>
      </c>
      <c r="E217" s="49">
        <v>52</v>
      </c>
      <c r="F217" s="49">
        <v>196</v>
      </c>
      <c r="G217" s="49">
        <v>101</v>
      </c>
      <c r="H217" s="49">
        <v>0</v>
      </c>
      <c r="I217" s="49">
        <v>79</v>
      </c>
      <c r="J217" s="49">
        <v>49</v>
      </c>
      <c r="K217" s="49">
        <v>72</v>
      </c>
      <c r="L217" s="49">
        <v>0</v>
      </c>
      <c r="M217" s="53">
        <v>0</v>
      </c>
      <c r="N217" s="50">
        <f t="shared" ref="N217:N224" si="8">SUM(D217:M217)</f>
        <v>847</v>
      </c>
      <c r="P217" s="104">
        <f>(N217-N164)/N164</f>
        <v>0.24742268041237114</v>
      </c>
    </row>
    <row r="218" spans="1:17" x14ac:dyDescent="0.3">
      <c r="A218" s="110">
        <v>2016</v>
      </c>
      <c r="B218" s="46">
        <v>4</v>
      </c>
      <c r="C218" s="47" t="s">
        <v>14</v>
      </c>
      <c r="D218" s="48">
        <v>282</v>
      </c>
      <c r="E218" s="49">
        <v>104</v>
      </c>
      <c r="F218" s="49">
        <v>150</v>
      </c>
      <c r="G218" s="49">
        <v>97</v>
      </c>
      <c r="H218" s="49">
        <v>0</v>
      </c>
      <c r="I218" s="49">
        <v>57</v>
      </c>
      <c r="J218" s="49">
        <v>69</v>
      </c>
      <c r="K218" s="49">
        <v>111</v>
      </c>
      <c r="L218" s="49">
        <v>0</v>
      </c>
      <c r="M218" s="53">
        <v>19</v>
      </c>
      <c r="N218" s="50">
        <f t="shared" si="8"/>
        <v>889</v>
      </c>
      <c r="P218" s="104">
        <f>(N218-N165)/N165</f>
        <v>-0.13013698630136986</v>
      </c>
    </row>
    <row r="219" spans="1:17" x14ac:dyDescent="0.3">
      <c r="A219" s="110">
        <v>2016</v>
      </c>
      <c r="B219" s="46">
        <v>5</v>
      </c>
      <c r="C219" s="47" t="s">
        <v>14</v>
      </c>
      <c r="D219" s="48">
        <v>264</v>
      </c>
      <c r="E219" s="49">
        <v>99</v>
      </c>
      <c r="F219" s="49">
        <v>82</v>
      </c>
      <c r="G219" s="49">
        <v>149</v>
      </c>
      <c r="H219" s="49">
        <v>33</v>
      </c>
      <c r="I219" s="49">
        <v>60</v>
      </c>
      <c r="J219" s="49">
        <v>92</v>
      </c>
      <c r="K219" s="49">
        <v>83</v>
      </c>
      <c r="L219" s="49">
        <v>0</v>
      </c>
      <c r="M219" s="53">
        <v>0</v>
      </c>
      <c r="N219" s="50">
        <f t="shared" si="8"/>
        <v>862</v>
      </c>
      <c r="P219" s="104">
        <f>(N219-N166)/N166</f>
        <v>-4.6460176991150445E-2</v>
      </c>
    </row>
    <row r="220" spans="1:17" x14ac:dyDescent="0.3">
      <c r="A220" s="110">
        <v>2016</v>
      </c>
      <c r="B220" s="46">
        <v>6</v>
      </c>
      <c r="C220" s="47" t="s">
        <v>14</v>
      </c>
      <c r="D220" s="48">
        <v>366</v>
      </c>
      <c r="E220" s="49">
        <v>78</v>
      </c>
      <c r="F220" s="49">
        <v>261</v>
      </c>
      <c r="G220" s="49">
        <v>91</v>
      </c>
      <c r="H220" s="49">
        <v>0</v>
      </c>
      <c r="I220" s="49">
        <v>69</v>
      </c>
      <c r="J220" s="49">
        <v>34</v>
      </c>
      <c r="K220" s="49">
        <v>93</v>
      </c>
      <c r="L220" s="49">
        <v>0</v>
      </c>
      <c r="M220" s="53">
        <v>0</v>
      </c>
      <c r="N220" s="50">
        <f t="shared" si="8"/>
        <v>992</v>
      </c>
      <c r="P220" s="104">
        <f t="shared" ref="P220:P265" si="9">(N220-N167)/N167</f>
        <v>-2.649656526005888E-2</v>
      </c>
    </row>
    <row r="221" spans="1:17" ht="16.5" customHeight="1" x14ac:dyDescent="0.3">
      <c r="A221" s="110">
        <v>2016</v>
      </c>
      <c r="B221" s="46">
        <v>7</v>
      </c>
      <c r="C221" s="47" t="s">
        <v>14</v>
      </c>
      <c r="D221" s="48">
        <v>266</v>
      </c>
      <c r="E221" s="49">
        <v>102</v>
      </c>
      <c r="F221" s="49">
        <v>168</v>
      </c>
      <c r="G221" s="49">
        <v>148</v>
      </c>
      <c r="H221" s="49">
        <v>0</v>
      </c>
      <c r="I221" s="49">
        <v>75</v>
      </c>
      <c r="J221" s="49">
        <v>101</v>
      </c>
      <c r="K221" s="49">
        <v>119</v>
      </c>
      <c r="L221" s="49">
        <v>0</v>
      </c>
      <c r="M221" s="53">
        <v>0</v>
      </c>
      <c r="N221" s="50">
        <f t="shared" si="8"/>
        <v>979</v>
      </c>
      <c r="P221" s="104">
        <f t="shared" si="9"/>
        <v>1.3457556935817806E-2</v>
      </c>
    </row>
    <row r="222" spans="1:17" ht="16.5" customHeight="1" x14ac:dyDescent="0.3">
      <c r="A222" s="110">
        <v>2016</v>
      </c>
      <c r="B222" s="46">
        <v>8</v>
      </c>
      <c r="C222" s="47" t="s">
        <v>14</v>
      </c>
      <c r="D222" s="48">
        <v>354</v>
      </c>
      <c r="E222" s="49">
        <v>135</v>
      </c>
      <c r="F222" s="49">
        <v>198</v>
      </c>
      <c r="G222" s="49">
        <v>136</v>
      </c>
      <c r="H222" s="49">
        <v>0</v>
      </c>
      <c r="I222" s="49">
        <v>78</v>
      </c>
      <c r="J222" s="49">
        <v>89</v>
      </c>
      <c r="K222" s="49">
        <v>100</v>
      </c>
      <c r="L222" s="49">
        <v>0</v>
      </c>
      <c r="M222" s="53">
        <v>0</v>
      </c>
      <c r="N222" s="50">
        <f t="shared" si="8"/>
        <v>1090</v>
      </c>
      <c r="P222" s="104">
        <f t="shared" si="9"/>
        <v>-3.5398230088495575E-2</v>
      </c>
    </row>
    <row r="223" spans="1:17" x14ac:dyDescent="0.3">
      <c r="A223" s="110">
        <v>2016</v>
      </c>
      <c r="B223" s="46">
        <v>9</v>
      </c>
      <c r="C223" s="47" t="s">
        <v>14</v>
      </c>
      <c r="D223" s="48">
        <v>332</v>
      </c>
      <c r="E223" s="49">
        <v>169</v>
      </c>
      <c r="F223" s="49">
        <v>202</v>
      </c>
      <c r="G223" s="49">
        <v>80</v>
      </c>
      <c r="H223" s="49">
        <v>6</v>
      </c>
      <c r="I223" s="49">
        <v>44</v>
      </c>
      <c r="J223" s="49">
        <v>87</v>
      </c>
      <c r="K223" s="49">
        <v>186</v>
      </c>
      <c r="L223" s="49">
        <v>0</v>
      </c>
      <c r="M223" s="53">
        <v>0</v>
      </c>
      <c r="N223" s="50">
        <f t="shared" si="8"/>
        <v>1106</v>
      </c>
      <c r="P223" s="104">
        <f t="shared" si="9"/>
        <v>8.7512291052114055E-2</v>
      </c>
    </row>
    <row r="224" spans="1:17" ht="40.799999999999997" customHeight="1" x14ac:dyDescent="0.3">
      <c r="A224" s="110">
        <v>2016</v>
      </c>
      <c r="B224" s="46">
        <v>10</v>
      </c>
      <c r="C224" s="47" t="s">
        <v>14</v>
      </c>
      <c r="D224" s="48">
        <v>240</v>
      </c>
      <c r="E224" s="49">
        <v>125</v>
      </c>
      <c r="F224" s="49">
        <v>193</v>
      </c>
      <c r="G224" s="49">
        <v>134</v>
      </c>
      <c r="H224" s="49">
        <v>0</v>
      </c>
      <c r="I224" s="49">
        <v>60</v>
      </c>
      <c r="J224" s="49">
        <v>56</v>
      </c>
      <c r="K224" s="49">
        <v>88</v>
      </c>
      <c r="L224" s="49">
        <v>0</v>
      </c>
      <c r="M224" s="53">
        <v>0</v>
      </c>
      <c r="N224" s="50">
        <f t="shared" si="8"/>
        <v>896</v>
      </c>
      <c r="P224" s="104">
        <f t="shared" si="9"/>
        <v>-0.18173515981735161</v>
      </c>
    </row>
    <row r="225" spans="1:86" s="219" customFormat="1" x14ac:dyDescent="0.3">
      <c r="A225" s="212">
        <v>2016</v>
      </c>
      <c r="B225" s="213">
        <v>11</v>
      </c>
      <c r="C225" s="214" t="s">
        <v>14</v>
      </c>
      <c r="D225" s="215"/>
      <c r="E225" s="216"/>
      <c r="F225" s="216"/>
      <c r="G225" s="216"/>
      <c r="H225" s="216"/>
      <c r="I225" s="216"/>
      <c r="J225" s="216"/>
      <c r="K225" s="216"/>
      <c r="L225" s="216"/>
      <c r="M225" s="217"/>
      <c r="N225" s="218"/>
      <c r="P225" s="220">
        <f t="shared" si="9"/>
        <v>-1</v>
      </c>
    </row>
    <row r="226" spans="1:86" s="219" customFormat="1" ht="12" customHeight="1" x14ac:dyDescent="0.3">
      <c r="A226" s="212">
        <v>2016</v>
      </c>
      <c r="B226" s="213">
        <v>12</v>
      </c>
      <c r="C226" s="214" t="s">
        <v>14</v>
      </c>
      <c r="D226" s="215"/>
      <c r="E226" s="216"/>
      <c r="F226" s="216"/>
      <c r="G226" s="216"/>
      <c r="H226" s="216"/>
      <c r="I226" s="216"/>
      <c r="J226" s="216"/>
      <c r="K226" s="216"/>
      <c r="L226" s="216"/>
      <c r="M226" s="217"/>
      <c r="N226" s="218"/>
      <c r="P226" s="220">
        <f t="shared" si="9"/>
        <v>-1</v>
      </c>
    </row>
    <row r="227" spans="1:86" s="219" customFormat="1" x14ac:dyDescent="0.3">
      <c r="A227" s="212">
        <v>2016</v>
      </c>
      <c r="B227" s="213">
        <v>13</v>
      </c>
      <c r="C227" s="214" t="s">
        <v>14</v>
      </c>
      <c r="D227" s="215"/>
      <c r="E227" s="216"/>
      <c r="F227" s="216"/>
      <c r="G227" s="216"/>
      <c r="H227" s="216"/>
      <c r="I227" s="216"/>
      <c r="J227" s="216"/>
      <c r="K227" s="216"/>
      <c r="L227" s="216"/>
      <c r="M227" s="217"/>
      <c r="N227" s="218"/>
      <c r="P227" s="220">
        <f t="shared" si="9"/>
        <v>-1</v>
      </c>
    </row>
    <row r="228" spans="1:86" s="219" customFormat="1" x14ac:dyDescent="0.3">
      <c r="A228" s="212">
        <v>2016</v>
      </c>
      <c r="B228" s="213">
        <v>14</v>
      </c>
      <c r="C228" s="214" t="s">
        <v>14</v>
      </c>
      <c r="D228" s="215"/>
      <c r="E228" s="216"/>
      <c r="F228" s="216"/>
      <c r="G228" s="216"/>
      <c r="H228" s="216"/>
      <c r="I228" s="216"/>
      <c r="J228" s="216"/>
      <c r="K228" s="216"/>
      <c r="L228" s="216"/>
      <c r="M228" s="217"/>
      <c r="N228" s="218"/>
      <c r="P228" s="220">
        <f t="shared" si="9"/>
        <v>-1</v>
      </c>
    </row>
    <row r="229" spans="1:86" s="219" customFormat="1" x14ac:dyDescent="0.3">
      <c r="A229" s="212">
        <v>2016</v>
      </c>
      <c r="B229" s="213">
        <v>15</v>
      </c>
      <c r="C229" s="214" t="s">
        <v>14</v>
      </c>
      <c r="D229" s="215"/>
      <c r="E229" s="216"/>
      <c r="F229" s="216"/>
      <c r="G229" s="216"/>
      <c r="H229" s="216"/>
      <c r="I229" s="216"/>
      <c r="J229" s="216"/>
      <c r="K229" s="216"/>
      <c r="L229" s="216"/>
      <c r="M229" s="217"/>
      <c r="N229" s="218"/>
      <c r="O229" s="241"/>
      <c r="P229" s="220">
        <f t="shared" si="9"/>
        <v>-1</v>
      </c>
      <c r="Q229" s="241"/>
      <c r="R229" s="241"/>
      <c r="S229" s="241"/>
      <c r="T229" s="241"/>
      <c r="U229" s="241"/>
      <c r="V229" s="241"/>
      <c r="W229" s="241"/>
      <c r="X229" s="241"/>
      <c r="Y229" s="241"/>
      <c r="Z229" s="241"/>
      <c r="AA229" s="241"/>
      <c r="AB229" s="241"/>
      <c r="AC229" s="241"/>
      <c r="AD229" s="241"/>
      <c r="AE229" s="241"/>
      <c r="AF229" s="241"/>
      <c r="AG229" s="241"/>
      <c r="AH229" s="241"/>
      <c r="AI229" s="241"/>
      <c r="AJ229" s="241"/>
      <c r="AK229" s="241"/>
      <c r="AL229" s="241"/>
      <c r="AM229" s="241"/>
      <c r="AN229" s="241"/>
      <c r="AO229" s="241"/>
      <c r="AP229" s="241"/>
      <c r="AQ229" s="241"/>
      <c r="AR229" s="241"/>
      <c r="AS229" s="241"/>
      <c r="AT229" s="241"/>
      <c r="AU229" s="241"/>
      <c r="AV229" s="241"/>
      <c r="AW229" s="241"/>
      <c r="AX229" s="241"/>
      <c r="AY229" s="241"/>
      <c r="AZ229" s="241"/>
      <c r="BA229" s="241"/>
      <c r="BB229" s="241"/>
      <c r="BC229" s="241"/>
      <c r="BD229" s="241"/>
      <c r="BE229" s="241"/>
      <c r="BF229" s="241"/>
      <c r="BG229" s="241"/>
      <c r="BH229" s="241"/>
      <c r="BI229" s="241"/>
      <c r="BJ229" s="241"/>
      <c r="BK229" s="241"/>
      <c r="BL229" s="241"/>
      <c r="BM229" s="241"/>
      <c r="BN229" s="241"/>
      <c r="BO229" s="241"/>
      <c r="BP229" s="241"/>
      <c r="BQ229" s="241"/>
      <c r="BR229" s="241"/>
      <c r="BS229" s="241"/>
      <c r="BT229" s="241"/>
      <c r="BU229" s="241"/>
      <c r="BV229" s="241"/>
      <c r="BW229" s="241"/>
      <c r="BX229" s="241"/>
      <c r="BY229" s="241"/>
      <c r="BZ229" s="241"/>
      <c r="CA229" s="241"/>
      <c r="CB229" s="241"/>
      <c r="CC229" s="241"/>
      <c r="CD229" s="241"/>
      <c r="CE229" s="241"/>
      <c r="CF229" s="241"/>
      <c r="CG229" s="241"/>
      <c r="CH229" s="241"/>
    </row>
    <row r="230" spans="1:86" s="219" customFormat="1" x14ac:dyDescent="0.3">
      <c r="A230" s="212">
        <v>2016</v>
      </c>
      <c r="B230" s="213">
        <v>16</v>
      </c>
      <c r="C230" s="214" t="s">
        <v>14</v>
      </c>
      <c r="D230" s="215"/>
      <c r="E230" s="216"/>
      <c r="F230" s="216"/>
      <c r="G230" s="216"/>
      <c r="H230" s="216"/>
      <c r="I230" s="216"/>
      <c r="J230" s="216"/>
      <c r="K230" s="216"/>
      <c r="L230" s="216"/>
      <c r="M230" s="217"/>
      <c r="N230" s="218"/>
      <c r="O230" s="241"/>
      <c r="P230" s="220">
        <f t="shared" si="9"/>
        <v>-1</v>
      </c>
      <c r="Q230" s="241"/>
      <c r="R230" s="241"/>
      <c r="S230" s="241"/>
      <c r="T230" s="241"/>
      <c r="U230" s="241"/>
      <c r="V230" s="241"/>
      <c r="W230" s="241"/>
      <c r="X230" s="241"/>
      <c r="Y230" s="241"/>
      <c r="Z230" s="241"/>
      <c r="AA230" s="241"/>
      <c r="AB230" s="241"/>
      <c r="AC230" s="241"/>
      <c r="AD230" s="241"/>
      <c r="AE230" s="241"/>
      <c r="AF230" s="241"/>
      <c r="AG230" s="241"/>
      <c r="AH230" s="241"/>
      <c r="AI230" s="241"/>
      <c r="AJ230" s="241"/>
      <c r="AK230" s="241"/>
      <c r="AL230" s="241"/>
      <c r="AM230" s="241"/>
      <c r="AN230" s="241"/>
      <c r="AO230" s="241"/>
      <c r="AP230" s="241"/>
      <c r="AQ230" s="241"/>
      <c r="AR230" s="241"/>
      <c r="AS230" s="241"/>
      <c r="AT230" s="241"/>
      <c r="AU230" s="241"/>
      <c r="AV230" s="241"/>
      <c r="AW230" s="241"/>
      <c r="AX230" s="241"/>
      <c r="AY230" s="241"/>
      <c r="AZ230" s="241"/>
      <c r="BA230" s="241"/>
      <c r="BB230" s="241"/>
      <c r="BC230" s="241"/>
      <c r="BD230" s="241"/>
      <c r="BE230" s="241"/>
      <c r="BF230" s="241"/>
      <c r="BG230" s="241"/>
      <c r="BH230" s="241"/>
      <c r="BI230" s="241"/>
      <c r="BJ230" s="241"/>
      <c r="BK230" s="241"/>
      <c r="BL230" s="241"/>
      <c r="BM230" s="241"/>
      <c r="BN230" s="241"/>
      <c r="BO230" s="241"/>
      <c r="BP230" s="241"/>
      <c r="BQ230" s="241"/>
      <c r="BR230" s="241"/>
      <c r="BS230" s="241"/>
      <c r="BT230" s="241"/>
      <c r="BU230" s="241"/>
      <c r="BV230" s="241"/>
      <c r="BW230" s="241"/>
      <c r="BX230" s="241"/>
      <c r="BY230" s="241"/>
      <c r="BZ230" s="241"/>
      <c r="CA230" s="241"/>
      <c r="CB230" s="241"/>
      <c r="CC230" s="241"/>
      <c r="CD230" s="241"/>
      <c r="CE230" s="241"/>
      <c r="CF230" s="241"/>
      <c r="CG230" s="241"/>
      <c r="CH230" s="241"/>
    </row>
    <row r="231" spans="1:86" s="219" customFormat="1" x14ac:dyDescent="0.3">
      <c r="A231" s="212">
        <v>2016</v>
      </c>
      <c r="B231" s="213">
        <v>17</v>
      </c>
      <c r="C231" s="214" t="s">
        <v>14</v>
      </c>
      <c r="D231" s="215"/>
      <c r="E231" s="216"/>
      <c r="F231" s="216"/>
      <c r="G231" s="216"/>
      <c r="H231" s="216"/>
      <c r="I231" s="216"/>
      <c r="J231" s="216"/>
      <c r="K231" s="216"/>
      <c r="L231" s="216"/>
      <c r="M231" s="217"/>
      <c r="N231" s="218"/>
      <c r="O231" s="241"/>
      <c r="P231" s="220">
        <f t="shared" si="9"/>
        <v>-1</v>
      </c>
      <c r="Q231" s="241"/>
      <c r="R231" s="241"/>
      <c r="S231" s="241"/>
      <c r="T231" s="241"/>
      <c r="U231" s="241"/>
      <c r="V231" s="241"/>
      <c r="W231" s="241"/>
      <c r="X231" s="241"/>
      <c r="Y231" s="241"/>
      <c r="Z231" s="241"/>
      <c r="AA231" s="241"/>
      <c r="AB231" s="241"/>
      <c r="AC231" s="241"/>
      <c r="AD231" s="241"/>
      <c r="AE231" s="241"/>
      <c r="AF231" s="241"/>
      <c r="AG231" s="241"/>
      <c r="AH231" s="241"/>
      <c r="AI231" s="241"/>
      <c r="AJ231" s="241"/>
      <c r="AK231" s="241"/>
      <c r="AL231" s="241"/>
      <c r="AM231" s="241"/>
      <c r="AN231" s="241"/>
      <c r="AO231" s="241"/>
      <c r="AP231" s="241"/>
      <c r="AQ231" s="241"/>
      <c r="AR231" s="241"/>
      <c r="AS231" s="241"/>
      <c r="AT231" s="241"/>
      <c r="AU231" s="241"/>
      <c r="AV231" s="241"/>
      <c r="AW231" s="241"/>
      <c r="AX231" s="241"/>
      <c r="AY231" s="241"/>
      <c r="AZ231" s="241"/>
      <c r="BA231" s="241"/>
      <c r="BB231" s="241"/>
      <c r="BC231" s="241"/>
      <c r="BD231" s="241"/>
      <c r="BE231" s="241"/>
      <c r="BF231" s="241"/>
      <c r="BG231" s="241"/>
      <c r="BH231" s="241"/>
      <c r="BI231" s="241"/>
      <c r="BJ231" s="241"/>
      <c r="BK231" s="241"/>
      <c r="BL231" s="241"/>
      <c r="BM231" s="241"/>
      <c r="BN231" s="241"/>
      <c r="BO231" s="241"/>
      <c r="BP231" s="241"/>
      <c r="BQ231" s="241"/>
      <c r="BR231" s="241"/>
      <c r="BS231" s="241"/>
      <c r="BT231" s="241"/>
      <c r="BU231" s="241"/>
      <c r="BV231" s="241"/>
      <c r="BW231" s="241"/>
      <c r="BX231" s="241"/>
      <c r="BY231" s="241"/>
      <c r="BZ231" s="241"/>
      <c r="CA231" s="241"/>
      <c r="CB231" s="241"/>
      <c r="CC231" s="241"/>
      <c r="CD231" s="241"/>
      <c r="CE231" s="241"/>
      <c r="CF231" s="241"/>
      <c r="CG231" s="241"/>
      <c r="CH231" s="241"/>
    </row>
    <row r="232" spans="1:86" s="219" customFormat="1" ht="11.25" customHeight="1" x14ac:dyDescent="0.3">
      <c r="A232" s="212">
        <v>2016</v>
      </c>
      <c r="B232" s="213">
        <v>18</v>
      </c>
      <c r="C232" s="214" t="s">
        <v>14</v>
      </c>
      <c r="D232" s="215"/>
      <c r="E232" s="216"/>
      <c r="F232" s="216"/>
      <c r="G232" s="216"/>
      <c r="H232" s="216"/>
      <c r="I232" s="216"/>
      <c r="J232" s="216"/>
      <c r="K232" s="216"/>
      <c r="L232" s="216"/>
      <c r="M232" s="217"/>
      <c r="N232" s="218"/>
      <c r="O232" s="241"/>
      <c r="P232" s="220">
        <f t="shared" si="9"/>
        <v>-1</v>
      </c>
      <c r="Q232" s="241"/>
      <c r="R232" s="241"/>
      <c r="S232" s="241"/>
      <c r="T232" s="241"/>
      <c r="U232" s="241"/>
      <c r="V232" s="241"/>
      <c r="W232" s="241"/>
      <c r="X232" s="241"/>
      <c r="Y232" s="241"/>
      <c r="Z232" s="241"/>
      <c r="AA232" s="241"/>
      <c r="AB232" s="241"/>
      <c r="AC232" s="241"/>
      <c r="AD232" s="241"/>
      <c r="AE232" s="241"/>
      <c r="AF232" s="241"/>
      <c r="AG232" s="241"/>
      <c r="AH232" s="241"/>
      <c r="AI232" s="241"/>
      <c r="AJ232" s="241"/>
      <c r="AK232" s="241"/>
      <c r="AL232" s="241"/>
      <c r="AM232" s="241"/>
      <c r="AN232" s="241"/>
      <c r="AO232" s="241"/>
      <c r="AP232" s="241"/>
      <c r="AQ232" s="241"/>
      <c r="AR232" s="241"/>
      <c r="AS232" s="241"/>
      <c r="AT232" s="241"/>
      <c r="AU232" s="241"/>
      <c r="AV232" s="241"/>
      <c r="AW232" s="241"/>
      <c r="AX232" s="241"/>
      <c r="AY232" s="241"/>
      <c r="AZ232" s="241"/>
      <c r="BA232" s="241"/>
      <c r="BB232" s="241"/>
      <c r="BC232" s="241"/>
      <c r="BD232" s="241"/>
      <c r="BE232" s="241"/>
      <c r="BF232" s="241"/>
      <c r="BG232" s="241"/>
      <c r="BH232" s="241"/>
      <c r="BI232" s="241"/>
      <c r="BJ232" s="241"/>
      <c r="BK232" s="241"/>
      <c r="BL232" s="241"/>
      <c r="BM232" s="241"/>
      <c r="BN232" s="241"/>
      <c r="BO232" s="241"/>
      <c r="BP232" s="241"/>
      <c r="BQ232" s="241"/>
      <c r="BR232" s="241"/>
      <c r="BS232" s="241"/>
      <c r="BT232" s="241"/>
      <c r="BU232" s="241"/>
      <c r="BV232" s="241"/>
      <c r="BW232" s="241"/>
      <c r="BX232" s="241"/>
      <c r="BY232" s="241"/>
      <c r="BZ232" s="241"/>
      <c r="CA232" s="241"/>
      <c r="CB232" s="241"/>
      <c r="CC232" s="241"/>
      <c r="CD232" s="241"/>
      <c r="CE232" s="241"/>
      <c r="CF232" s="241"/>
      <c r="CG232" s="241"/>
      <c r="CH232" s="241"/>
    </row>
    <row r="233" spans="1:86" s="219" customFormat="1" x14ac:dyDescent="0.3">
      <c r="A233" s="212">
        <v>2016</v>
      </c>
      <c r="B233" s="213">
        <v>19</v>
      </c>
      <c r="C233" s="214" t="s">
        <v>14</v>
      </c>
      <c r="D233" s="215"/>
      <c r="E233" s="216"/>
      <c r="F233" s="216"/>
      <c r="G233" s="216"/>
      <c r="H233" s="216"/>
      <c r="I233" s="216"/>
      <c r="J233" s="216"/>
      <c r="K233" s="216"/>
      <c r="L233" s="216"/>
      <c r="M233" s="217"/>
      <c r="N233" s="218"/>
      <c r="O233" s="241"/>
      <c r="P233" s="220">
        <f t="shared" si="9"/>
        <v>-1</v>
      </c>
      <c r="Q233" s="241"/>
      <c r="R233" s="241"/>
      <c r="S233" s="241"/>
      <c r="T233" s="241"/>
      <c r="U233" s="241"/>
      <c r="V233" s="241"/>
      <c r="W233" s="241"/>
      <c r="X233" s="241"/>
      <c r="Y233" s="241"/>
      <c r="Z233" s="241"/>
      <c r="AA233" s="241"/>
      <c r="AB233" s="241"/>
      <c r="AC233" s="241"/>
      <c r="AD233" s="241"/>
      <c r="AE233" s="241"/>
      <c r="AF233" s="241"/>
      <c r="AG233" s="241"/>
      <c r="AH233" s="241"/>
      <c r="AI233" s="241"/>
      <c r="AJ233" s="241"/>
      <c r="AK233" s="241"/>
      <c r="AL233" s="241"/>
      <c r="AM233" s="241"/>
      <c r="AN233" s="241"/>
      <c r="AO233" s="241"/>
      <c r="AP233" s="241"/>
      <c r="AQ233" s="241"/>
      <c r="AR233" s="241"/>
      <c r="AS233" s="241"/>
      <c r="AT233" s="241"/>
      <c r="AU233" s="241"/>
      <c r="AV233" s="241"/>
      <c r="AW233" s="241"/>
      <c r="AX233" s="241"/>
      <c r="AY233" s="241"/>
      <c r="AZ233" s="241"/>
      <c r="BA233" s="241"/>
      <c r="BB233" s="241"/>
      <c r="BC233" s="241"/>
      <c r="BD233" s="241"/>
      <c r="BE233" s="241"/>
      <c r="BF233" s="241"/>
      <c r="BG233" s="241"/>
      <c r="BH233" s="241"/>
      <c r="BI233" s="241"/>
      <c r="BJ233" s="241"/>
      <c r="BK233" s="241"/>
      <c r="BL233" s="241"/>
      <c r="BM233" s="241"/>
      <c r="BN233" s="241"/>
      <c r="BO233" s="241"/>
      <c r="BP233" s="241"/>
      <c r="BQ233" s="241"/>
      <c r="BR233" s="241"/>
      <c r="BS233" s="241"/>
      <c r="BT233" s="241"/>
      <c r="BU233" s="241"/>
      <c r="BV233" s="241"/>
      <c r="BW233" s="241"/>
      <c r="BX233" s="241"/>
      <c r="BY233" s="241"/>
      <c r="BZ233" s="241"/>
      <c r="CA233" s="241"/>
      <c r="CB233" s="241"/>
      <c r="CC233" s="241"/>
      <c r="CD233" s="241"/>
      <c r="CE233" s="241"/>
      <c r="CF233" s="241"/>
      <c r="CG233" s="241"/>
      <c r="CH233" s="241"/>
    </row>
    <row r="234" spans="1:86" s="219" customFormat="1" x14ac:dyDescent="0.3">
      <c r="A234" s="212">
        <v>2016</v>
      </c>
      <c r="B234" s="213">
        <v>20</v>
      </c>
      <c r="C234" s="214" t="s">
        <v>14</v>
      </c>
      <c r="D234" s="215"/>
      <c r="E234" s="216"/>
      <c r="F234" s="216"/>
      <c r="G234" s="216"/>
      <c r="H234" s="216"/>
      <c r="I234" s="216"/>
      <c r="J234" s="216"/>
      <c r="K234" s="216"/>
      <c r="L234" s="216"/>
      <c r="M234" s="217"/>
      <c r="N234" s="218"/>
      <c r="O234" s="241"/>
      <c r="P234" s="220">
        <f t="shared" si="9"/>
        <v>-1</v>
      </c>
      <c r="Q234" s="241"/>
      <c r="R234" s="241"/>
      <c r="S234" s="241"/>
      <c r="T234" s="241"/>
      <c r="U234" s="241"/>
      <c r="V234" s="241"/>
      <c r="W234" s="241"/>
      <c r="X234" s="241"/>
      <c r="Y234" s="241"/>
      <c r="Z234" s="241"/>
      <c r="AA234" s="241"/>
      <c r="AB234" s="241"/>
      <c r="AC234" s="241"/>
      <c r="AD234" s="241"/>
      <c r="AE234" s="241"/>
      <c r="AF234" s="241"/>
      <c r="AG234" s="241"/>
      <c r="AH234" s="241"/>
      <c r="AI234" s="241"/>
      <c r="AJ234" s="241"/>
      <c r="AK234" s="241"/>
      <c r="AL234" s="241"/>
      <c r="AM234" s="241"/>
      <c r="AN234" s="241"/>
      <c r="AO234" s="241"/>
      <c r="AP234" s="241"/>
      <c r="AQ234" s="241"/>
      <c r="AR234" s="241"/>
      <c r="AS234" s="241"/>
      <c r="AT234" s="241"/>
      <c r="AU234" s="241"/>
      <c r="AV234" s="241"/>
      <c r="AW234" s="241"/>
      <c r="AX234" s="241"/>
      <c r="AY234" s="241"/>
      <c r="AZ234" s="241"/>
      <c r="BA234" s="241"/>
      <c r="BB234" s="241"/>
      <c r="BC234" s="241"/>
      <c r="BD234" s="241"/>
      <c r="BE234" s="241"/>
      <c r="BF234" s="241"/>
      <c r="BG234" s="241"/>
      <c r="BH234" s="241"/>
      <c r="BI234" s="241"/>
      <c r="BJ234" s="241"/>
      <c r="BK234" s="241"/>
      <c r="BL234" s="241"/>
      <c r="BM234" s="241"/>
      <c r="BN234" s="241"/>
      <c r="BO234" s="241"/>
      <c r="BP234" s="241"/>
      <c r="BQ234" s="241"/>
      <c r="BR234" s="241"/>
      <c r="BS234" s="241"/>
      <c r="BT234" s="241"/>
      <c r="BU234" s="241"/>
      <c r="BV234" s="241"/>
      <c r="BW234" s="241"/>
      <c r="BX234" s="241"/>
      <c r="BY234" s="241"/>
      <c r="BZ234" s="241"/>
      <c r="CA234" s="241"/>
      <c r="CB234" s="241"/>
      <c r="CC234" s="241"/>
      <c r="CD234" s="241"/>
      <c r="CE234" s="241"/>
      <c r="CF234" s="241"/>
      <c r="CG234" s="241"/>
      <c r="CH234" s="241"/>
    </row>
    <row r="235" spans="1:86" s="219" customFormat="1" x14ac:dyDescent="0.3">
      <c r="A235" s="212">
        <v>2016</v>
      </c>
      <c r="B235" s="213">
        <v>21</v>
      </c>
      <c r="C235" s="214" t="s">
        <v>14</v>
      </c>
      <c r="D235" s="215"/>
      <c r="E235" s="216"/>
      <c r="F235" s="216"/>
      <c r="G235" s="216"/>
      <c r="H235" s="216"/>
      <c r="I235" s="216"/>
      <c r="J235" s="216"/>
      <c r="K235" s="216"/>
      <c r="L235" s="216"/>
      <c r="M235" s="217"/>
      <c r="N235" s="218"/>
      <c r="O235" s="241"/>
      <c r="P235" s="220">
        <f t="shared" si="9"/>
        <v>-1</v>
      </c>
      <c r="Q235" s="241"/>
      <c r="R235" s="241"/>
      <c r="S235" s="241"/>
      <c r="T235" s="241"/>
      <c r="U235" s="241"/>
      <c r="V235" s="241"/>
      <c r="W235" s="241"/>
      <c r="X235" s="241"/>
      <c r="Y235" s="241"/>
      <c r="Z235" s="241"/>
      <c r="AA235" s="241"/>
      <c r="AB235" s="241"/>
      <c r="AC235" s="241"/>
      <c r="AD235" s="241"/>
      <c r="AE235" s="241"/>
      <c r="AF235" s="241"/>
      <c r="AG235" s="241"/>
      <c r="AH235" s="241"/>
      <c r="AI235" s="241"/>
      <c r="AJ235" s="241"/>
      <c r="AK235" s="241"/>
      <c r="AL235" s="241"/>
      <c r="AM235" s="241"/>
      <c r="AN235" s="241"/>
      <c r="AO235" s="241"/>
      <c r="AP235" s="241"/>
      <c r="AQ235" s="241"/>
      <c r="AR235" s="241"/>
      <c r="AS235" s="241"/>
      <c r="AT235" s="241"/>
      <c r="AU235" s="241"/>
      <c r="AV235" s="241"/>
      <c r="AW235" s="241"/>
      <c r="AX235" s="241"/>
      <c r="AY235" s="241"/>
      <c r="AZ235" s="241"/>
      <c r="BA235" s="241"/>
      <c r="BB235" s="241"/>
      <c r="BC235" s="241"/>
      <c r="BD235" s="241"/>
      <c r="BE235" s="241"/>
      <c r="BF235" s="241"/>
      <c r="BG235" s="241"/>
      <c r="BH235" s="241"/>
      <c r="BI235" s="241"/>
      <c r="BJ235" s="241"/>
      <c r="BK235" s="241"/>
      <c r="BL235" s="241"/>
      <c r="BM235" s="241"/>
      <c r="BN235" s="241"/>
      <c r="BO235" s="241"/>
      <c r="BP235" s="241"/>
      <c r="BQ235" s="241"/>
      <c r="BR235" s="241"/>
      <c r="BS235" s="241"/>
      <c r="BT235" s="241"/>
      <c r="BU235" s="241"/>
      <c r="BV235" s="241"/>
      <c r="BW235" s="241"/>
      <c r="BX235" s="241"/>
      <c r="BY235" s="241"/>
      <c r="BZ235" s="241"/>
      <c r="CA235" s="241"/>
      <c r="CB235" s="241"/>
      <c r="CC235" s="241"/>
      <c r="CD235" s="241"/>
      <c r="CE235" s="241"/>
      <c r="CF235" s="241"/>
      <c r="CG235" s="241"/>
      <c r="CH235" s="241"/>
    </row>
    <row r="236" spans="1:86" s="227" customFormat="1" x14ac:dyDescent="0.3">
      <c r="A236" s="221">
        <v>2016</v>
      </c>
      <c r="B236" s="222">
        <v>22</v>
      </c>
      <c r="C236" s="223" t="s">
        <v>14</v>
      </c>
      <c r="D236" s="224">
        <f>SUMPRODUCT((synthése!$B$2:$B$1000=MARSEILLE!$B$236)*(synthése!$C$2:$C$1000=MARSEILLE!$C$236)*(synthése!$D$1:$M$1=MARSEILLE!$D$1)*(synthése!D2:M1000))</f>
        <v>429.99999999999898</v>
      </c>
      <c r="E236" s="224">
        <f>SUMPRODUCT((synthése!$B$2:$B$1000=MARSEILLE!$B$236)*(synthése!$C$2:$C$1000=MARSEILLE!$C$236)*(synthése!$D$1:$M$1=MARSEILLE!$D$1)*(synthése!E2:N1000))</f>
        <v>121</v>
      </c>
      <c r="F236" s="224">
        <f>SUMPRODUCT((synthése!$B$2:$B$1000=MARSEILLE!$B$236)*(synthése!$C$2:$C$1000=MARSEILLE!$C$236)*(synthése!$D$1:$M$1=MARSEILLE!$D$1)*(synthése!F2:O1000))</f>
        <v>192</v>
      </c>
      <c r="G236" s="224">
        <f>SUMPRODUCT((synthése!$B$2:$B$1000=MARSEILLE!$B$236)*(synthése!$C$2:$C$1000=MARSEILLE!$C$236)*(synthése!$D$1:$M$1=MARSEILLE!$D$1)*(synthése!G2:P1000))</f>
        <v>199</v>
      </c>
      <c r="H236" s="224">
        <f>SUMPRODUCT((synthése!$B$2:$B$1000=MARSEILLE!$B$236)*(synthése!$C$2:$C$1000=MARSEILLE!$C$236)*(synthése!$D$1:$M$1=MARSEILLE!$D$1)*(synthése!H2:Q1000))</f>
        <v>0</v>
      </c>
      <c r="I236" s="224">
        <f>SUMPRODUCT((synthése!$B$2:$B$1000=MARSEILLE!$B$236)*(synthése!$C$2:$C$1000=MARSEILLE!$C$236)*(synthése!$D$1:$M$1=MARSEILLE!$D$1)*(synthése!I2:R1000))</f>
        <v>96</v>
      </c>
      <c r="J236" s="224">
        <f>SUMPRODUCT((synthése!$B$2:$B$1000=MARSEILLE!$B$236)*(synthése!$C$2:$C$1000=MARSEILLE!$C$236)*(synthése!$D$1:$M$1=MARSEILLE!$D$1)*(synthése!J2:S1000))</f>
        <v>114</v>
      </c>
      <c r="K236" s="224">
        <f>SUMPRODUCT((synthése!$B$2:$B$1000=MARSEILLE!$B$236)*(synthése!$C$2:$C$1000=MARSEILLE!$C$236)*(synthése!$D$1:$M$1=MARSEILLE!$D$1)*(synthése!K2:T1000))</f>
        <v>168</v>
      </c>
      <c r="L236" s="224">
        <f>SUMPRODUCT((synthése!$B$2:$B$1000=MARSEILLE!$B$236)*(synthése!$C$2:$C$1000=MARSEILLE!$C$236)*(synthése!$D$1:$M$1=MARSEILLE!$D$1)*(synthése!L2:U1000))</f>
        <v>0</v>
      </c>
      <c r="M236" s="224">
        <f>SUMPRODUCT((synthése!$B$2:$B$1000=MARSEILLE!$B$236)*(synthése!$C$2:$C$1000=MARSEILLE!$C$236)*(synthése!$D$1:$M$1=MARSEILLE!$D$1)*(synthése!M2:V1000))</f>
        <v>0</v>
      </c>
      <c r="N236" s="226"/>
      <c r="O236" s="241"/>
      <c r="P236" s="228">
        <f t="shared" si="9"/>
        <v>-1</v>
      </c>
      <c r="Q236" s="241"/>
      <c r="R236" s="241"/>
      <c r="S236" s="241"/>
      <c r="T236" s="241"/>
      <c r="U236" s="241"/>
      <c r="V236" s="241"/>
      <c r="W236" s="241"/>
      <c r="X236" s="241"/>
      <c r="Y236" s="241"/>
      <c r="Z236" s="241"/>
      <c r="AA236" s="241"/>
      <c r="AB236" s="241"/>
      <c r="AC236" s="241"/>
      <c r="AD236" s="241"/>
      <c r="AE236" s="241"/>
      <c r="AF236" s="241"/>
      <c r="AG236" s="241"/>
      <c r="AH236" s="241"/>
      <c r="AI236" s="241"/>
      <c r="AJ236" s="241"/>
      <c r="AK236" s="241"/>
      <c r="AL236" s="241"/>
      <c r="AM236" s="241"/>
      <c r="AN236" s="241"/>
      <c r="AO236" s="241"/>
      <c r="AP236" s="241"/>
      <c r="AQ236" s="241"/>
      <c r="AR236" s="241"/>
      <c r="AS236" s="241"/>
      <c r="AT236" s="241"/>
      <c r="AU236" s="241"/>
      <c r="AV236" s="241"/>
      <c r="AW236" s="241"/>
      <c r="AX236" s="241"/>
      <c r="AY236" s="241"/>
      <c r="AZ236" s="241"/>
      <c r="BA236" s="241"/>
      <c r="BB236" s="241"/>
      <c r="BC236" s="241"/>
      <c r="BD236" s="241"/>
      <c r="BE236" s="241"/>
      <c r="BF236" s="241"/>
      <c r="BG236" s="241"/>
      <c r="BH236" s="241"/>
      <c r="BI236" s="241"/>
      <c r="BJ236" s="241"/>
      <c r="BK236" s="241"/>
      <c r="BL236" s="241"/>
      <c r="BM236" s="241"/>
      <c r="BN236" s="241"/>
      <c r="BO236" s="241"/>
      <c r="BP236" s="241"/>
      <c r="BQ236" s="241"/>
      <c r="BR236" s="241"/>
      <c r="BS236" s="241"/>
      <c r="BT236" s="241"/>
      <c r="BU236" s="241"/>
      <c r="BV236" s="241"/>
      <c r="BW236" s="241"/>
      <c r="BX236" s="241"/>
      <c r="BY236" s="241"/>
      <c r="BZ236" s="241"/>
      <c r="CA236" s="241"/>
      <c r="CB236" s="241"/>
      <c r="CC236" s="241"/>
      <c r="CD236" s="241"/>
      <c r="CE236" s="241"/>
      <c r="CF236" s="241"/>
      <c r="CG236" s="241"/>
      <c r="CH236" s="241"/>
    </row>
    <row r="237" spans="1:86" x14ac:dyDescent="0.3">
      <c r="A237" s="110">
        <v>2016</v>
      </c>
      <c r="B237" s="46">
        <v>23</v>
      </c>
      <c r="C237" s="47" t="s">
        <v>14</v>
      </c>
      <c r="D237" s="224">
        <f>SUMPRODUCT((synthése!$B$2:$B$1000=MARSEILLE!$B$237)*(synthése!$C$2:$C$1000=MARSEILLE!$C$237)*(synthése!$D$1:$M$1=MARSEILLE!$D$1)*(synthése!D3:M1001))</f>
        <v>83</v>
      </c>
      <c r="E237" s="224">
        <f>SUMPRODUCT((synthése!$B$2:$B$1000=MARSEILLE!$B$237)*(synthése!$C$2:$C$1000=MARSEILLE!$C$237)*(synthése!$D$1:$M$1=MARSEILLE!$D$1)*(synthése!E3:N1001))</f>
        <v>230</v>
      </c>
      <c r="F237" s="224">
        <f>SUMPRODUCT((synthése!$B$2:$B$1000=MARSEILLE!$B$237)*(synthése!$C$2:$C$1000=MARSEILLE!$C$237)*(synthése!$D$1:$M$1=MARSEILLE!$D$1)*(synthése!F3:O1001))</f>
        <v>2</v>
      </c>
      <c r="G237" s="224">
        <f>SUMPRODUCT((synthése!$B$2:$B$1000=MARSEILLE!$B$237)*(synthése!$C$2:$C$1000=MARSEILLE!$C$237)*(synthése!$D$1:$M$1=MARSEILLE!$D$1)*(synthése!G3:P1001))</f>
        <v>345</v>
      </c>
      <c r="H237" s="224">
        <f>SUMPRODUCT((synthése!$B$2:$B$1000=MARSEILLE!$B$237)*(synthése!$C$2:$C$1000=MARSEILLE!$C$237)*(synthése!$D$1:$M$1=MARSEILLE!$D$1)*(synthése!H3:Q1001))</f>
        <v>0</v>
      </c>
      <c r="I237" s="224">
        <f>SUMPRODUCT((synthése!$B$2:$B$1000=MARSEILLE!$B$237)*(synthése!$C$2:$C$1000=MARSEILLE!$C$237)*(synthése!$D$1:$M$1=MARSEILLE!$D$1)*(synthése!I3:R1001))</f>
        <v>300</v>
      </c>
      <c r="J237" s="224">
        <f>SUMPRODUCT((synthése!$B$2:$B$1000=MARSEILLE!$B$237)*(synthése!$C$2:$C$1000=MARSEILLE!$C$237)*(synthése!$D$1:$M$1=MARSEILLE!$D$1)*(synthése!J3:S1001))</f>
        <v>1</v>
      </c>
      <c r="K237" s="224">
        <f>SUMPRODUCT((synthése!$B$2:$B$1000=MARSEILLE!$B$237)*(synthése!$C$2:$C$1000=MARSEILLE!$C$237)*(synthése!$D$1:$M$1=MARSEILLE!$D$1)*(synthése!K3:T1001))</f>
        <v>6</v>
      </c>
      <c r="L237" s="224">
        <f>SUMPRODUCT((synthése!$B$2:$B$1000=MARSEILLE!$B$237)*(synthése!$C$2:$C$1000=MARSEILLE!$C$237)*(synthése!$D$1:$M$1=MARSEILLE!$D$1)*(synthése!L3:U1001))</f>
        <v>0</v>
      </c>
      <c r="M237" s="224">
        <f>SUMPRODUCT((synthése!$B$2:$B$1000=MARSEILLE!$B$237)*(synthése!$C$2:$C$1000=MARSEILLE!$C$237)*(synthése!$D$1:$M$1=MARSEILLE!$D$1)*(synthése!M3:V1001))</f>
        <v>0</v>
      </c>
      <c r="N237" s="224"/>
      <c r="P237" s="104">
        <f t="shared" si="9"/>
        <v>-1</v>
      </c>
    </row>
    <row r="238" spans="1:86" x14ac:dyDescent="0.3">
      <c r="A238" s="110">
        <v>2016</v>
      </c>
      <c r="B238" s="46">
        <v>24</v>
      </c>
      <c r="C238" s="47" t="s">
        <v>14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9"/>
        <v>-1</v>
      </c>
    </row>
    <row r="239" spans="1:86" x14ac:dyDescent="0.3">
      <c r="A239" s="110">
        <v>2016</v>
      </c>
      <c r="B239" s="46">
        <v>25</v>
      </c>
      <c r="C239" s="47" t="s">
        <v>14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9"/>
        <v>-1</v>
      </c>
    </row>
    <row r="240" spans="1:86" x14ac:dyDescent="0.3">
      <c r="A240" s="110">
        <v>2016</v>
      </c>
      <c r="B240" s="46">
        <v>26</v>
      </c>
      <c r="C240" s="47" t="s">
        <v>14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9"/>
        <v>-1</v>
      </c>
    </row>
    <row r="241" spans="1:16" x14ac:dyDescent="0.3">
      <c r="A241" s="110">
        <v>2016</v>
      </c>
      <c r="B241" s="46">
        <v>27</v>
      </c>
      <c r="C241" s="47" t="s">
        <v>14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9"/>
        <v>-1</v>
      </c>
    </row>
    <row r="242" spans="1:16" x14ac:dyDescent="0.3">
      <c r="A242" s="110">
        <v>2016</v>
      </c>
      <c r="B242" s="46">
        <v>28</v>
      </c>
      <c r="C242" s="47" t="s">
        <v>14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9"/>
        <v>-1</v>
      </c>
    </row>
    <row r="243" spans="1:16" x14ac:dyDescent="0.3">
      <c r="A243" s="110">
        <v>2016</v>
      </c>
      <c r="B243" s="46">
        <v>29</v>
      </c>
      <c r="C243" s="47" t="s">
        <v>14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9"/>
        <v>-1</v>
      </c>
    </row>
    <row r="244" spans="1:16" x14ac:dyDescent="0.3">
      <c r="A244" s="110">
        <v>2016</v>
      </c>
      <c r="B244" s="46">
        <v>30</v>
      </c>
      <c r="C244" s="47" t="s">
        <v>14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9"/>
        <v>-1</v>
      </c>
    </row>
    <row r="245" spans="1:16" x14ac:dyDescent="0.3">
      <c r="A245" s="110">
        <v>2016</v>
      </c>
      <c r="B245" s="46">
        <v>31</v>
      </c>
      <c r="C245" s="47" t="s">
        <v>14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9"/>
        <v>-1</v>
      </c>
    </row>
    <row r="246" spans="1:16" x14ac:dyDescent="0.3">
      <c r="A246" s="110">
        <v>2016</v>
      </c>
      <c r="B246" s="46">
        <v>32</v>
      </c>
      <c r="C246" s="47" t="s">
        <v>14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9"/>
        <v>-1</v>
      </c>
    </row>
    <row r="247" spans="1:16" x14ac:dyDescent="0.3">
      <c r="A247" s="110">
        <v>2016</v>
      </c>
      <c r="B247" s="46">
        <v>33</v>
      </c>
      <c r="C247" s="47" t="s">
        <v>14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9"/>
        <v>-1</v>
      </c>
    </row>
    <row r="248" spans="1:16" x14ac:dyDescent="0.3">
      <c r="A248" s="110">
        <v>2016</v>
      </c>
      <c r="B248" s="46">
        <v>34</v>
      </c>
      <c r="C248" s="47" t="s">
        <v>14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9"/>
        <v>-1</v>
      </c>
    </row>
    <row r="249" spans="1:16" x14ac:dyDescent="0.3">
      <c r="A249" s="110">
        <v>2016</v>
      </c>
      <c r="B249" s="46">
        <v>35</v>
      </c>
      <c r="C249" s="47" t="s">
        <v>14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9"/>
        <v>-1</v>
      </c>
    </row>
    <row r="250" spans="1:16" x14ac:dyDescent="0.3">
      <c r="A250" s="110">
        <v>2016</v>
      </c>
      <c r="B250" s="46">
        <v>36</v>
      </c>
      <c r="C250" s="47" t="s">
        <v>14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9"/>
        <v>-1</v>
      </c>
    </row>
    <row r="251" spans="1:16" x14ac:dyDescent="0.3">
      <c r="A251" s="110">
        <v>2016</v>
      </c>
      <c r="B251" s="46">
        <v>37</v>
      </c>
      <c r="C251" s="47" t="s">
        <v>14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9"/>
        <v>-1</v>
      </c>
    </row>
    <row r="252" spans="1:16" x14ac:dyDescent="0.3">
      <c r="A252" s="110">
        <v>2016</v>
      </c>
      <c r="B252" s="46">
        <v>38</v>
      </c>
      <c r="C252" s="47" t="s">
        <v>14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9"/>
        <v>-1</v>
      </c>
    </row>
    <row r="253" spans="1:16" x14ac:dyDescent="0.3">
      <c r="A253" s="110">
        <v>2016</v>
      </c>
      <c r="B253" s="46">
        <v>39</v>
      </c>
      <c r="C253" s="47" t="s">
        <v>14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9"/>
        <v>-1</v>
      </c>
    </row>
    <row r="254" spans="1:16" x14ac:dyDescent="0.3">
      <c r="A254" s="110">
        <v>2016</v>
      </c>
      <c r="B254" s="46">
        <v>40</v>
      </c>
      <c r="C254" s="47" t="s">
        <v>14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9"/>
        <v>-1</v>
      </c>
    </row>
    <row r="255" spans="1:16" x14ac:dyDescent="0.3">
      <c r="A255" s="110">
        <v>2016</v>
      </c>
      <c r="B255" s="46">
        <v>41</v>
      </c>
      <c r="C255" s="47" t="s">
        <v>14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9"/>
        <v>-1</v>
      </c>
    </row>
    <row r="256" spans="1:16" x14ac:dyDescent="0.3">
      <c r="A256" s="110">
        <v>2016</v>
      </c>
      <c r="B256" s="46">
        <v>42</v>
      </c>
      <c r="C256" s="47" t="s">
        <v>14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9"/>
        <v>-1</v>
      </c>
    </row>
    <row r="257" spans="1:16" x14ac:dyDescent="0.3">
      <c r="A257" s="110">
        <v>2016</v>
      </c>
      <c r="B257" s="46">
        <v>43</v>
      </c>
      <c r="C257" s="47" t="s">
        <v>14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9"/>
        <v>-1</v>
      </c>
    </row>
    <row r="258" spans="1:16" x14ac:dyDescent="0.3">
      <c r="A258" s="110">
        <v>2016</v>
      </c>
      <c r="B258" s="46">
        <v>44</v>
      </c>
      <c r="C258" s="47" t="s">
        <v>14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9"/>
        <v>-1</v>
      </c>
    </row>
    <row r="259" spans="1:16" x14ac:dyDescent="0.3">
      <c r="A259" s="110">
        <v>2016</v>
      </c>
      <c r="B259" s="46">
        <v>45</v>
      </c>
      <c r="C259" s="47" t="s">
        <v>14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106"/>
      <c r="N259" s="50"/>
      <c r="P259" s="104">
        <f t="shared" si="9"/>
        <v>-1</v>
      </c>
    </row>
    <row r="260" spans="1:16" x14ac:dyDescent="0.3">
      <c r="A260" s="110">
        <v>2016</v>
      </c>
      <c r="B260" s="46">
        <v>46</v>
      </c>
      <c r="C260" s="47" t="s">
        <v>14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106"/>
      <c r="N260" s="50"/>
      <c r="P260" s="104">
        <f t="shared" si="9"/>
        <v>-1</v>
      </c>
    </row>
    <row r="261" spans="1:16" x14ac:dyDescent="0.3">
      <c r="A261" s="110">
        <v>2016</v>
      </c>
      <c r="B261" s="46">
        <v>47</v>
      </c>
      <c r="C261" s="47" t="s">
        <v>14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106"/>
      <c r="N261" s="50"/>
      <c r="P261" s="104">
        <f t="shared" si="9"/>
        <v>-1</v>
      </c>
    </row>
    <row r="262" spans="1:16" x14ac:dyDescent="0.3">
      <c r="A262" s="110">
        <v>2016</v>
      </c>
      <c r="B262" s="46">
        <v>48</v>
      </c>
      <c r="C262" s="47" t="s">
        <v>14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106"/>
      <c r="N262" s="50"/>
      <c r="P262" s="104">
        <f t="shared" si="9"/>
        <v>-1</v>
      </c>
    </row>
    <row r="263" spans="1:16" x14ac:dyDescent="0.3">
      <c r="A263" s="110">
        <v>2016</v>
      </c>
      <c r="B263" s="46">
        <v>49</v>
      </c>
      <c r="C263" s="47" t="s">
        <v>14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106"/>
      <c r="N263" s="50"/>
      <c r="P263" s="104">
        <f t="shared" si="9"/>
        <v>-1</v>
      </c>
    </row>
    <row r="264" spans="1:16" x14ac:dyDescent="0.3">
      <c r="A264" s="110">
        <v>2016</v>
      </c>
      <c r="B264" s="46">
        <v>50</v>
      </c>
      <c r="C264" s="47" t="s">
        <v>14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106"/>
      <c r="N264" s="50"/>
      <c r="P264" s="104">
        <f t="shared" si="9"/>
        <v>-1</v>
      </c>
    </row>
    <row r="265" spans="1:16" x14ac:dyDescent="0.3">
      <c r="A265" s="110">
        <v>2016</v>
      </c>
      <c r="B265" s="46">
        <v>51</v>
      </c>
      <c r="C265" s="47" t="s">
        <v>14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106"/>
      <c r="N265" s="50"/>
      <c r="P265" s="104">
        <f t="shared" si="9"/>
        <v>-1</v>
      </c>
    </row>
    <row r="266" spans="1:16" ht="14.4" customHeight="1" x14ac:dyDescent="0.3">
      <c r="A266" s="110">
        <v>2016</v>
      </c>
      <c r="B266" s="46">
        <v>52</v>
      </c>
      <c r="C266" s="47" t="s">
        <v>14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106"/>
      <c r="N266" s="50"/>
      <c r="P266" s="104">
        <f>(N266-N213)/N213</f>
        <v>-1</v>
      </c>
    </row>
    <row r="267" spans="1:16" ht="25.8" customHeight="1" thickBot="1" x14ac:dyDescent="0.35">
      <c r="A267" s="110">
        <v>2016</v>
      </c>
      <c r="B267" s="87">
        <v>53</v>
      </c>
      <c r="C267" s="88" t="s">
        <v>14</v>
      </c>
      <c r="D267" s="97"/>
      <c r="E267" s="98"/>
      <c r="F267" s="98"/>
      <c r="G267" s="99"/>
      <c r="H267" s="99"/>
      <c r="I267" s="99"/>
      <c r="J267" s="99"/>
      <c r="K267" s="99"/>
      <c r="L267" s="99"/>
      <c r="M267" s="107"/>
      <c r="N267" s="108"/>
      <c r="P267" s="104" t="s">
        <v>25</v>
      </c>
    </row>
    <row r="268" spans="1:16" ht="15" thickBot="1" x14ac:dyDescent="0.35">
      <c r="A268" s="111"/>
      <c r="B268" s="112"/>
      <c r="C268" s="113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5"/>
      <c r="P268" s="79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>&amp;A</oddHead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Y268"/>
  <sheetViews>
    <sheetView zoomScaleNormal="100" workbookViewId="0">
      <pane ySplit="1" topLeftCell="A2" activePane="bottomLeft" state="frozen"/>
      <selection activeCell="E248" sqref="E248"/>
      <selection pane="bottomLeft" activeCell="D275" sqref="D275"/>
    </sheetView>
  </sheetViews>
  <sheetFormatPr baseColWidth="10" defaultRowHeight="14.4" x14ac:dyDescent="0.3"/>
  <cols>
    <col min="1" max="3" width="11.5546875" style="43"/>
    <col min="4" max="4" width="9.5546875" style="43" customWidth="1"/>
    <col min="5" max="5" width="9.88671875" style="43" customWidth="1"/>
    <col min="6" max="7" width="11.5546875" style="43"/>
    <col min="8" max="8" width="8.5546875" style="43" customWidth="1"/>
    <col min="9" max="10" width="11.5546875" style="43"/>
    <col min="11" max="13" width="9.44140625" style="43" customWidth="1"/>
    <col min="14" max="14" width="10.88671875" style="43" customWidth="1"/>
    <col min="15" max="15" width="2.109375" style="43" customWidth="1"/>
    <col min="16" max="16" width="7.33203125" style="43" customWidth="1"/>
    <col min="17" max="17" width="1.5546875" style="43" customWidth="1"/>
    <col min="18" max="18" width="10.33203125" style="43" customWidth="1"/>
    <col min="19" max="16384" width="11.5546875" style="43"/>
  </cols>
  <sheetData>
    <row r="1" spans="1:19" ht="93.75" hidden="1" customHeight="1" thickBot="1" x14ac:dyDescent="0.35">
      <c r="A1" s="33" t="s">
        <v>0</v>
      </c>
      <c r="B1" s="34" t="s">
        <v>1</v>
      </c>
      <c r="C1" s="35" t="s">
        <v>2</v>
      </c>
      <c r="D1" s="125" t="s">
        <v>22</v>
      </c>
      <c r="E1" s="126" t="s">
        <v>4</v>
      </c>
      <c r="F1" s="127" t="s">
        <v>5</v>
      </c>
      <c r="G1" s="126" t="s">
        <v>6</v>
      </c>
      <c r="H1" s="126" t="s">
        <v>7</v>
      </c>
      <c r="I1" s="126" t="s">
        <v>8</v>
      </c>
      <c r="J1" s="126" t="s">
        <v>9</v>
      </c>
      <c r="K1" s="128" t="s">
        <v>10</v>
      </c>
      <c r="L1" s="128" t="s">
        <v>11</v>
      </c>
      <c r="M1" s="128" t="s">
        <v>12</v>
      </c>
      <c r="N1" s="129" t="s">
        <v>13</v>
      </c>
      <c r="P1" s="44" t="s">
        <v>23</v>
      </c>
      <c r="R1" s="130" t="s">
        <v>29</v>
      </c>
      <c r="S1" s="131" t="s">
        <v>30</v>
      </c>
    </row>
    <row r="2" spans="1:19" hidden="1" x14ac:dyDescent="0.3">
      <c r="A2" s="45">
        <v>2012</v>
      </c>
      <c r="B2" s="46">
        <v>1</v>
      </c>
      <c r="C2" s="47" t="s">
        <v>15</v>
      </c>
      <c r="D2" s="48" t="s">
        <v>24</v>
      </c>
      <c r="E2" s="49" t="s">
        <v>24</v>
      </c>
      <c r="F2" s="49" t="s">
        <v>24</v>
      </c>
      <c r="G2" s="49" t="s">
        <v>24</v>
      </c>
      <c r="H2" s="49" t="s">
        <v>24</v>
      </c>
      <c r="I2" s="93" t="s">
        <v>24</v>
      </c>
      <c r="J2" s="93" t="s">
        <v>24</v>
      </c>
      <c r="K2" s="93" t="s">
        <v>24</v>
      </c>
      <c r="L2" s="93" t="s">
        <v>24</v>
      </c>
      <c r="M2" s="132" t="s">
        <v>24</v>
      </c>
      <c r="N2" s="50" t="s">
        <v>25</v>
      </c>
      <c r="P2" s="51" t="s">
        <v>25</v>
      </c>
      <c r="R2" s="133"/>
      <c r="S2" s="133"/>
    </row>
    <row r="3" spans="1:19" hidden="1" x14ac:dyDescent="0.3">
      <c r="A3" s="45">
        <v>2012</v>
      </c>
      <c r="B3" s="46">
        <v>2</v>
      </c>
      <c r="C3" s="47" t="s">
        <v>15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 t="s">
        <v>25</v>
      </c>
      <c r="P3" s="52" t="s">
        <v>25</v>
      </c>
      <c r="R3" s="133"/>
      <c r="S3" s="133"/>
    </row>
    <row r="4" spans="1:19" hidden="1" x14ac:dyDescent="0.3">
      <c r="A4" s="45">
        <v>2012</v>
      </c>
      <c r="B4" s="46">
        <v>3</v>
      </c>
      <c r="C4" s="47" t="s">
        <v>15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 t="s">
        <v>25</v>
      </c>
      <c r="P4" s="52" t="s">
        <v>25</v>
      </c>
      <c r="R4" s="133"/>
      <c r="S4" s="133"/>
    </row>
    <row r="5" spans="1:19" hidden="1" x14ac:dyDescent="0.3">
      <c r="A5" s="45">
        <v>2012</v>
      </c>
      <c r="B5" s="46">
        <v>4</v>
      </c>
      <c r="C5" s="47" t="s">
        <v>15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 t="s">
        <v>25</v>
      </c>
      <c r="P5" s="52" t="s">
        <v>25</v>
      </c>
      <c r="R5" s="133"/>
      <c r="S5" s="133"/>
    </row>
    <row r="6" spans="1:19" hidden="1" x14ac:dyDescent="0.3">
      <c r="A6" s="45">
        <v>2012</v>
      </c>
      <c r="B6" s="46">
        <v>5</v>
      </c>
      <c r="C6" s="47" t="s">
        <v>15</v>
      </c>
      <c r="D6" s="48">
        <v>24</v>
      </c>
      <c r="E6" s="49">
        <v>13</v>
      </c>
      <c r="F6" s="49">
        <v>82</v>
      </c>
      <c r="G6" s="49">
        <v>40</v>
      </c>
      <c r="H6" s="49">
        <v>0</v>
      </c>
      <c r="I6" s="49">
        <v>9</v>
      </c>
      <c r="J6" s="49">
        <v>39</v>
      </c>
      <c r="K6" s="49">
        <v>25</v>
      </c>
      <c r="L6" s="49">
        <v>0</v>
      </c>
      <c r="M6" s="49">
        <v>0</v>
      </c>
      <c r="N6" s="50">
        <f>SUM(D6:M6)</f>
        <v>232</v>
      </c>
      <c r="P6" s="52" t="s">
        <v>25</v>
      </c>
      <c r="R6" s="133"/>
      <c r="S6" s="133"/>
    </row>
    <row r="7" spans="1:19" hidden="1" x14ac:dyDescent="0.3">
      <c r="A7" s="45">
        <v>2012</v>
      </c>
      <c r="B7" s="46">
        <v>6</v>
      </c>
      <c r="C7" s="47" t="s">
        <v>15</v>
      </c>
      <c r="D7" s="48">
        <v>20</v>
      </c>
      <c r="E7" s="49">
        <v>16</v>
      </c>
      <c r="F7" s="49">
        <v>62</v>
      </c>
      <c r="G7" s="49">
        <v>12</v>
      </c>
      <c r="H7" s="49">
        <v>0</v>
      </c>
      <c r="I7" s="49">
        <v>4</v>
      </c>
      <c r="J7" s="49">
        <v>6</v>
      </c>
      <c r="K7" s="49">
        <v>29</v>
      </c>
      <c r="L7" s="49">
        <v>0</v>
      </c>
      <c r="M7" s="49">
        <v>0</v>
      </c>
      <c r="N7" s="50">
        <f>SUM(D7:M7)</f>
        <v>149</v>
      </c>
      <c r="P7" s="52" t="s">
        <v>25</v>
      </c>
      <c r="R7" s="133"/>
      <c r="S7" s="133"/>
    </row>
    <row r="8" spans="1:19" hidden="1" x14ac:dyDescent="0.3">
      <c r="A8" s="45">
        <v>2012</v>
      </c>
      <c r="B8" s="46">
        <v>7</v>
      </c>
      <c r="C8" s="47" t="s">
        <v>15</v>
      </c>
      <c r="D8" s="48">
        <v>45</v>
      </c>
      <c r="E8" s="49">
        <v>13</v>
      </c>
      <c r="F8" s="49">
        <v>49</v>
      </c>
      <c r="G8" s="49">
        <v>5</v>
      </c>
      <c r="H8" s="49">
        <v>0</v>
      </c>
      <c r="I8" s="49">
        <v>86</v>
      </c>
      <c r="J8" s="49">
        <v>16</v>
      </c>
      <c r="K8" s="49">
        <v>14</v>
      </c>
      <c r="L8" s="49">
        <v>0</v>
      </c>
      <c r="M8" s="49">
        <v>0</v>
      </c>
      <c r="N8" s="50">
        <f t="shared" ref="N8:N52" si="0">SUM(D8:M8)</f>
        <v>228</v>
      </c>
      <c r="P8" s="52" t="s">
        <v>25</v>
      </c>
      <c r="R8" s="133"/>
      <c r="S8" s="133"/>
    </row>
    <row r="9" spans="1:19" hidden="1" x14ac:dyDescent="0.3">
      <c r="A9" s="45">
        <v>2012</v>
      </c>
      <c r="B9" s="46">
        <v>8</v>
      </c>
      <c r="C9" s="47" t="s">
        <v>15</v>
      </c>
      <c r="D9" s="48">
        <v>8</v>
      </c>
      <c r="E9" s="49">
        <v>5</v>
      </c>
      <c r="F9" s="49">
        <v>54</v>
      </c>
      <c r="G9" s="49">
        <v>15</v>
      </c>
      <c r="H9" s="49">
        <v>0</v>
      </c>
      <c r="I9" s="49">
        <v>4</v>
      </c>
      <c r="J9" s="49">
        <v>9</v>
      </c>
      <c r="K9" s="49">
        <v>24</v>
      </c>
      <c r="L9" s="49">
        <v>0</v>
      </c>
      <c r="M9" s="49">
        <v>0</v>
      </c>
      <c r="N9" s="50">
        <f t="shared" si="0"/>
        <v>119</v>
      </c>
      <c r="P9" s="52" t="s">
        <v>25</v>
      </c>
      <c r="R9" s="133"/>
      <c r="S9" s="133"/>
    </row>
    <row r="10" spans="1:19" hidden="1" x14ac:dyDescent="0.3">
      <c r="A10" s="45">
        <v>2012</v>
      </c>
      <c r="B10" s="46">
        <v>9</v>
      </c>
      <c r="C10" s="47" t="s">
        <v>15</v>
      </c>
      <c r="D10" s="48">
        <v>42</v>
      </c>
      <c r="E10" s="49">
        <v>27</v>
      </c>
      <c r="F10" s="49">
        <v>89</v>
      </c>
      <c r="G10" s="49">
        <v>11</v>
      </c>
      <c r="H10" s="49">
        <v>0</v>
      </c>
      <c r="I10" s="49">
        <v>86</v>
      </c>
      <c r="J10" s="49">
        <v>39</v>
      </c>
      <c r="K10" s="49">
        <v>3</v>
      </c>
      <c r="L10" s="49">
        <v>0</v>
      </c>
      <c r="M10" s="49">
        <v>0</v>
      </c>
      <c r="N10" s="50">
        <f t="shared" si="0"/>
        <v>297</v>
      </c>
      <c r="P10" s="52" t="s">
        <v>25</v>
      </c>
      <c r="R10" s="133"/>
      <c r="S10" s="133"/>
    </row>
    <row r="11" spans="1:19" hidden="1" x14ac:dyDescent="0.3">
      <c r="A11" s="45">
        <v>2012</v>
      </c>
      <c r="B11" s="46">
        <v>10</v>
      </c>
      <c r="C11" s="47" t="s">
        <v>15</v>
      </c>
      <c r="D11" s="48">
        <v>47</v>
      </c>
      <c r="E11" s="49">
        <v>23</v>
      </c>
      <c r="F11" s="49">
        <v>44</v>
      </c>
      <c r="G11" s="49">
        <v>13</v>
      </c>
      <c r="H11" s="49">
        <v>0</v>
      </c>
      <c r="I11" s="49">
        <v>0</v>
      </c>
      <c r="J11" s="49">
        <v>4</v>
      </c>
      <c r="K11" s="49">
        <v>7</v>
      </c>
      <c r="L11" s="49">
        <v>0</v>
      </c>
      <c r="M11" s="49">
        <v>0</v>
      </c>
      <c r="N11" s="50">
        <f t="shared" si="0"/>
        <v>138</v>
      </c>
      <c r="P11" s="52" t="s">
        <v>25</v>
      </c>
      <c r="R11" s="133"/>
      <c r="S11" s="133"/>
    </row>
    <row r="12" spans="1:19" hidden="1" x14ac:dyDescent="0.3">
      <c r="A12" s="45">
        <v>2012</v>
      </c>
      <c r="B12" s="46">
        <v>11</v>
      </c>
      <c r="C12" s="47" t="s">
        <v>15</v>
      </c>
      <c r="D12" s="48">
        <v>29</v>
      </c>
      <c r="E12" s="49">
        <v>14</v>
      </c>
      <c r="F12" s="49">
        <v>43</v>
      </c>
      <c r="G12" s="49">
        <v>54</v>
      </c>
      <c r="H12" s="49">
        <v>0</v>
      </c>
      <c r="I12" s="49">
        <v>0</v>
      </c>
      <c r="J12" s="49">
        <v>13</v>
      </c>
      <c r="K12" s="49">
        <v>9</v>
      </c>
      <c r="L12" s="49">
        <v>0</v>
      </c>
      <c r="M12" s="49">
        <v>0</v>
      </c>
      <c r="N12" s="50">
        <f t="shared" si="0"/>
        <v>162</v>
      </c>
      <c r="P12" s="52" t="s">
        <v>25</v>
      </c>
      <c r="R12" s="133"/>
      <c r="S12" s="133"/>
    </row>
    <row r="13" spans="1:19" hidden="1" x14ac:dyDescent="0.3">
      <c r="A13" s="45">
        <v>2012</v>
      </c>
      <c r="B13" s="46">
        <v>12</v>
      </c>
      <c r="C13" s="47" t="s">
        <v>15</v>
      </c>
      <c r="D13" s="48">
        <v>42</v>
      </c>
      <c r="E13" s="49">
        <v>0</v>
      </c>
      <c r="F13" s="49">
        <v>10</v>
      </c>
      <c r="G13" s="49">
        <v>10</v>
      </c>
      <c r="H13" s="49">
        <v>0</v>
      </c>
      <c r="I13" s="49">
        <v>1</v>
      </c>
      <c r="J13" s="49">
        <v>33</v>
      </c>
      <c r="K13" s="49">
        <v>4</v>
      </c>
      <c r="L13" s="49">
        <v>0</v>
      </c>
      <c r="M13" s="49">
        <v>0</v>
      </c>
      <c r="N13" s="50">
        <f t="shared" si="0"/>
        <v>100</v>
      </c>
      <c r="P13" s="52" t="s">
        <v>25</v>
      </c>
      <c r="R13" s="133"/>
      <c r="S13" s="133"/>
    </row>
    <row r="14" spans="1:19" hidden="1" x14ac:dyDescent="0.3">
      <c r="A14" s="45">
        <v>2012</v>
      </c>
      <c r="B14" s="46">
        <v>13</v>
      </c>
      <c r="C14" s="47" t="s">
        <v>15</v>
      </c>
      <c r="D14" s="48">
        <v>21</v>
      </c>
      <c r="E14" s="49">
        <v>24</v>
      </c>
      <c r="F14" s="49">
        <v>37</v>
      </c>
      <c r="G14" s="49">
        <v>5</v>
      </c>
      <c r="H14" s="49">
        <v>0</v>
      </c>
      <c r="I14" s="49">
        <v>1</v>
      </c>
      <c r="J14" s="49">
        <v>20</v>
      </c>
      <c r="K14" s="49">
        <v>6</v>
      </c>
      <c r="L14" s="49">
        <v>0</v>
      </c>
      <c r="M14" s="49">
        <v>0</v>
      </c>
      <c r="N14" s="50">
        <f t="shared" si="0"/>
        <v>114</v>
      </c>
      <c r="P14" s="52" t="s">
        <v>25</v>
      </c>
      <c r="R14" s="133"/>
      <c r="S14" s="133"/>
    </row>
    <row r="15" spans="1:19" hidden="1" x14ac:dyDescent="0.3">
      <c r="A15" s="45">
        <v>2012</v>
      </c>
      <c r="B15" s="46">
        <v>14</v>
      </c>
      <c r="C15" s="47" t="s">
        <v>15</v>
      </c>
      <c r="D15" s="48">
        <v>32</v>
      </c>
      <c r="E15" s="49">
        <v>6</v>
      </c>
      <c r="F15" s="49">
        <v>34</v>
      </c>
      <c r="G15" s="49">
        <v>0</v>
      </c>
      <c r="H15" s="49">
        <v>0</v>
      </c>
      <c r="I15" s="49">
        <v>1</v>
      </c>
      <c r="J15" s="49">
        <v>5</v>
      </c>
      <c r="K15" s="49">
        <v>60</v>
      </c>
      <c r="L15" s="49">
        <v>0</v>
      </c>
      <c r="M15" s="49">
        <v>0</v>
      </c>
      <c r="N15" s="50">
        <f t="shared" si="0"/>
        <v>138</v>
      </c>
      <c r="P15" s="52" t="s">
        <v>25</v>
      </c>
      <c r="R15" s="133"/>
      <c r="S15" s="133"/>
    </row>
    <row r="16" spans="1:19" hidden="1" x14ac:dyDescent="0.3">
      <c r="A16" s="45">
        <v>2012</v>
      </c>
      <c r="B16" s="46">
        <v>15</v>
      </c>
      <c r="C16" s="47" t="s">
        <v>15</v>
      </c>
      <c r="D16" s="48">
        <v>20</v>
      </c>
      <c r="E16" s="49">
        <v>23</v>
      </c>
      <c r="F16" s="49">
        <v>26</v>
      </c>
      <c r="G16" s="49">
        <v>4</v>
      </c>
      <c r="H16" s="49">
        <v>0</v>
      </c>
      <c r="I16" s="49">
        <v>2</v>
      </c>
      <c r="J16" s="49">
        <v>4</v>
      </c>
      <c r="K16" s="49">
        <v>25</v>
      </c>
      <c r="L16" s="49">
        <v>0</v>
      </c>
      <c r="M16" s="49">
        <v>0</v>
      </c>
      <c r="N16" s="50">
        <f t="shared" si="0"/>
        <v>104</v>
      </c>
      <c r="P16" s="52" t="s">
        <v>25</v>
      </c>
      <c r="R16" s="133"/>
      <c r="S16" s="133"/>
    </row>
    <row r="17" spans="1:19" hidden="1" x14ac:dyDescent="0.3">
      <c r="A17" s="45">
        <v>2012</v>
      </c>
      <c r="B17" s="46">
        <v>16</v>
      </c>
      <c r="C17" s="47" t="s">
        <v>15</v>
      </c>
      <c r="D17" s="48">
        <v>111</v>
      </c>
      <c r="E17" s="49">
        <v>1</v>
      </c>
      <c r="F17" s="49">
        <v>43</v>
      </c>
      <c r="G17" s="49">
        <v>9</v>
      </c>
      <c r="H17" s="49">
        <v>0</v>
      </c>
      <c r="I17" s="49">
        <v>7</v>
      </c>
      <c r="J17" s="49">
        <v>4</v>
      </c>
      <c r="K17" s="49">
        <v>0</v>
      </c>
      <c r="L17" s="49">
        <v>0</v>
      </c>
      <c r="M17" s="49">
        <v>0</v>
      </c>
      <c r="N17" s="50">
        <f t="shared" si="0"/>
        <v>175</v>
      </c>
      <c r="P17" s="52" t="s">
        <v>25</v>
      </c>
      <c r="R17" s="133"/>
      <c r="S17" s="133"/>
    </row>
    <row r="18" spans="1:19" hidden="1" x14ac:dyDescent="0.3">
      <c r="A18" s="45">
        <v>2012</v>
      </c>
      <c r="B18" s="46">
        <v>17</v>
      </c>
      <c r="C18" s="47" t="s">
        <v>15</v>
      </c>
      <c r="D18" s="48">
        <v>88</v>
      </c>
      <c r="E18" s="49">
        <v>7</v>
      </c>
      <c r="F18" s="49">
        <v>13</v>
      </c>
      <c r="G18" s="49">
        <v>70</v>
      </c>
      <c r="H18" s="49">
        <v>0</v>
      </c>
      <c r="I18" s="49">
        <v>3</v>
      </c>
      <c r="J18" s="49">
        <v>8</v>
      </c>
      <c r="K18" s="49">
        <v>0</v>
      </c>
      <c r="L18" s="49">
        <v>0</v>
      </c>
      <c r="M18" s="49">
        <v>0</v>
      </c>
      <c r="N18" s="50">
        <f t="shared" si="0"/>
        <v>189</v>
      </c>
      <c r="P18" s="52" t="s">
        <v>25</v>
      </c>
      <c r="R18" s="133"/>
      <c r="S18" s="133"/>
    </row>
    <row r="19" spans="1:19" hidden="1" x14ac:dyDescent="0.3">
      <c r="A19" s="45">
        <v>2012</v>
      </c>
      <c r="B19" s="46">
        <v>18</v>
      </c>
      <c r="C19" s="47" t="s">
        <v>15</v>
      </c>
      <c r="D19" s="48">
        <v>31</v>
      </c>
      <c r="E19" s="49">
        <v>14</v>
      </c>
      <c r="F19" s="49">
        <v>42</v>
      </c>
      <c r="G19" s="49">
        <v>4</v>
      </c>
      <c r="H19" s="49">
        <v>0</v>
      </c>
      <c r="I19" s="49">
        <v>0</v>
      </c>
      <c r="J19" s="49">
        <v>13</v>
      </c>
      <c r="K19" s="49">
        <v>31</v>
      </c>
      <c r="L19" s="49">
        <v>0</v>
      </c>
      <c r="M19" s="49">
        <v>0</v>
      </c>
      <c r="N19" s="50">
        <f t="shared" si="0"/>
        <v>135</v>
      </c>
      <c r="P19" s="52" t="s">
        <v>25</v>
      </c>
      <c r="R19" s="133"/>
      <c r="S19" s="133"/>
    </row>
    <row r="20" spans="1:19" hidden="1" x14ac:dyDescent="0.3">
      <c r="A20" s="45">
        <v>2012</v>
      </c>
      <c r="B20" s="46">
        <v>19</v>
      </c>
      <c r="C20" s="47" t="s">
        <v>15</v>
      </c>
      <c r="D20" s="48">
        <v>16</v>
      </c>
      <c r="E20" s="49">
        <v>30</v>
      </c>
      <c r="F20" s="49">
        <v>48</v>
      </c>
      <c r="G20" s="49">
        <v>61</v>
      </c>
      <c r="H20" s="49">
        <v>0</v>
      </c>
      <c r="I20" s="49">
        <v>0</v>
      </c>
      <c r="J20" s="49">
        <v>10</v>
      </c>
      <c r="K20" s="49">
        <v>18</v>
      </c>
      <c r="L20" s="49">
        <v>0</v>
      </c>
      <c r="M20" s="49">
        <v>0</v>
      </c>
      <c r="N20" s="50">
        <f t="shared" si="0"/>
        <v>183</v>
      </c>
      <c r="P20" s="52" t="s">
        <v>25</v>
      </c>
      <c r="R20" s="133"/>
      <c r="S20" s="133"/>
    </row>
    <row r="21" spans="1:19" hidden="1" x14ac:dyDescent="0.3">
      <c r="A21" s="45">
        <v>2012</v>
      </c>
      <c r="B21" s="46">
        <v>20</v>
      </c>
      <c r="C21" s="47" t="s">
        <v>15</v>
      </c>
      <c r="D21" s="48">
        <v>12</v>
      </c>
      <c r="E21" s="49">
        <v>28</v>
      </c>
      <c r="F21" s="49">
        <v>35</v>
      </c>
      <c r="G21" s="49">
        <v>9</v>
      </c>
      <c r="H21" s="49">
        <v>0</v>
      </c>
      <c r="I21" s="49">
        <v>2</v>
      </c>
      <c r="J21" s="49">
        <v>37</v>
      </c>
      <c r="K21" s="49">
        <v>15</v>
      </c>
      <c r="L21" s="49">
        <v>0</v>
      </c>
      <c r="M21" s="49">
        <v>0</v>
      </c>
      <c r="N21" s="50">
        <f t="shared" si="0"/>
        <v>138</v>
      </c>
      <c r="P21" s="52" t="s">
        <v>25</v>
      </c>
      <c r="R21" s="133"/>
      <c r="S21" s="133"/>
    </row>
    <row r="22" spans="1:19" hidden="1" x14ac:dyDescent="0.3">
      <c r="A22" s="45">
        <v>2012</v>
      </c>
      <c r="B22" s="46">
        <v>21</v>
      </c>
      <c r="C22" s="47" t="s">
        <v>15</v>
      </c>
      <c r="D22" s="48">
        <v>60</v>
      </c>
      <c r="E22" s="49">
        <v>20</v>
      </c>
      <c r="F22" s="49">
        <v>28</v>
      </c>
      <c r="G22" s="49">
        <v>37</v>
      </c>
      <c r="H22" s="49">
        <v>0</v>
      </c>
      <c r="I22" s="49">
        <v>9</v>
      </c>
      <c r="J22" s="49">
        <v>17</v>
      </c>
      <c r="K22" s="49">
        <v>8</v>
      </c>
      <c r="L22" s="49">
        <v>0</v>
      </c>
      <c r="M22" s="49">
        <v>0</v>
      </c>
      <c r="N22" s="50">
        <f t="shared" si="0"/>
        <v>179</v>
      </c>
      <c r="P22" s="52" t="s">
        <v>25</v>
      </c>
      <c r="R22" s="133"/>
      <c r="S22" s="133"/>
    </row>
    <row r="23" spans="1:19" hidden="1" x14ac:dyDescent="0.3">
      <c r="A23" s="45">
        <v>2012</v>
      </c>
      <c r="B23" s="46">
        <v>22</v>
      </c>
      <c r="C23" s="47" t="s">
        <v>15</v>
      </c>
      <c r="D23" s="48">
        <v>41</v>
      </c>
      <c r="E23" s="49">
        <v>10</v>
      </c>
      <c r="F23" s="49">
        <v>14</v>
      </c>
      <c r="G23" s="49">
        <v>8</v>
      </c>
      <c r="H23" s="49">
        <v>0</v>
      </c>
      <c r="I23" s="49">
        <v>0</v>
      </c>
      <c r="J23" s="49">
        <v>33</v>
      </c>
      <c r="K23" s="49">
        <v>11</v>
      </c>
      <c r="L23" s="49">
        <v>0</v>
      </c>
      <c r="M23" s="49">
        <v>0</v>
      </c>
      <c r="N23" s="50">
        <f t="shared" si="0"/>
        <v>117</v>
      </c>
      <c r="P23" s="52" t="s">
        <v>25</v>
      </c>
      <c r="R23" s="133"/>
      <c r="S23" s="133"/>
    </row>
    <row r="24" spans="1:19" hidden="1" x14ac:dyDescent="0.3">
      <c r="A24" s="45">
        <v>2012</v>
      </c>
      <c r="B24" s="46">
        <v>23</v>
      </c>
      <c r="C24" s="47" t="s">
        <v>15</v>
      </c>
      <c r="D24" s="48">
        <v>11</v>
      </c>
      <c r="E24" s="49">
        <v>4</v>
      </c>
      <c r="F24" s="49">
        <v>46</v>
      </c>
      <c r="G24" s="49">
        <v>17</v>
      </c>
      <c r="H24" s="49">
        <v>0</v>
      </c>
      <c r="I24" s="49">
        <v>8</v>
      </c>
      <c r="J24" s="49">
        <v>14</v>
      </c>
      <c r="K24" s="49">
        <v>45</v>
      </c>
      <c r="L24" s="49">
        <v>0</v>
      </c>
      <c r="M24" s="49">
        <v>0</v>
      </c>
      <c r="N24" s="50">
        <f t="shared" si="0"/>
        <v>145</v>
      </c>
      <c r="P24" s="52" t="s">
        <v>25</v>
      </c>
      <c r="R24" s="133"/>
      <c r="S24" s="133"/>
    </row>
    <row r="25" spans="1:19" hidden="1" x14ac:dyDescent="0.3">
      <c r="A25" s="45">
        <v>2012</v>
      </c>
      <c r="B25" s="46">
        <v>24</v>
      </c>
      <c r="C25" s="47" t="s">
        <v>15</v>
      </c>
      <c r="D25" s="48">
        <v>19</v>
      </c>
      <c r="E25" s="49">
        <v>13</v>
      </c>
      <c r="F25" s="49">
        <v>27</v>
      </c>
      <c r="G25" s="49">
        <v>2</v>
      </c>
      <c r="H25" s="49">
        <v>0</v>
      </c>
      <c r="I25" s="49">
        <v>1</v>
      </c>
      <c r="J25" s="49">
        <v>5</v>
      </c>
      <c r="K25" s="49">
        <v>6</v>
      </c>
      <c r="L25" s="49">
        <v>0</v>
      </c>
      <c r="M25" s="49">
        <v>0</v>
      </c>
      <c r="N25" s="50">
        <f t="shared" si="0"/>
        <v>73</v>
      </c>
      <c r="P25" s="52" t="s">
        <v>25</v>
      </c>
      <c r="R25" s="133"/>
      <c r="S25" s="133"/>
    </row>
    <row r="26" spans="1:19" hidden="1" x14ac:dyDescent="0.3">
      <c r="A26" s="45">
        <v>2012</v>
      </c>
      <c r="B26" s="46">
        <v>25</v>
      </c>
      <c r="C26" s="47" t="s">
        <v>15</v>
      </c>
      <c r="D26" s="48">
        <v>52</v>
      </c>
      <c r="E26" s="49">
        <v>9</v>
      </c>
      <c r="F26" s="49">
        <v>30</v>
      </c>
      <c r="G26" s="49">
        <v>117</v>
      </c>
      <c r="H26" s="49">
        <v>0</v>
      </c>
      <c r="I26" s="49">
        <v>1</v>
      </c>
      <c r="J26" s="49">
        <v>36</v>
      </c>
      <c r="K26" s="49">
        <v>5</v>
      </c>
      <c r="L26" s="49">
        <v>0</v>
      </c>
      <c r="M26" s="49">
        <v>0</v>
      </c>
      <c r="N26" s="50">
        <f t="shared" si="0"/>
        <v>250</v>
      </c>
      <c r="P26" s="52" t="s">
        <v>25</v>
      </c>
      <c r="R26" s="133"/>
      <c r="S26" s="133"/>
    </row>
    <row r="27" spans="1:19" hidden="1" x14ac:dyDescent="0.3">
      <c r="A27" s="45">
        <v>2012</v>
      </c>
      <c r="B27" s="46">
        <v>26</v>
      </c>
      <c r="C27" s="47" t="s">
        <v>15</v>
      </c>
      <c r="D27" s="48">
        <v>11</v>
      </c>
      <c r="E27" s="49">
        <v>3</v>
      </c>
      <c r="F27" s="49">
        <v>29</v>
      </c>
      <c r="G27" s="49">
        <v>41</v>
      </c>
      <c r="H27" s="49">
        <v>0</v>
      </c>
      <c r="I27" s="49">
        <v>5</v>
      </c>
      <c r="J27" s="49">
        <v>5</v>
      </c>
      <c r="K27" s="49">
        <v>30</v>
      </c>
      <c r="L27" s="49">
        <v>0</v>
      </c>
      <c r="M27" s="49">
        <v>0</v>
      </c>
      <c r="N27" s="50">
        <f t="shared" si="0"/>
        <v>124</v>
      </c>
      <c r="P27" s="52" t="s">
        <v>25</v>
      </c>
      <c r="R27" s="133"/>
      <c r="S27" s="133"/>
    </row>
    <row r="28" spans="1:19" hidden="1" x14ac:dyDescent="0.3">
      <c r="A28" s="45">
        <v>2012</v>
      </c>
      <c r="B28" s="46">
        <v>27</v>
      </c>
      <c r="C28" s="47" t="s">
        <v>15</v>
      </c>
      <c r="D28" s="48">
        <v>41</v>
      </c>
      <c r="E28" s="49">
        <v>9</v>
      </c>
      <c r="F28" s="49">
        <v>50</v>
      </c>
      <c r="G28" s="49">
        <v>50</v>
      </c>
      <c r="H28" s="49">
        <v>0</v>
      </c>
      <c r="I28" s="49">
        <v>1</v>
      </c>
      <c r="J28" s="49">
        <v>22</v>
      </c>
      <c r="K28" s="49">
        <v>0</v>
      </c>
      <c r="L28" s="49">
        <v>0</v>
      </c>
      <c r="M28" s="49">
        <v>0</v>
      </c>
      <c r="N28" s="50">
        <f t="shared" si="0"/>
        <v>173</v>
      </c>
      <c r="P28" s="52" t="s">
        <v>25</v>
      </c>
      <c r="R28" s="133"/>
      <c r="S28" s="133"/>
    </row>
    <row r="29" spans="1:19" hidden="1" x14ac:dyDescent="0.3">
      <c r="A29" s="45">
        <v>2012</v>
      </c>
      <c r="B29" s="46">
        <v>28</v>
      </c>
      <c r="C29" s="47" t="s">
        <v>15</v>
      </c>
      <c r="D29" s="48">
        <v>39</v>
      </c>
      <c r="E29" s="49">
        <v>2</v>
      </c>
      <c r="F29" s="49">
        <v>29</v>
      </c>
      <c r="G29" s="49">
        <v>11</v>
      </c>
      <c r="H29" s="49">
        <v>0</v>
      </c>
      <c r="I29" s="49">
        <v>8</v>
      </c>
      <c r="J29" s="49">
        <v>4</v>
      </c>
      <c r="K29" s="49">
        <v>0</v>
      </c>
      <c r="L29" s="49">
        <v>0</v>
      </c>
      <c r="M29" s="49">
        <v>0</v>
      </c>
      <c r="N29" s="50">
        <f t="shared" si="0"/>
        <v>93</v>
      </c>
      <c r="P29" s="52" t="s">
        <v>25</v>
      </c>
      <c r="R29" s="133"/>
      <c r="S29" s="133"/>
    </row>
    <row r="30" spans="1:19" hidden="1" x14ac:dyDescent="0.3">
      <c r="A30" s="45">
        <v>2012</v>
      </c>
      <c r="B30" s="46">
        <v>29</v>
      </c>
      <c r="C30" s="47" t="s">
        <v>15</v>
      </c>
      <c r="D30" s="48">
        <v>35</v>
      </c>
      <c r="E30" s="49">
        <v>3</v>
      </c>
      <c r="F30" s="49">
        <v>24</v>
      </c>
      <c r="G30" s="49">
        <v>9</v>
      </c>
      <c r="H30" s="49">
        <v>0</v>
      </c>
      <c r="I30" s="49">
        <v>9</v>
      </c>
      <c r="J30" s="49">
        <v>8</v>
      </c>
      <c r="K30" s="49">
        <v>9</v>
      </c>
      <c r="L30" s="49">
        <v>0</v>
      </c>
      <c r="M30" s="49">
        <v>0</v>
      </c>
      <c r="N30" s="50">
        <f t="shared" si="0"/>
        <v>97</v>
      </c>
      <c r="P30" s="52" t="s">
        <v>25</v>
      </c>
      <c r="R30" s="133"/>
      <c r="S30" s="133"/>
    </row>
    <row r="31" spans="1:19" hidden="1" x14ac:dyDescent="0.3">
      <c r="A31" s="45">
        <v>2012</v>
      </c>
      <c r="B31" s="46">
        <v>30</v>
      </c>
      <c r="C31" s="47" t="s">
        <v>15</v>
      </c>
      <c r="D31" s="48">
        <v>44</v>
      </c>
      <c r="E31" s="49">
        <v>17</v>
      </c>
      <c r="F31" s="49">
        <v>44</v>
      </c>
      <c r="G31" s="49">
        <v>2</v>
      </c>
      <c r="H31" s="49">
        <v>0</v>
      </c>
      <c r="I31" s="49">
        <v>0</v>
      </c>
      <c r="J31" s="49">
        <v>57</v>
      </c>
      <c r="K31" s="49">
        <v>0</v>
      </c>
      <c r="L31" s="49">
        <v>0</v>
      </c>
      <c r="M31" s="49">
        <v>0</v>
      </c>
      <c r="N31" s="50">
        <f t="shared" si="0"/>
        <v>164</v>
      </c>
      <c r="P31" s="52" t="s">
        <v>25</v>
      </c>
      <c r="R31" s="133"/>
      <c r="S31" s="133"/>
    </row>
    <row r="32" spans="1:19" hidden="1" x14ac:dyDescent="0.3">
      <c r="A32" s="45">
        <v>2012</v>
      </c>
      <c r="B32" s="46">
        <v>31</v>
      </c>
      <c r="C32" s="47" t="s">
        <v>15</v>
      </c>
      <c r="D32" s="48">
        <v>25</v>
      </c>
      <c r="E32" s="49">
        <v>10</v>
      </c>
      <c r="F32" s="49">
        <v>20</v>
      </c>
      <c r="G32" s="49">
        <v>14</v>
      </c>
      <c r="H32" s="49">
        <v>0</v>
      </c>
      <c r="I32" s="49">
        <v>12</v>
      </c>
      <c r="J32" s="49">
        <v>20</v>
      </c>
      <c r="K32" s="49">
        <v>20</v>
      </c>
      <c r="L32" s="49">
        <v>0</v>
      </c>
      <c r="M32" s="49">
        <v>0</v>
      </c>
      <c r="N32" s="50">
        <f t="shared" si="0"/>
        <v>121</v>
      </c>
      <c r="P32" s="52" t="s">
        <v>25</v>
      </c>
      <c r="R32" s="133"/>
      <c r="S32" s="133"/>
    </row>
    <row r="33" spans="1:19" hidden="1" x14ac:dyDescent="0.3">
      <c r="A33" s="45">
        <v>2012</v>
      </c>
      <c r="B33" s="46">
        <v>32</v>
      </c>
      <c r="C33" s="47" t="s">
        <v>15</v>
      </c>
      <c r="D33" s="48">
        <v>19</v>
      </c>
      <c r="E33" s="49">
        <v>11</v>
      </c>
      <c r="F33" s="49">
        <v>31</v>
      </c>
      <c r="G33" s="49">
        <v>53</v>
      </c>
      <c r="H33" s="49">
        <v>0</v>
      </c>
      <c r="I33" s="49">
        <v>2</v>
      </c>
      <c r="J33" s="49">
        <v>10</v>
      </c>
      <c r="K33" s="49">
        <v>0</v>
      </c>
      <c r="L33" s="49">
        <v>0</v>
      </c>
      <c r="M33" s="49">
        <v>0</v>
      </c>
      <c r="N33" s="50">
        <f t="shared" si="0"/>
        <v>126</v>
      </c>
      <c r="P33" s="52" t="s">
        <v>25</v>
      </c>
      <c r="R33" s="133"/>
      <c r="S33" s="133"/>
    </row>
    <row r="34" spans="1:19" hidden="1" x14ac:dyDescent="0.3">
      <c r="A34" s="45">
        <v>2012</v>
      </c>
      <c r="B34" s="46">
        <v>33</v>
      </c>
      <c r="C34" s="47" t="s">
        <v>15</v>
      </c>
      <c r="D34" s="48">
        <v>25</v>
      </c>
      <c r="E34" s="49">
        <v>4</v>
      </c>
      <c r="F34" s="49">
        <v>32</v>
      </c>
      <c r="G34" s="49">
        <v>6</v>
      </c>
      <c r="H34" s="49">
        <v>0</v>
      </c>
      <c r="I34" s="49">
        <v>2</v>
      </c>
      <c r="J34" s="49">
        <v>8</v>
      </c>
      <c r="K34" s="49">
        <v>0</v>
      </c>
      <c r="L34" s="49">
        <v>0</v>
      </c>
      <c r="M34" s="49">
        <v>0</v>
      </c>
      <c r="N34" s="50">
        <f t="shared" si="0"/>
        <v>77</v>
      </c>
      <c r="P34" s="52" t="s">
        <v>25</v>
      </c>
      <c r="R34" s="133"/>
      <c r="S34" s="133"/>
    </row>
    <row r="35" spans="1:19" hidden="1" x14ac:dyDescent="0.3">
      <c r="A35" s="45">
        <v>2012</v>
      </c>
      <c r="B35" s="46">
        <v>34</v>
      </c>
      <c r="C35" s="47" t="s">
        <v>15</v>
      </c>
      <c r="D35" s="48">
        <v>6</v>
      </c>
      <c r="E35" s="49">
        <v>2</v>
      </c>
      <c r="F35" s="49">
        <v>13</v>
      </c>
      <c r="G35" s="49">
        <v>1</v>
      </c>
      <c r="H35" s="49">
        <v>0</v>
      </c>
      <c r="I35" s="49">
        <v>0</v>
      </c>
      <c r="J35" s="49">
        <v>7</v>
      </c>
      <c r="K35" s="49">
        <v>0</v>
      </c>
      <c r="L35" s="49">
        <v>0</v>
      </c>
      <c r="M35" s="49">
        <v>0</v>
      </c>
      <c r="N35" s="50">
        <f t="shared" si="0"/>
        <v>29</v>
      </c>
      <c r="P35" s="52" t="s">
        <v>25</v>
      </c>
      <c r="R35" s="133"/>
      <c r="S35" s="133"/>
    </row>
    <row r="36" spans="1:19" hidden="1" x14ac:dyDescent="0.3">
      <c r="A36" s="45">
        <v>2012</v>
      </c>
      <c r="B36" s="46">
        <v>35</v>
      </c>
      <c r="C36" s="47" t="s">
        <v>15</v>
      </c>
      <c r="D36" s="48">
        <v>43</v>
      </c>
      <c r="E36" s="49">
        <v>43</v>
      </c>
      <c r="F36" s="49">
        <v>32</v>
      </c>
      <c r="G36" s="49">
        <v>37</v>
      </c>
      <c r="H36" s="49">
        <v>0</v>
      </c>
      <c r="I36" s="49">
        <v>4</v>
      </c>
      <c r="J36" s="49">
        <v>11</v>
      </c>
      <c r="K36" s="49">
        <v>0</v>
      </c>
      <c r="L36" s="49">
        <v>0</v>
      </c>
      <c r="M36" s="49">
        <v>0</v>
      </c>
      <c r="N36" s="50">
        <f t="shared" si="0"/>
        <v>170</v>
      </c>
      <c r="P36" s="52" t="s">
        <v>25</v>
      </c>
      <c r="R36" s="133"/>
      <c r="S36" s="133"/>
    </row>
    <row r="37" spans="1:19" hidden="1" x14ac:dyDescent="0.3">
      <c r="A37" s="45">
        <v>2012</v>
      </c>
      <c r="B37" s="46">
        <v>36</v>
      </c>
      <c r="C37" s="47" t="s">
        <v>15</v>
      </c>
      <c r="D37" s="48">
        <v>18</v>
      </c>
      <c r="E37" s="49">
        <v>1</v>
      </c>
      <c r="F37" s="49">
        <v>20</v>
      </c>
      <c r="G37" s="49">
        <v>0</v>
      </c>
      <c r="H37" s="49">
        <v>0</v>
      </c>
      <c r="I37" s="49">
        <v>20</v>
      </c>
      <c r="J37" s="49">
        <v>5</v>
      </c>
      <c r="K37" s="49">
        <v>0</v>
      </c>
      <c r="L37" s="49">
        <v>0</v>
      </c>
      <c r="M37" s="49">
        <v>0</v>
      </c>
      <c r="N37" s="50">
        <f t="shared" si="0"/>
        <v>64</v>
      </c>
      <c r="P37" s="52" t="s">
        <v>25</v>
      </c>
      <c r="R37" s="133"/>
      <c r="S37" s="133"/>
    </row>
    <row r="38" spans="1:19" hidden="1" x14ac:dyDescent="0.3">
      <c r="A38" s="45">
        <v>2012</v>
      </c>
      <c r="B38" s="46">
        <v>37</v>
      </c>
      <c r="C38" s="47" t="s">
        <v>15</v>
      </c>
      <c r="D38" s="48">
        <v>52</v>
      </c>
      <c r="E38" s="49">
        <v>15</v>
      </c>
      <c r="F38" s="49">
        <v>22</v>
      </c>
      <c r="G38" s="49">
        <v>29</v>
      </c>
      <c r="H38" s="49">
        <v>0</v>
      </c>
      <c r="I38" s="49">
        <v>1</v>
      </c>
      <c r="J38" s="49">
        <v>13</v>
      </c>
      <c r="K38" s="49">
        <v>0</v>
      </c>
      <c r="L38" s="49">
        <v>0</v>
      </c>
      <c r="M38" s="49">
        <v>0</v>
      </c>
      <c r="N38" s="50">
        <f t="shared" si="0"/>
        <v>132</v>
      </c>
      <c r="P38" s="52" t="s">
        <v>25</v>
      </c>
      <c r="R38" s="133"/>
      <c r="S38" s="133"/>
    </row>
    <row r="39" spans="1:19" hidden="1" x14ac:dyDescent="0.3">
      <c r="A39" s="45">
        <v>2012</v>
      </c>
      <c r="B39" s="46">
        <v>38</v>
      </c>
      <c r="C39" s="47" t="s">
        <v>15</v>
      </c>
      <c r="D39" s="48">
        <v>16</v>
      </c>
      <c r="E39" s="49">
        <v>47</v>
      </c>
      <c r="F39" s="49">
        <v>24</v>
      </c>
      <c r="G39" s="49">
        <v>1</v>
      </c>
      <c r="H39" s="49">
        <v>0</v>
      </c>
      <c r="I39" s="49">
        <v>2</v>
      </c>
      <c r="J39" s="49">
        <v>4</v>
      </c>
      <c r="K39" s="49">
        <v>48</v>
      </c>
      <c r="L39" s="49">
        <v>0</v>
      </c>
      <c r="M39" s="49">
        <v>0</v>
      </c>
      <c r="N39" s="50">
        <f t="shared" si="0"/>
        <v>142</v>
      </c>
      <c r="P39" s="52" t="s">
        <v>25</v>
      </c>
      <c r="R39" s="133"/>
      <c r="S39" s="133"/>
    </row>
    <row r="40" spans="1:19" hidden="1" x14ac:dyDescent="0.3">
      <c r="A40" s="45">
        <v>2012</v>
      </c>
      <c r="B40" s="46">
        <v>39</v>
      </c>
      <c r="C40" s="47" t="s">
        <v>15</v>
      </c>
      <c r="D40" s="48">
        <v>11</v>
      </c>
      <c r="E40" s="49">
        <v>2</v>
      </c>
      <c r="F40" s="49">
        <v>6</v>
      </c>
      <c r="G40" s="49">
        <v>0</v>
      </c>
      <c r="H40" s="49">
        <v>0</v>
      </c>
      <c r="I40" s="49">
        <v>2</v>
      </c>
      <c r="J40" s="49">
        <v>12</v>
      </c>
      <c r="K40" s="49">
        <v>30</v>
      </c>
      <c r="L40" s="49">
        <v>0</v>
      </c>
      <c r="M40" s="49">
        <v>0</v>
      </c>
      <c r="N40" s="50">
        <f t="shared" si="0"/>
        <v>63</v>
      </c>
      <c r="P40" s="52" t="s">
        <v>25</v>
      </c>
      <c r="R40" s="133"/>
      <c r="S40" s="133"/>
    </row>
    <row r="41" spans="1:19" hidden="1" x14ac:dyDescent="0.3">
      <c r="A41" s="45">
        <v>2012</v>
      </c>
      <c r="B41" s="46">
        <v>40</v>
      </c>
      <c r="C41" s="47" t="s">
        <v>15</v>
      </c>
      <c r="D41" s="48">
        <v>35</v>
      </c>
      <c r="E41" s="49">
        <v>18</v>
      </c>
      <c r="F41" s="49">
        <v>22</v>
      </c>
      <c r="G41" s="49">
        <v>4</v>
      </c>
      <c r="H41" s="49">
        <v>0</v>
      </c>
      <c r="I41" s="49">
        <v>8</v>
      </c>
      <c r="J41" s="49">
        <v>20</v>
      </c>
      <c r="K41" s="49">
        <v>28</v>
      </c>
      <c r="L41" s="49">
        <v>0</v>
      </c>
      <c r="M41" s="49">
        <v>0</v>
      </c>
      <c r="N41" s="50">
        <f t="shared" si="0"/>
        <v>135</v>
      </c>
      <c r="P41" s="52" t="s">
        <v>25</v>
      </c>
      <c r="R41" s="133"/>
      <c r="S41" s="133"/>
    </row>
    <row r="42" spans="1:19" hidden="1" x14ac:dyDescent="0.3">
      <c r="A42" s="45">
        <v>2012</v>
      </c>
      <c r="B42" s="46">
        <v>41</v>
      </c>
      <c r="C42" s="47" t="s">
        <v>15</v>
      </c>
      <c r="D42" s="48">
        <v>39</v>
      </c>
      <c r="E42" s="49">
        <v>14</v>
      </c>
      <c r="F42" s="49">
        <v>24</v>
      </c>
      <c r="G42" s="49">
        <v>2</v>
      </c>
      <c r="H42" s="49">
        <v>0</v>
      </c>
      <c r="I42" s="49">
        <v>1</v>
      </c>
      <c r="J42" s="49">
        <v>60</v>
      </c>
      <c r="K42" s="49">
        <v>0</v>
      </c>
      <c r="L42" s="49">
        <v>0</v>
      </c>
      <c r="M42" s="49">
        <v>0</v>
      </c>
      <c r="N42" s="50">
        <f t="shared" si="0"/>
        <v>140</v>
      </c>
      <c r="P42" s="52" t="s">
        <v>25</v>
      </c>
      <c r="R42" s="133"/>
      <c r="S42" s="133"/>
    </row>
    <row r="43" spans="1:19" hidden="1" x14ac:dyDescent="0.3">
      <c r="A43" s="45">
        <v>2012</v>
      </c>
      <c r="B43" s="46">
        <v>42</v>
      </c>
      <c r="C43" s="47" t="s">
        <v>15</v>
      </c>
      <c r="D43" s="48">
        <v>15</v>
      </c>
      <c r="E43" s="49">
        <v>12</v>
      </c>
      <c r="F43" s="49">
        <v>5</v>
      </c>
      <c r="G43" s="49">
        <v>17</v>
      </c>
      <c r="H43" s="49">
        <v>0</v>
      </c>
      <c r="I43" s="49">
        <v>0</v>
      </c>
      <c r="J43" s="49">
        <v>9</v>
      </c>
      <c r="K43" s="49">
        <v>0</v>
      </c>
      <c r="L43" s="49">
        <v>0</v>
      </c>
      <c r="M43" s="49">
        <v>0</v>
      </c>
      <c r="N43" s="50">
        <f t="shared" si="0"/>
        <v>58</v>
      </c>
      <c r="P43" s="52" t="s">
        <v>25</v>
      </c>
      <c r="R43" s="133"/>
      <c r="S43" s="133"/>
    </row>
    <row r="44" spans="1:19" hidden="1" x14ac:dyDescent="0.3">
      <c r="A44" s="45">
        <v>2012</v>
      </c>
      <c r="B44" s="46">
        <v>43</v>
      </c>
      <c r="C44" s="47" t="s">
        <v>15</v>
      </c>
      <c r="D44" s="48">
        <v>41</v>
      </c>
      <c r="E44" s="49">
        <v>16</v>
      </c>
      <c r="F44" s="49">
        <v>19</v>
      </c>
      <c r="G44" s="49">
        <v>0</v>
      </c>
      <c r="H44" s="49">
        <v>0</v>
      </c>
      <c r="I44" s="49">
        <v>0</v>
      </c>
      <c r="J44" s="49">
        <v>30</v>
      </c>
      <c r="K44" s="49">
        <v>0</v>
      </c>
      <c r="L44" s="49">
        <v>0</v>
      </c>
      <c r="M44" s="49">
        <v>0</v>
      </c>
      <c r="N44" s="50">
        <f t="shared" si="0"/>
        <v>106</v>
      </c>
      <c r="P44" s="52" t="s">
        <v>25</v>
      </c>
      <c r="R44" s="133"/>
      <c r="S44" s="133"/>
    </row>
    <row r="45" spans="1:19" hidden="1" x14ac:dyDescent="0.3">
      <c r="A45" s="45">
        <v>2012</v>
      </c>
      <c r="B45" s="46">
        <v>44</v>
      </c>
      <c r="C45" s="47" t="s">
        <v>15</v>
      </c>
      <c r="D45" s="48">
        <v>32</v>
      </c>
      <c r="E45" s="49">
        <v>18</v>
      </c>
      <c r="F45" s="49">
        <v>14</v>
      </c>
      <c r="G45" s="49">
        <v>0</v>
      </c>
      <c r="H45" s="49">
        <v>0</v>
      </c>
      <c r="I45" s="49">
        <v>0</v>
      </c>
      <c r="J45" s="49">
        <v>2</v>
      </c>
      <c r="K45" s="49">
        <v>2</v>
      </c>
      <c r="L45" s="49">
        <v>0</v>
      </c>
      <c r="M45" s="49">
        <v>0</v>
      </c>
      <c r="N45" s="50">
        <f t="shared" si="0"/>
        <v>68</v>
      </c>
      <c r="P45" s="52" t="s">
        <v>25</v>
      </c>
      <c r="R45" s="133"/>
      <c r="S45" s="133"/>
    </row>
    <row r="46" spans="1:19" hidden="1" x14ac:dyDescent="0.3">
      <c r="A46" s="45">
        <v>2012</v>
      </c>
      <c r="B46" s="46">
        <v>45</v>
      </c>
      <c r="C46" s="47" t="s">
        <v>15</v>
      </c>
      <c r="D46" s="48">
        <v>29</v>
      </c>
      <c r="E46" s="49">
        <v>17</v>
      </c>
      <c r="F46" s="49">
        <v>10</v>
      </c>
      <c r="G46" s="49">
        <v>7</v>
      </c>
      <c r="H46" s="49">
        <v>0</v>
      </c>
      <c r="I46" s="49">
        <v>0</v>
      </c>
      <c r="J46" s="49">
        <v>13</v>
      </c>
      <c r="K46" s="49">
        <v>4</v>
      </c>
      <c r="L46" s="49">
        <v>0</v>
      </c>
      <c r="M46" s="49">
        <v>0</v>
      </c>
      <c r="N46" s="50">
        <f t="shared" si="0"/>
        <v>80</v>
      </c>
      <c r="P46" s="52" t="s">
        <v>25</v>
      </c>
      <c r="R46" s="133"/>
      <c r="S46" s="133"/>
    </row>
    <row r="47" spans="1:19" hidden="1" x14ac:dyDescent="0.3">
      <c r="A47" s="45">
        <v>2012</v>
      </c>
      <c r="B47" s="46">
        <v>46</v>
      </c>
      <c r="C47" s="47" t="s">
        <v>15</v>
      </c>
      <c r="D47" s="48">
        <v>16</v>
      </c>
      <c r="E47" s="49">
        <v>44</v>
      </c>
      <c r="F47" s="49">
        <v>45</v>
      </c>
      <c r="G47" s="49">
        <v>11</v>
      </c>
      <c r="H47" s="49">
        <v>0</v>
      </c>
      <c r="I47" s="49">
        <v>0</v>
      </c>
      <c r="J47" s="49">
        <v>17</v>
      </c>
      <c r="K47" s="49">
        <v>4</v>
      </c>
      <c r="L47" s="49">
        <v>0</v>
      </c>
      <c r="M47" s="49">
        <v>0</v>
      </c>
      <c r="N47" s="50">
        <f t="shared" si="0"/>
        <v>137</v>
      </c>
      <c r="P47" s="52" t="s">
        <v>25</v>
      </c>
      <c r="R47" s="133"/>
      <c r="S47" s="133"/>
    </row>
    <row r="48" spans="1:19" hidden="1" x14ac:dyDescent="0.3">
      <c r="A48" s="45">
        <v>2012</v>
      </c>
      <c r="B48" s="46">
        <v>47</v>
      </c>
      <c r="C48" s="47" t="s">
        <v>15</v>
      </c>
      <c r="D48" s="48">
        <v>13</v>
      </c>
      <c r="E48" s="49">
        <v>8</v>
      </c>
      <c r="F48" s="49">
        <v>8</v>
      </c>
      <c r="G48" s="49">
        <v>2</v>
      </c>
      <c r="H48" s="49">
        <v>0</v>
      </c>
      <c r="I48" s="49">
        <v>4</v>
      </c>
      <c r="J48" s="49">
        <v>28</v>
      </c>
      <c r="K48" s="49">
        <v>1</v>
      </c>
      <c r="L48" s="49">
        <v>0</v>
      </c>
      <c r="M48" s="49">
        <v>0</v>
      </c>
      <c r="N48" s="50">
        <f t="shared" si="0"/>
        <v>64</v>
      </c>
      <c r="P48" s="52" t="s">
        <v>25</v>
      </c>
      <c r="R48" s="133"/>
      <c r="S48" s="133"/>
    </row>
    <row r="49" spans="1:25" hidden="1" x14ac:dyDescent="0.3">
      <c r="A49" s="45">
        <v>2012</v>
      </c>
      <c r="B49" s="46">
        <v>48</v>
      </c>
      <c r="C49" s="47" t="s">
        <v>15</v>
      </c>
      <c r="D49" s="48">
        <v>31</v>
      </c>
      <c r="E49" s="49">
        <v>20</v>
      </c>
      <c r="F49" s="49">
        <v>22</v>
      </c>
      <c r="G49" s="49">
        <v>5</v>
      </c>
      <c r="H49" s="49">
        <v>0</v>
      </c>
      <c r="I49" s="49">
        <v>0</v>
      </c>
      <c r="J49" s="49">
        <v>18</v>
      </c>
      <c r="K49" s="49">
        <v>0</v>
      </c>
      <c r="L49" s="49">
        <v>0</v>
      </c>
      <c r="M49" s="49">
        <v>0</v>
      </c>
      <c r="N49" s="50">
        <f t="shared" si="0"/>
        <v>96</v>
      </c>
      <c r="P49" s="52" t="s">
        <v>25</v>
      </c>
      <c r="R49" s="133"/>
      <c r="S49" s="133"/>
    </row>
    <row r="50" spans="1:25" hidden="1" x14ac:dyDescent="0.3">
      <c r="A50" s="45">
        <v>2012</v>
      </c>
      <c r="B50" s="46">
        <v>49</v>
      </c>
      <c r="C50" s="47" t="s">
        <v>15</v>
      </c>
      <c r="D50" s="48">
        <v>40</v>
      </c>
      <c r="E50" s="49">
        <v>18</v>
      </c>
      <c r="F50" s="49">
        <v>15</v>
      </c>
      <c r="G50" s="49">
        <v>20</v>
      </c>
      <c r="H50" s="49">
        <v>0</v>
      </c>
      <c r="I50" s="49">
        <v>10</v>
      </c>
      <c r="J50" s="49">
        <v>4</v>
      </c>
      <c r="K50" s="49">
        <v>2</v>
      </c>
      <c r="L50" s="49">
        <v>0</v>
      </c>
      <c r="M50" s="49">
        <v>0</v>
      </c>
      <c r="N50" s="50">
        <f t="shared" si="0"/>
        <v>109</v>
      </c>
      <c r="P50" s="52" t="s">
        <v>25</v>
      </c>
      <c r="R50" s="133"/>
      <c r="S50" s="133"/>
    </row>
    <row r="51" spans="1:25" hidden="1" x14ac:dyDescent="0.3">
      <c r="A51" s="45">
        <v>2012</v>
      </c>
      <c r="B51" s="46">
        <v>50</v>
      </c>
      <c r="C51" s="47" t="s">
        <v>15</v>
      </c>
      <c r="D51" s="48">
        <v>20</v>
      </c>
      <c r="E51" s="49">
        <v>23</v>
      </c>
      <c r="F51" s="49">
        <v>14</v>
      </c>
      <c r="G51" s="49">
        <v>4</v>
      </c>
      <c r="H51" s="49">
        <v>0</v>
      </c>
      <c r="I51" s="49">
        <v>1</v>
      </c>
      <c r="J51" s="49">
        <v>23</v>
      </c>
      <c r="K51" s="49">
        <v>12</v>
      </c>
      <c r="L51" s="49">
        <v>0</v>
      </c>
      <c r="M51" s="49">
        <v>0</v>
      </c>
      <c r="N51" s="50">
        <f t="shared" si="0"/>
        <v>97</v>
      </c>
      <c r="P51" s="52" t="s">
        <v>25</v>
      </c>
      <c r="R51" s="133"/>
      <c r="S51" s="133"/>
    </row>
    <row r="52" spans="1:25" hidden="1" x14ac:dyDescent="0.3">
      <c r="A52" s="45">
        <v>2012</v>
      </c>
      <c r="B52" s="46">
        <v>51</v>
      </c>
      <c r="C52" s="47" t="s">
        <v>15</v>
      </c>
      <c r="D52" s="48">
        <v>32</v>
      </c>
      <c r="E52" s="49">
        <v>12</v>
      </c>
      <c r="F52" s="49">
        <v>10</v>
      </c>
      <c r="G52" s="49">
        <v>5</v>
      </c>
      <c r="H52" s="49">
        <v>0</v>
      </c>
      <c r="I52" s="49">
        <v>0</v>
      </c>
      <c r="J52" s="49">
        <v>11</v>
      </c>
      <c r="K52" s="49">
        <v>10</v>
      </c>
      <c r="L52" s="49">
        <v>0</v>
      </c>
      <c r="M52" s="49">
        <v>0</v>
      </c>
      <c r="N52" s="50">
        <f t="shared" si="0"/>
        <v>80</v>
      </c>
      <c r="P52" s="52" t="s">
        <v>25</v>
      </c>
      <c r="R52" s="133"/>
      <c r="S52" s="133"/>
    </row>
    <row r="53" spans="1:25" ht="15" hidden="1" thickBot="1" x14ac:dyDescent="0.35">
      <c r="A53" s="54">
        <v>2012</v>
      </c>
      <c r="B53" s="55">
        <v>52</v>
      </c>
      <c r="C53" s="47" t="s">
        <v>15</v>
      </c>
      <c r="D53" s="56">
        <v>10</v>
      </c>
      <c r="E53" s="57">
        <v>7</v>
      </c>
      <c r="F53" s="57">
        <v>36</v>
      </c>
      <c r="G53" s="57">
        <v>3</v>
      </c>
      <c r="H53" s="57">
        <v>0</v>
      </c>
      <c r="I53" s="57">
        <v>0</v>
      </c>
      <c r="J53" s="57">
        <v>2</v>
      </c>
      <c r="K53" s="57">
        <v>0</v>
      </c>
      <c r="L53" s="49">
        <v>0</v>
      </c>
      <c r="M53" s="49">
        <v>0</v>
      </c>
      <c r="N53" s="50">
        <f>SUM(D53:M53)</f>
        <v>58</v>
      </c>
      <c r="P53" s="60" t="s">
        <v>25</v>
      </c>
      <c r="R53" s="133"/>
      <c r="S53" s="133"/>
    </row>
    <row r="54" spans="1:25" ht="93.75" hidden="1" customHeight="1" thickTop="1" thickBot="1" x14ac:dyDescent="0.35">
      <c r="A54" s="134" t="s">
        <v>0</v>
      </c>
      <c r="B54" s="135" t="s">
        <v>1</v>
      </c>
      <c r="C54" s="136" t="s">
        <v>2</v>
      </c>
      <c r="D54" s="137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38" t="s">
        <v>10</v>
      </c>
      <c r="L54" s="138" t="s">
        <v>11</v>
      </c>
      <c r="M54" s="138" t="s">
        <v>12</v>
      </c>
      <c r="N54" s="140" t="s">
        <v>13</v>
      </c>
      <c r="O54" s="141"/>
      <c r="P54" s="91" t="s">
        <v>23</v>
      </c>
      <c r="Q54" s="141"/>
      <c r="R54" s="142"/>
      <c r="S54" s="133"/>
    </row>
    <row r="55" spans="1:25" hidden="1" x14ac:dyDescent="0.3">
      <c r="A55" s="143">
        <v>2013</v>
      </c>
      <c r="B55" s="144">
        <v>1</v>
      </c>
      <c r="C55" s="145" t="s">
        <v>15</v>
      </c>
      <c r="D55" s="146">
        <v>20</v>
      </c>
      <c r="E55" s="147">
        <v>8</v>
      </c>
      <c r="F55" s="147">
        <v>2</v>
      </c>
      <c r="G55" s="147">
        <v>8</v>
      </c>
      <c r="H55" s="147">
        <v>0</v>
      </c>
      <c r="I55" s="147">
        <v>4</v>
      </c>
      <c r="J55" s="147">
        <v>15</v>
      </c>
      <c r="K55" s="147">
        <v>16</v>
      </c>
      <c r="L55" s="147">
        <v>0</v>
      </c>
      <c r="M55" s="147">
        <v>0</v>
      </c>
      <c r="N55" s="148">
        <f>SUM(D55:M55)</f>
        <v>73</v>
      </c>
      <c r="O55" s="82"/>
      <c r="P55" s="149" t="s">
        <v>25</v>
      </c>
      <c r="Q55" s="82"/>
      <c r="R55" s="150"/>
      <c r="S55" s="151"/>
      <c r="T55" s="82"/>
      <c r="U55" s="82"/>
      <c r="V55" s="82"/>
      <c r="W55" s="82"/>
      <c r="X55" s="82"/>
      <c r="Y55" s="82"/>
    </row>
    <row r="56" spans="1:25" hidden="1" x14ac:dyDescent="0.3">
      <c r="A56" s="83">
        <v>2013</v>
      </c>
      <c r="B56" s="46">
        <v>2</v>
      </c>
      <c r="C56" s="84" t="s">
        <v>15</v>
      </c>
      <c r="D56" s="48">
        <v>18</v>
      </c>
      <c r="E56" s="49">
        <v>34</v>
      </c>
      <c r="F56" s="49">
        <v>5</v>
      </c>
      <c r="G56" s="49">
        <v>0</v>
      </c>
      <c r="H56" s="49">
        <v>0</v>
      </c>
      <c r="I56" s="49">
        <v>2</v>
      </c>
      <c r="J56" s="49">
        <v>5</v>
      </c>
      <c r="K56" s="49">
        <v>2</v>
      </c>
      <c r="L56" s="49">
        <v>0</v>
      </c>
      <c r="M56" s="49">
        <v>0</v>
      </c>
      <c r="N56" s="50">
        <f>SUM(D56:M56)</f>
        <v>66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  <c r="X56" s="82"/>
    </row>
    <row r="57" spans="1:25" hidden="1" x14ac:dyDescent="0.3">
      <c r="A57" s="83">
        <v>2013</v>
      </c>
      <c r="B57" s="46">
        <v>3</v>
      </c>
      <c r="C57" s="47" t="s">
        <v>15</v>
      </c>
      <c r="D57" s="48">
        <v>19</v>
      </c>
      <c r="E57" s="49">
        <v>32</v>
      </c>
      <c r="F57" s="49">
        <v>15</v>
      </c>
      <c r="G57" s="49">
        <v>2</v>
      </c>
      <c r="H57" s="49">
        <v>0</v>
      </c>
      <c r="I57" s="49">
        <v>7</v>
      </c>
      <c r="J57" s="49">
        <v>11</v>
      </c>
      <c r="K57" s="49">
        <v>2</v>
      </c>
      <c r="L57" s="49">
        <v>0</v>
      </c>
      <c r="M57" s="49">
        <v>0</v>
      </c>
      <c r="N57" s="50">
        <f>SUM(D57:M57)</f>
        <v>88</v>
      </c>
      <c r="P57" s="85" t="s">
        <v>25</v>
      </c>
      <c r="R57" s="133"/>
      <c r="S57" s="133"/>
    </row>
    <row r="58" spans="1:25" hidden="1" x14ac:dyDescent="0.3">
      <c r="A58" s="83">
        <v>2013</v>
      </c>
      <c r="B58" s="46">
        <v>4</v>
      </c>
      <c r="C58" s="47" t="s">
        <v>15</v>
      </c>
      <c r="D58" s="48">
        <v>14</v>
      </c>
      <c r="E58" s="49">
        <v>14</v>
      </c>
      <c r="F58" s="49">
        <v>2</v>
      </c>
      <c r="G58" s="49">
        <v>2</v>
      </c>
      <c r="H58" s="49">
        <v>0</v>
      </c>
      <c r="I58" s="49">
        <v>9</v>
      </c>
      <c r="J58" s="49">
        <v>2</v>
      </c>
      <c r="K58" s="49">
        <v>7</v>
      </c>
      <c r="L58" s="49">
        <v>0</v>
      </c>
      <c r="M58" s="49">
        <v>0</v>
      </c>
      <c r="N58" s="50">
        <f t="shared" ref="N58:N105" si="1">SUM(D58:M58)</f>
        <v>50</v>
      </c>
      <c r="P58" s="85" t="s">
        <v>25</v>
      </c>
      <c r="R58" s="133"/>
      <c r="S58" s="133"/>
    </row>
    <row r="59" spans="1:25" hidden="1" x14ac:dyDescent="0.3">
      <c r="A59" s="83">
        <v>2013</v>
      </c>
      <c r="B59" s="46">
        <v>5</v>
      </c>
      <c r="C59" s="47" t="s">
        <v>15</v>
      </c>
      <c r="D59" s="48">
        <v>27</v>
      </c>
      <c r="E59" s="49">
        <v>4</v>
      </c>
      <c r="F59" s="49">
        <v>4</v>
      </c>
      <c r="G59" s="49">
        <v>4</v>
      </c>
      <c r="H59" s="49">
        <v>0</v>
      </c>
      <c r="I59" s="49">
        <v>0</v>
      </c>
      <c r="J59" s="49">
        <v>9</v>
      </c>
      <c r="K59" s="49">
        <v>0</v>
      </c>
      <c r="L59" s="49">
        <v>0</v>
      </c>
      <c r="M59" s="49">
        <v>0</v>
      </c>
      <c r="N59" s="50">
        <f t="shared" si="1"/>
        <v>48</v>
      </c>
      <c r="P59" s="85">
        <f t="shared" ref="P59:P108" si="2">(N59-N6)/N6</f>
        <v>-0.7931034482758621</v>
      </c>
      <c r="R59" s="133"/>
      <c r="S59" s="133"/>
    </row>
    <row r="60" spans="1:25" hidden="1" x14ac:dyDescent="0.3">
      <c r="A60" s="83">
        <v>2013</v>
      </c>
      <c r="B60" s="46">
        <v>6</v>
      </c>
      <c r="C60" s="47" t="s">
        <v>15</v>
      </c>
      <c r="D60" s="48">
        <v>23</v>
      </c>
      <c r="E60" s="49">
        <v>4</v>
      </c>
      <c r="F60" s="49">
        <v>6</v>
      </c>
      <c r="G60" s="49">
        <v>6</v>
      </c>
      <c r="H60" s="49">
        <v>0</v>
      </c>
      <c r="I60" s="49">
        <v>0</v>
      </c>
      <c r="J60" s="49">
        <v>5</v>
      </c>
      <c r="K60" s="49">
        <v>0</v>
      </c>
      <c r="L60" s="49">
        <v>0</v>
      </c>
      <c r="M60" s="49">
        <v>0</v>
      </c>
      <c r="N60" s="50">
        <f t="shared" si="1"/>
        <v>44</v>
      </c>
      <c r="P60" s="85">
        <f t="shared" si="2"/>
        <v>-0.70469798657718119</v>
      </c>
      <c r="R60" s="133"/>
      <c r="S60" s="133"/>
    </row>
    <row r="61" spans="1:25" hidden="1" x14ac:dyDescent="0.3">
      <c r="A61" s="83">
        <v>2013</v>
      </c>
      <c r="B61" s="46">
        <v>7</v>
      </c>
      <c r="C61" s="47" t="s">
        <v>15</v>
      </c>
      <c r="D61" s="48">
        <v>33</v>
      </c>
      <c r="E61" s="49">
        <v>19</v>
      </c>
      <c r="F61" s="49">
        <v>4</v>
      </c>
      <c r="G61" s="49">
        <v>19</v>
      </c>
      <c r="H61" s="49">
        <v>0</v>
      </c>
      <c r="I61" s="49">
        <v>28</v>
      </c>
      <c r="J61" s="49">
        <v>10</v>
      </c>
      <c r="K61" s="49">
        <v>0</v>
      </c>
      <c r="L61" s="49">
        <v>0</v>
      </c>
      <c r="M61" s="49">
        <v>0</v>
      </c>
      <c r="N61" s="50">
        <f t="shared" si="1"/>
        <v>113</v>
      </c>
      <c r="P61" s="85">
        <f t="shared" si="2"/>
        <v>-0.50438596491228072</v>
      </c>
      <c r="R61" s="133"/>
      <c r="S61" s="133"/>
    </row>
    <row r="62" spans="1:25" hidden="1" x14ac:dyDescent="0.3">
      <c r="A62" s="83">
        <v>2013</v>
      </c>
      <c r="B62" s="46">
        <v>8</v>
      </c>
      <c r="C62" s="47" t="s">
        <v>15</v>
      </c>
      <c r="D62" s="48">
        <v>22</v>
      </c>
      <c r="E62" s="49">
        <v>24</v>
      </c>
      <c r="F62" s="49">
        <v>3</v>
      </c>
      <c r="G62" s="49">
        <v>54</v>
      </c>
      <c r="H62" s="49">
        <v>0</v>
      </c>
      <c r="I62" s="49">
        <v>0</v>
      </c>
      <c r="J62" s="49">
        <v>59</v>
      </c>
      <c r="K62" s="49">
        <v>2</v>
      </c>
      <c r="L62" s="49">
        <v>0</v>
      </c>
      <c r="M62" s="49">
        <v>0</v>
      </c>
      <c r="N62" s="50">
        <f t="shared" si="1"/>
        <v>164</v>
      </c>
      <c r="P62" s="85">
        <f t="shared" si="2"/>
        <v>0.37815126050420167</v>
      </c>
      <c r="R62" s="133"/>
      <c r="S62" s="133"/>
    </row>
    <row r="63" spans="1:25" hidden="1" x14ac:dyDescent="0.3">
      <c r="A63" s="83">
        <v>2013</v>
      </c>
      <c r="B63" s="46">
        <v>9</v>
      </c>
      <c r="C63" s="47" t="s">
        <v>15</v>
      </c>
      <c r="D63" s="48">
        <v>48</v>
      </c>
      <c r="E63" s="49">
        <v>18</v>
      </c>
      <c r="F63" s="49">
        <v>4</v>
      </c>
      <c r="G63" s="49">
        <v>4</v>
      </c>
      <c r="H63" s="49">
        <v>0</v>
      </c>
      <c r="I63" s="49">
        <v>0</v>
      </c>
      <c r="J63" s="49">
        <v>59</v>
      </c>
      <c r="K63" s="49">
        <v>17</v>
      </c>
      <c r="L63" s="49">
        <v>0</v>
      </c>
      <c r="M63" s="49">
        <v>0</v>
      </c>
      <c r="N63" s="50">
        <f t="shared" si="1"/>
        <v>150</v>
      </c>
      <c r="P63" s="85">
        <f t="shared" si="2"/>
        <v>-0.49494949494949497</v>
      </c>
      <c r="R63" s="133"/>
      <c r="S63" s="133"/>
    </row>
    <row r="64" spans="1:25" hidden="1" x14ac:dyDescent="0.3">
      <c r="A64" s="83">
        <v>2013</v>
      </c>
      <c r="B64" s="46">
        <v>10</v>
      </c>
      <c r="C64" s="47" t="s">
        <v>15</v>
      </c>
      <c r="D64" s="48">
        <v>47</v>
      </c>
      <c r="E64" s="49">
        <v>23</v>
      </c>
      <c r="F64" s="49">
        <v>0</v>
      </c>
      <c r="G64" s="49">
        <v>40</v>
      </c>
      <c r="H64" s="49">
        <v>0</v>
      </c>
      <c r="I64" s="49">
        <v>27</v>
      </c>
      <c r="J64" s="49">
        <v>18</v>
      </c>
      <c r="K64" s="49">
        <v>0</v>
      </c>
      <c r="L64" s="49">
        <v>0</v>
      </c>
      <c r="M64" s="49">
        <v>0</v>
      </c>
      <c r="N64" s="50">
        <f t="shared" si="1"/>
        <v>155</v>
      </c>
      <c r="P64" s="85">
        <f t="shared" si="2"/>
        <v>0.12318840579710146</v>
      </c>
      <c r="R64" s="133"/>
      <c r="S64" s="133"/>
    </row>
    <row r="65" spans="1:19" hidden="1" x14ac:dyDescent="0.3">
      <c r="A65" s="83">
        <v>2013</v>
      </c>
      <c r="B65" s="46">
        <v>11</v>
      </c>
      <c r="C65" s="47" t="s">
        <v>15</v>
      </c>
      <c r="D65" s="48">
        <v>41</v>
      </c>
      <c r="E65" s="49">
        <v>25</v>
      </c>
      <c r="F65" s="49">
        <v>2</v>
      </c>
      <c r="G65" s="49">
        <v>64</v>
      </c>
      <c r="H65" s="49">
        <v>0</v>
      </c>
      <c r="I65" s="49">
        <v>0</v>
      </c>
      <c r="J65" s="49">
        <v>8</v>
      </c>
      <c r="K65" s="49">
        <v>16</v>
      </c>
      <c r="L65" s="49">
        <v>0</v>
      </c>
      <c r="M65" s="49">
        <v>0</v>
      </c>
      <c r="N65" s="50">
        <f t="shared" si="1"/>
        <v>156</v>
      </c>
      <c r="P65" s="85">
        <f t="shared" si="2"/>
        <v>-3.7037037037037035E-2</v>
      </c>
      <c r="R65" s="133"/>
      <c r="S65" s="133"/>
    </row>
    <row r="66" spans="1:19" hidden="1" x14ac:dyDescent="0.3">
      <c r="A66" s="83">
        <v>2013</v>
      </c>
      <c r="B66" s="46">
        <v>12</v>
      </c>
      <c r="C66" s="47" t="s">
        <v>15</v>
      </c>
      <c r="D66" s="48">
        <v>35</v>
      </c>
      <c r="E66" s="49">
        <v>12</v>
      </c>
      <c r="F66" s="49">
        <v>10</v>
      </c>
      <c r="G66" s="49">
        <v>5</v>
      </c>
      <c r="H66" s="49">
        <v>0</v>
      </c>
      <c r="I66" s="49">
        <v>0</v>
      </c>
      <c r="J66" s="49">
        <v>16</v>
      </c>
      <c r="K66" s="49">
        <v>0</v>
      </c>
      <c r="L66" s="49">
        <v>0</v>
      </c>
      <c r="M66" s="49">
        <v>0</v>
      </c>
      <c r="N66" s="50">
        <f t="shared" si="1"/>
        <v>78</v>
      </c>
      <c r="P66" s="85">
        <f t="shared" si="2"/>
        <v>-0.22</v>
      </c>
      <c r="R66" s="133"/>
      <c r="S66" s="133"/>
    </row>
    <row r="67" spans="1:19" hidden="1" x14ac:dyDescent="0.3">
      <c r="A67" s="83">
        <v>2013</v>
      </c>
      <c r="B67" s="46">
        <v>13</v>
      </c>
      <c r="C67" s="47" t="s">
        <v>15</v>
      </c>
      <c r="D67" s="48">
        <v>40</v>
      </c>
      <c r="E67" s="49">
        <v>51</v>
      </c>
      <c r="F67" s="49">
        <v>19</v>
      </c>
      <c r="G67" s="49">
        <v>9</v>
      </c>
      <c r="H67" s="49">
        <v>0</v>
      </c>
      <c r="I67" s="49">
        <v>0</v>
      </c>
      <c r="J67" s="49">
        <v>1</v>
      </c>
      <c r="K67" s="49">
        <v>0</v>
      </c>
      <c r="L67" s="49">
        <v>0</v>
      </c>
      <c r="M67" s="49">
        <v>0</v>
      </c>
      <c r="N67" s="50">
        <f t="shared" si="1"/>
        <v>120</v>
      </c>
      <c r="P67" s="85">
        <f t="shared" si="2"/>
        <v>5.2631578947368418E-2</v>
      </c>
      <c r="R67" s="133"/>
      <c r="S67" s="133"/>
    </row>
    <row r="68" spans="1:19" hidden="1" x14ac:dyDescent="0.3">
      <c r="A68" s="83">
        <v>2013</v>
      </c>
      <c r="B68" s="46">
        <v>14</v>
      </c>
      <c r="C68" s="47" t="s">
        <v>15</v>
      </c>
      <c r="D68" s="48">
        <v>26</v>
      </c>
      <c r="E68" s="49">
        <v>4</v>
      </c>
      <c r="F68" s="49">
        <v>1</v>
      </c>
      <c r="G68" s="49">
        <v>2</v>
      </c>
      <c r="H68" s="49">
        <v>0</v>
      </c>
      <c r="I68" s="49">
        <v>0</v>
      </c>
      <c r="J68" s="49">
        <v>24</v>
      </c>
      <c r="K68" s="49">
        <v>0</v>
      </c>
      <c r="L68" s="49">
        <v>0</v>
      </c>
      <c r="M68" s="49">
        <v>0</v>
      </c>
      <c r="N68" s="50">
        <f t="shared" si="1"/>
        <v>57</v>
      </c>
      <c r="P68" s="85">
        <f t="shared" si="2"/>
        <v>-0.58695652173913049</v>
      </c>
      <c r="R68" s="133"/>
      <c r="S68" s="133"/>
    </row>
    <row r="69" spans="1:19" hidden="1" x14ac:dyDescent="0.3">
      <c r="A69" s="83">
        <v>2013</v>
      </c>
      <c r="B69" s="46">
        <v>15</v>
      </c>
      <c r="C69" s="47" t="s">
        <v>15</v>
      </c>
      <c r="D69" s="48">
        <v>29</v>
      </c>
      <c r="E69" s="49">
        <v>10</v>
      </c>
      <c r="F69" s="49">
        <v>13</v>
      </c>
      <c r="G69" s="49">
        <v>13</v>
      </c>
      <c r="H69" s="49">
        <v>0</v>
      </c>
      <c r="I69" s="49">
        <v>19</v>
      </c>
      <c r="J69" s="49">
        <v>0</v>
      </c>
      <c r="K69" s="49">
        <v>0</v>
      </c>
      <c r="L69" s="49">
        <v>0</v>
      </c>
      <c r="M69" s="49">
        <v>0</v>
      </c>
      <c r="N69" s="50">
        <f t="shared" si="1"/>
        <v>84</v>
      </c>
      <c r="P69" s="85">
        <f t="shared" si="2"/>
        <v>-0.19230769230769232</v>
      </c>
      <c r="R69" s="133"/>
      <c r="S69" s="133"/>
    </row>
    <row r="70" spans="1:19" hidden="1" x14ac:dyDescent="0.3">
      <c r="A70" s="83">
        <v>2013</v>
      </c>
      <c r="B70" s="46">
        <v>16</v>
      </c>
      <c r="C70" s="47" t="s">
        <v>15</v>
      </c>
      <c r="D70" s="48">
        <v>44</v>
      </c>
      <c r="E70" s="49">
        <v>8</v>
      </c>
      <c r="F70" s="49">
        <v>5</v>
      </c>
      <c r="G70" s="49">
        <v>5</v>
      </c>
      <c r="H70" s="49">
        <v>0</v>
      </c>
      <c r="I70" s="49">
        <v>8</v>
      </c>
      <c r="J70" s="49">
        <v>10</v>
      </c>
      <c r="K70" s="49">
        <v>0</v>
      </c>
      <c r="L70" s="49">
        <v>0</v>
      </c>
      <c r="M70" s="49">
        <v>0</v>
      </c>
      <c r="N70" s="50">
        <f t="shared" si="1"/>
        <v>80</v>
      </c>
      <c r="P70" s="85">
        <f t="shared" si="2"/>
        <v>-0.54285714285714282</v>
      </c>
      <c r="R70" s="133"/>
      <c r="S70" s="133"/>
    </row>
    <row r="71" spans="1:19" hidden="1" x14ac:dyDescent="0.3">
      <c r="A71" s="83">
        <v>2013</v>
      </c>
      <c r="B71" s="46">
        <v>17</v>
      </c>
      <c r="C71" s="47" t="s">
        <v>15</v>
      </c>
      <c r="D71" s="48">
        <v>20</v>
      </c>
      <c r="E71" s="49">
        <v>5</v>
      </c>
      <c r="F71" s="49">
        <v>4</v>
      </c>
      <c r="G71" s="49">
        <v>15</v>
      </c>
      <c r="H71" s="49">
        <v>0</v>
      </c>
      <c r="I71" s="49">
        <v>9</v>
      </c>
      <c r="J71" s="49">
        <v>21</v>
      </c>
      <c r="K71" s="49">
        <v>0</v>
      </c>
      <c r="L71" s="49">
        <v>0</v>
      </c>
      <c r="M71" s="49">
        <v>0</v>
      </c>
      <c r="N71" s="50">
        <f t="shared" si="1"/>
        <v>74</v>
      </c>
      <c r="P71" s="85">
        <f t="shared" si="2"/>
        <v>-0.60846560846560849</v>
      </c>
      <c r="R71" s="133"/>
      <c r="S71" s="133"/>
    </row>
    <row r="72" spans="1:19" hidden="1" x14ac:dyDescent="0.3">
      <c r="A72" s="83">
        <v>2013</v>
      </c>
      <c r="B72" s="46">
        <v>18</v>
      </c>
      <c r="C72" s="47" t="s">
        <v>15</v>
      </c>
      <c r="D72" s="48">
        <v>24</v>
      </c>
      <c r="E72" s="49">
        <v>2</v>
      </c>
      <c r="F72" s="49">
        <v>13</v>
      </c>
      <c r="G72" s="49">
        <v>19</v>
      </c>
      <c r="H72" s="49">
        <v>0</v>
      </c>
      <c r="I72" s="49">
        <v>11</v>
      </c>
      <c r="J72" s="49">
        <v>10</v>
      </c>
      <c r="K72" s="49">
        <v>0</v>
      </c>
      <c r="L72" s="49">
        <v>0</v>
      </c>
      <c r="M72" s="49">
        <v>0</v>
      </c>
      <c r="N72" s="50">
        <f t="shared" si="1"/>
        <v>79</v>
      </c>
      <c r="P72" s="85">
        <f t="shared" si="2"/>
        <v>-0.4148148148148148</v>
      </c>
      <c r="R72" s="133"/>
      <c r="S72" s="133"/>
    </row>
    <row r="73" spans="1:19" hidden="1" x14ac:dyDescent="0.3">
      <c r="A73" s="83">
        <v>2013</v>
      </c>
      <c r="B73" s="46">
        <v>19</v>
      </c>
      <c r="C73" s="47" t="s">
        <v>15</v>
      </c>
      <c r="D73" s="48">
        <v>82</v>
      </c>
      <c r="E73" s="49">
        <v>2</v>
      </c>
      <c r="F73" s="49">
        <v>1</v>
      </c>
      <c r="G73" s="49">
        <v>0</v>
      </c>
      <c r="H73" s="49">
        <v>0</v>
      </c>
      <c r="I73" s="49">
        <v>2</v>
      </c>
      <c r="J73" s="49">
        <v>7</v>
      </c>
      <c r="K73" s="49">
        <v>0</v>
      </c>
      <c r="L73" s="49">
        <v>0</v>
      </c>
      <c r="M73" s="49">
        <v>0</v>
      </c>
      <c r="N73" s="50">
        <f t="shared" si="1"/>
        <v>94</v>
      </c>
      <c r="P73" s="85">
        <f t="shared" si="2"/>
        <v>-0.48633879781420764</v>
      </c>
      <c r="R73" s="133"/>
      <c r="S73" s="133"/>
    </row>
    <row r="74" spans="1:19" hidden="1" x14ac:dyDescent="0.3">
      <c r="A74" s="83">
        <v>2013</v>
      </c>
      <c r="B74" s="46">
        <v>20</v>
      </c>
      <c r="C74" s="47" t="s">
        <v>15</v>
      </c>
      <c r="D74" s="48">
        <v>6</v>
      </c>
      <c r="E74" s="49">
        <v>2</v>
      </c>
      <c r="F74" s="49">
        <v>23</v>
      </c>
      <c r="G74" s="49">
        <v>0</v>
      </c>
      <c r="H74" s="49">
        <v>0</v>
      </c>
      <c r="I74" s="49">
        <v>15</v>
      </c>
      <c r="J74" s="49">
        <v>0</v>
      </c>
      <c r="K74" s="49">
        <v>2</v>
      </c>
      <c r="L74" s="49">
        <v>0</v>
      </c>
      <c r="M74" s="49">
        <v>0</v>
      </c>
      <c r="N74" s="50">
        <f t="shared" si="1"/>
        <v>48</v>
      </c>
      <c r="P74" s="85">
        <f t="shared" si="2"/>
        <v>-0.65217391304347827</v>
      </c>
      <c r="R74" s="133"/>
      <c r="S74" s="133"/>
    </row>
    <row r="75" spans="1:19" hidden="1" x14ac:dyDescent="0.3">
      <c r="A75" s="83">
        <v>2013</v>
      </c>
      <c r="B75" s="46">
        <v>21</v>
      </c>
      <c r="C75" s="47" t="s">
        <v>15</v>
      </c>
      <c r="D75" s="48">
        <v>91</v>
      </c>
      <c r="E75" s="49">
        <v>0</v>
      </c>
      <c r="F75" s="49">
        <v>1</v>
      </c>
      <c r="G75" s="49">
        <v>10</v>
      </c>
      <c r="H75" s="49">
        <v>0</v>
      </c>
      <c r="I75" s="49">
        <v>0</v>
      </c>
      <c r="J75" s="49">
        <v>17</v>
      </c>
      <c r="K75" s="49">
        <v>0</v>
      </c>
      <c r="L75" s="49">
        <v>0</v>
      </c>
      <c r="M75" s="49">
        <v>0</v>
      </c>
      <c r="N75" s="50">
        <f t="shared" si="1"/>
        <v>119</v>
      </c>
      <c r="P75" s="85">
        <f t="shared" si="2"/>
        <v>-0.33519553072625696</v>
      </c>
      <c r="R75" s="133"/>
      <c r="S75" s="133"/>
    </row>
    <row r="76" spans="1:19" hidden="1" x14ac:dyDescent="0.3">
      <c r="A76" s="83">
        <v>2013</v>
      </c>
      <c r="B76" s="46">
        <v>22</v>
      </c>
      <c r="C76" s="47" t="s">
        <v>15</v>
      </c>
      <c r="D76" s="48">
        <v>19</v>
      </c>
      <c r="E76" s="49">
        <v>7</v>
      </c>
      <c r="F76" s="49">
        <v>6</v>
      </c>
      <c r="G76" s="49">
        <v>0</v>
      </c>
      <c r="H76" s="49">
        <v>0</v>
      </c>
      <c r="I76" s="49">
        <v>57</v>
      </c>
      <c r="J76" s="49">
        <v>5</v>
      </c>
      <c r="K76" s="49">
        <v>0</v>
      </c>
      <c r="L76" s="49">
        <v>0</v>
      </c>
      <c r="M76" s="49">
        <v>0</v>
      </c>
      <c r="N76" s="50">
        <f t="shared" si="1"/>
        <v>94</v>
      </c>
      <c r="P76" s="85">
        <f t="shared" si="2"/>
        <v>-0.19658119658119658</v>
      </c>
      <c r="R76" s="133"/>
      <c r="S76" s="133"/>
    </row>
    <row r="77" spans="1:19" hidden="1" x14ac:dyDescent="0.3">
      <c r="A77" s="83">
        <v>2013</v>
      </c>
      <c r="B77" s="46">
        <v>23</v>
      </c>
      <c r="C77" s="47" t="s">
        <v>15</v>
      </c>
      <c r="D77" s="48">
        <v>79</v>
      </c>
      <c r="E77" s="49">
        <v>2</v>
      </c>
      <c r="F77" s="49">
        <v>2</v>
      </c>
      <c r="G77" s="49">
        <v>0</v>
      </c>
      <c r="H77" s="49">
        <v>0</v>
      </c>
      <c r="I77" s="49">
        <v>65</v>
      </c>
      <c r="J77" s="49">
        <v>7</v>
      </c>
      <c r="K77" s="49">
        <v>4</v>
      </c>
      <c r="L77" s="49">
        <v>0</v>
      </c>
      <c r="M77" s="49">
        <v>0</v>
      </c>
      <c r="N77" s="50">
        <f t="shared" si="1"/>
        <v>159</v>
      </c>
      <c r="P77" s="85">
        <f t="shared" si="2"/>
        <v>9.6551724137931033E-2</v>
      </c>
      <c r="R77" s="133"/>
      <c r="S77" s="133"/>
    </row>
    <row r="78" spans="1:19" hidden="1" x14ac:dyDescent="0.3">
      <c r="A78" s="83">
        <v>2013</v>
      </c>
      <c r="B78" s="46">
        <v>24</v>
      </c>
      <c r="C78" s="47" t="s">
        <v>15</v>
      </c>
      <c r="D78" s="48">
        <v>51</v>
      </c>
      <c r="E78" s="49">
        <v>1</v>
      </c>
      <c r="F78" s="49">
        <v>3</v>
      </c>
      <c r="G78" s="49">
        <v>18</v>
      </c>
      <c r="H78" s="49">
        <v>0</v>
      </c>
      <c r="I78" s="49">
        <v>14</v>
      </c>
      <c r="J78" s="49">
        <v>63</v>
      </c>
      <c r="K78" s="49">
        <v>0</v>
      </c>
      <c r="L78" s="49">
        <v>0</v>
      </c>
      <c r="M78" s="49">
        <v>0</v>
      </c>
      <c r="N78" s="50">
        <f t="shared" si="1"/>
        <v>150</v>
      </c>
      <c r="P78" s="85">
        <f t="shared" si="2"/>
        <v>1.0547945205479452</v>
      </c>
      <c r="R78" s="133"/>
      <c r="S78" s="133"/>
    </row>
    <row r="79" spans="1:19" hidden="1" x14ac:dyDescent="0.3">
      <c r="A79" s="83">
        <v>2013</v>
      </c>
      <c r="B79" s="46">
        <v>25</v>
      </c>
      <c r="C79" s="47" t="s">
        <v>15</v>
      </c>
      <c r="D79" s="48">
        <v>42</v>
      </c>
      <c r="E79" s="49">
        <v>12</v>
      </c>
      <c r="F79" s="49">
        <v>8</v>
      </c>
      <c r="G79" s="49">
        <v>3</v>
      </c>
      <c r="H79" s="49">
        <v>0</v>
      </c>
      <c r="I79" s="49">
        <v>2</v>
      </c>
      <c r="J79" s="49">
        <v>0</v>
      </c>
      <c r="K79" s="49">
        <v>0</v>
      </c>
      <c r="L79" s="49">
        <v>0</v>
      </c>
      <c r="M79" s="49">
        <v>0</v>
      </c>
      <c r="N79" s="50">
        <f t="shared" si="1"/>
        <v>67</v>
      </c>
      <c r="P79" s="85">
        <f t="shared" si="2"/>
        <v>-0.73199999999999998</v>
      </c>
      <c r="R79" s="133"/>
      <c r="S79" s="133"/>
    </row>
    <row r="80" spans="1:19" hidden="1" x14ac:dyDescent="0.3">
      <c r="A80" s="83">
        <v>2013</v>
      </c>
      <c r="B80" s="46">
        <v>26</v>
      </c>
      <c r="C80" s="47" t="s">
        <v>15</v>
      </c>
      <c r="D80" s="48">
        <v>13</v>
      </c>
      <c r="E80" s="49">
        <v>1</v>
      </c>
      <c r="F80" s="49">
        <v>7</v>
      </c>
      <c r="G80" s="49">
        <v>10</v>
      </c>
      <c r="H80" s="49">
        <v>0</v>
      </c>
      <c r="I80" s="49">
        <v>30</v>
      </c>
      <c r="J80" s="49">
        <v>35</v>
      </c>
      <c r="K80" s="49">
        <v>10</v>
      </c>
      <c r="L80" s="49">
        <v>0</v>
      </c>
      <c r="M80" s="49">
        <v>0</v>
      </c>
      <c r="N80" s="50">
        <f t="shared" si="1"/>
        <v>106</v>
      </c>
      <c r="P80" s="85">
        <f t="shared" si="2"/>
        <v>-0.14516129032258066</v>
      </c>
      <c r="R80" s="133"/>
      <c r="S80" s="133"/>
    </row>
    <row r="81" spans="1:19" hidden="1" x14ac:dyDescent="0.3">
      <c r="A81" s="83">
        <v>2013</v>
      </c>
      <c r="B81" s="46">
        <v>27</v>
      </c>
      <c r="C81" s="47" t="s">
        <v>15</v>
      </c>
      <c r="D81" s="48">
        <v>20</v>
      </c>
      <c r="E81" s="49">
        <v>3</v>
      </c>
      <c r="F81" s="49">
        <v>0</v>
      </c>
      <c r="G81" s="49">
        <v>4</v>
      </c>
      <c r="H81" s="49">
        <v>0</v>
      </c>
      <c r="I81" s="49">
        <v>34</v>
      </c>
      <c r="J81" s="49">
        <v>6</v>
      </c>
      <c r="K81" s="49">
        <v>8</v>
      </c>
      <c r="L81" s="49">
        <v>0</v>
      </c>
      <c r="M81" s="49">
        <v>0</v>
      </c>
      <c r="N81" s="50">
        <f t="shared" si="1"/>
        <v>75</v>
      </c>
      <c r="P81" s="85">
        <f t="shared" si="2"/>
        <v>-0.56647398843930641</v>
      </c>
      <c r="R81" s="133"/>
      <c r="S81" s="133"/>
    </row>
    <row r="82" spans="1:19" hidden="1" x14ac:dyDescent="0.3">
      <c r="A82" s="83">
        <v>2013</v>
      </c>
      <c r="B82" s="46">
        <v>28</v>
      </c>
      <c r="C82" s="47" t="s">
        <v>15</v>
      </c>
      <c r="D82" s="48">
        <v>19</v>
      </c>
      <c r="E82" s="49">
        <v>9</v>
      </c>
      <c r="F82" s="49">
        <v>0</v>
      </c>
      <c r="G82" s="49">
        <v>22</v>
      </c>
      <c r="H82" s="49">
        <v>0</v>
      </c>
      <c r="I82" s="49">
        <v>11</v>
      </c>
      <c r="J82" s="49">
        <v>5</v>
      </c>
      <c r="K82" s="49">
        <v>9</v>
      </c>
      <c r="L82" s="49">
        <v>0</v>
      </c>
      <c r="M82" s="49">
        <v>0</v>
      </c>
      <c r="N82" s="50">
        <f t="shared" si="1"/>
        <v>75</v>
      </c>
      <c r="P82" s="85">
        <f t="shared" si="2"/>
        <v>-0.19354838709677419</v>
      </c>
      <c r="R82" s="133"/>
      <c r="S82" s="133"/>
    </row>
    <row r="83" spans="1:19" hidden="1" x14ac:dyDescent="0.3">
      <c r="A83" s="83">
        <v>2013</v>
      </c>
      <c r="B83" s="46">
        <v>29</v>
      </c>
      <c r="C83" s="47" t="s">
        <v>15</v>
      </c>
      <c r="D83" s="48">
        <v>11</v>
      </c>
      <c r="E83" s="49">
        <v>6</v>
      </c>
      <c r="F83" s="49">
        <v>12</v>
      </c>
      <c r="G83" s="49">
        <v>12</v>
      </c>
      <c r="H83" s="49">
        <v>0</v>
      </c>
      <c r="I83" s="49">
        <v>66</v>
      </c>
      <c r="J83" s="49">
        <v>1</v>
      </c>
      <c r="K83" s="49">
        <v>0</v>
      </c>
      <c r="L83" s="49">
        <v>0</v>
      </c>
      <c r="M83" s="49">
        <v>0</v>
      </c>
      <c r="N83" s="50">
        <f t="shared" si="1"/>
        <v>108</v>
      </c>
      <c r="P83" s="85">
        <f t="shared" si="2"/>
        <v>0.1134020618556701</v>
      </c>
      <c r="R83" s="133"/>
      <c r="S83" s="133"/>
    </row>
    <row r="84" spans="1:19" hidden="1" x14ac:dyDescent="0.3">
      <c r="A84" s="83">
        <v>2013</v>
      </c>
      <c r="B84" s="46">
        <v>30</v>
      </c>
      <c r="C84" s="47" t="s">
        <v>15</v>
      </c>
      <c r="D84" s="48">
        <v>51</v>
      </c>
      <c r="E84" s="49">
        <v>6</v>
      </c>
      <c r="F84" s="49">
        <v>1</v>
      </c>
      <c r="G84" s="49">
        <v>26</v>
      </c>
      <c r="H84" s="49">
        <v>0</v>
      </c>
      <c r="I84" s="49">
        <v>20</v>
      </c>
      <c r="J84" s="49">
        <v>38</v>
      </c>
      <c r="K84" s="49">
        <v>6</v>
      </c>
      <c r="L84" s="49">
        <v>0</v>
      </c>
      <c r="M84" s="49">
        <v>0</v>
      </c>
      <c r="N84" s="50">
        <f t="shared" si="1"/>
        <v>148</v>
      </c>
      <c r="P84" s="85">
        <f t="shared" si="2"/>
        <v>-9.7560975609756101E-2</v>
      </c>
      <c r="R84" s="133"/>
      <c r="S84" s="133"/>
    </row>
    <row r="85" spans="1:19" hidden="1" x14ac:dyDescent="0.3">
      <c r="A85" s="83">
        <v>2013</v>
      </c>
      <c r="B85" s="46">
        <v>31</v>
      </c>
      <c r="C85" s="47" t="s">
        <v>15</v>
      </c>
      <c r="D85" s="48">
        <v>78</v>
      </c>
      <c r="E85" s="49">
        <v>7</v>
      </c>
      <c r="F85" s="49">
        <v>1</v>
      </c>
      <c r="G85" s="49">
        <v>2</v>
      </c>
      <c r="H85" s="49">
        <v>0</v>
      </c>
      <c r="I85" s="49">
        <v>2</v>
      </c>
      <c r="J85" s="49">
        <v>8</v>
      </c>
      <c r="K85" s="49">
        <v>17</v>
      </c>
      <c r="L85" s="49">
        <v>0</v>
      </c>
      <c r="M85" s="49">
        <v>0</v>
      </c>
      <c r="N85" s="50">
        <f t="shared" si="1"/>
        <v>115</v>
      </c>
      <c r="P85" s="85">
        <f t="shared" si="2"/>
        <v>-4.9586776859504134E-2</v>
      </c>
      <c r="R85" s="133"/>
      <c r="S85" s="133"/>
    </row>
    <row r="86" spans="1:19" hidden="1" x14ac:dyDescent="0.3">
      <c r="A86" s="83">
        <v>2013</v>
      </c>
      <c r="B86" s="46">
        <v>32</v>
      </c>
      <c r="C86" s="47" t="s">
        <v>15</v>
      </c>
      <c r="D86" s="48">
        <v>31</v>
      </c>
      <c r="E86" s="49">
        <v>4</v>
      </c>
      <c r="F86" s="49">
        <v>1</v>
      </c>
      <c r="G86" s="49">
        <v>20</v>
      </c>
      <c r="H86" s="49">
        <v>0</v>
      </c>
      <c r="I86" s="49">
        <v>5</v>
      </c>
      <c r="J86" s="49">
        <v>32</v>
      </c>
      <c r="K86" s="49">
        <v>0</v>
      </c>
      <c r="L86" s="49">
        <v>0</v>
      </c>
      <c r="M86" s="49">
        <v>0</v>
      </c>
      <c r="N86" s="50">
        <f t="shared" si="1"/>
        <v>93</v>
      </c>
      <c r="P86" s="85">
        <f t="shared" si="2"/>
        <v>-0.26190476190476192</v>
      </c>
      <c r="R86" s="133"/>
      <c r="S86" s="133"/>
    </row>
    <row r="87" spans="1:19" hidden="1" x14ac:dyDescent="0.3">
      <c r="A87" s="83">
        <v>2013</v>
      </c>
      <c r="B87" s="46">
        <v>33</v>
      </c>
      <c r="C87" s="47" t="s">
        <v>15</v>
      </c>
      <c r="D87" s="48">
        <v>28</v>
      </c>
      <c r="E87" s="49">
        <v>2</v>
      </c>
      <c r="F87" s="49">
        <v>0</v>
      </c>
      <c r="G87" s="49">
        <v>2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50">
        <f t="shared" si="1"/>
        <v>32</v>
      </c>
      <c r="P87" s="85">
        <f t="shared" si="2"/>
        <v>-0.58441558441558439</v>
      </c>
      <c r="R87" s="133"/>
      <c r="S87" s="133"/>
    </row>
    <row r="88" spans="1:19" hidden="1" x14ac:dyDescent="0.3">
      <c r="A88" s="83">
        <v>2013</v>
      </c>
      <c r="B88" s="46">
        <v>34</v>
      </c>
      <c r="C88" s="47" t="s">
        <v>15</v>
      </c>
      <c r="D88" s="48">
        <v>21</v>
      </c>
      <c r="E88" s="49">
        <v>3</v>
      </c>
      <c r="F88" s="49">
        <v>0</v>
      </c>
      <c r="G88" s="49">
        <v>2</v>
      </c>
      <c r="H88" s="49">
        <v>0</v>
      </c>
      <c r="I88" s="49">
        <v>1</v>
      </c>
      <c r="J88" s="49">
        <v>0</v>
      </c>
      <c r="K88" s="49">
        <v>10</v>
      </c>
      <c r="L88" s="49">
        <v>0</v>
      </c>
      <c r="M88" s="49">
        <v>0</v>
      </c>
      <c r="N88" s="50">
        <f t="shared" si="1"/>
        <v>37</v>
      </c>
      <c r="P88" s="85">
        <f t="shared" si="2"/>
        <v>0.27586206896551724</v>
      </c>
      <c r="R88" s="133"/>
      <c r="S88" s="133"/>
    </row>
    <row r="89" spans="1:19" hidden="1" x14ac:dyDescent="0.3">
      <c r="A89" s="83">
        <v>2013</v>
      </c>
      <c r="B89" s="46">
        <v>35</v>
      </c>
      <c r="C89" s="47" t="s">
        <v>15</v>
      </c>
      <c r="D89" s="48">
        <v>33</v>
      </c>
      <c r="E89" s="49">
        <v>0</v>
      </c>
      <c r="F89" s="49">
        <v>2</v>
      </c>
      <c r="G89" s="49">
        <v>3</v>
      </c>
      <c r="H89" s="49">
        <v>0</v>
      </c>
      <c r="I89" s="49">
        <v>4</v>
      </c>
      <c r="J89" s="49">
        <v>2</v>
      </c>
      <c r="K89" s="49">
        <v>1</v>
      </c>
      <c r="L89" s="49">
        <v>0</v>
      </c>
      <c r="M89" s="49">
        <v>0</v>
      </c>
      <c r="N89" s="50">
        <f t="shared" si="1"/>
        <v>45</v>
      </c>
      <c r="P89" s="85">
        <f t="shared" si="2"/>
        <v>-0.73529411764705888</v>
      </c>
      <c r="R89" s="133"/>
      <c r="S89" s="133"/>
    </row>
    <row r="90" spans="1:19" hidden="1" x14ac:dyDescent="0.3">
      <c r="A90" s="83">
        <v>2013</v>
      </c>
      <c r="B90" s="46">
        <v>36</v>
      </c>
      <c r="C90" s="47" t="s">
        <v>15</v>
      </c>
      <c r="D90" s="48">
        <v>49</v>
      </c>
      <c r="E90" s="49">
        <v>3</v>
      </c>
      <c r="F90" s="49">
        <v>3</v>
      </c>
      <c r="G90" s="49">
        <v>7</v>
      </c>
      <c r="H90" s="49">
        <v>0</v>
      </c>
      <c r="I90" s="49">
        <v>0</v>
      </c>
      <c r="J90" s="49">
        <v>19</v>
      </c>
      <c r="K90" s="49">
        <v>0</v>
      </c>
      <c r="L90" s="49">
        <v>0</v>
      </c>
      <c r="M90" s="49">
        <v>0</v>
      </c>
      <c r="N90" s="50">
        <f>SUM(D90:M90)</f>
        <v>81</v>
      </c>
      <c r="P90" s="85">
        <f t="shared" si="2"/>
        <v>0.265625</v>
      </c>
      <c r="R90" s="133"/>
      <c r="S90" s="133"/>
    </row>
    <row r="91" spans="1:19" hidden="1" x14ac:dyDescent="0.3">
      <c r="A91" s="83">
        <v>2013</v>
      </c>
      <c r="B91" s="46">
        <v>37</v>
      </c>
      <c r="C91" s="47" t="s">
        <v>15</v>
      </c>
      <c r="D91" s="48">
        <v>36</v>
      </c>
      <c r="E91" s="49">
        <v>2</v>
      </c>
      <c r="F91" s="49">
        <v>2</v>
      </c>
      <c r="G91" s="49">
        <v>3</v>
      </c>
      <c r="H91" s="49">
        <v>0</v>
      </c>
      <c r="I91" s="49">
        <v>6</v>
      </c>
      <c r="J91" s="49">
        <v>0</v>
      </c>
      <c r="K91" s="49">
        <v>1</v>
      </c>
      <c r="L91" s="49">
        <v>0</v>
      </c>
      <c r="M91" s="49">
        <v>0</v>
      </c>
      <c r="N91" s="50">
        <f t="shared" si="1"/>
        <v>50</v>
      </c>
      <c r="P91" s="85">
        <f t="shared" si="2"/>
        <v>-0.62121212121212122</v>
      </c>
      <c r="R91" s="133"/>
      <c r="S91" s="133"/>
    </row>
    <row r="92" spans="1:19" hidden="1" x14ac:dyDescent="0.3">
      <c r="A92" s="83">
        <v>2013</v>
      </c>
      <c r="B92" s="46">
        <v>38</v>
      </c>
      <c r="C92" s="47" t="s">
        <v>15</v>
      </c>
      <c r="D92" s="48">
        <v>24</v>
      </c>
      <c r="E92" s="49">
        <v>5</v>
      </c>
      <c r="F92" s="49">
        <v>34</v>
      </c>
      <c r="G92" s="49">
        <v>36</v>
      </c>
      <c r="H92" s="49">
        <v>0</v>
      </c>
      <c r="I92" s="49">
        <v>0</v>
      </c>
      <c r="J92" s="49">
        <v>14</v>
      </c>
      <c r="K92" s="49">
        <v>25</v>
      </c>
      <c r="L92" s="49">
        <v>0</v>
      </c>
      <c r="M92" s="49">
        <v>0</v>
      </c>
      <c r="N92" s="50">
        <f t="shared" si="1"/>
        <v>138</v>
      </c>
      <c r="P92" s="85">
        <f t="shared" si="2"/>
        <v>-2.8169014084507043E-2</v>
      </c>
      <c r="R92" s="133"/>
      <c r="S92" s="133"/>
    </row>
    <row r="93" spans="1:19" hidden="1" x14ac:dyDescent="0.3">
      <c r="A93" s="83">
        <v>2013</v>
      </c>
      <c r="B93" s="46">
        <v>39</v>
      </c>
      <c r="C93" s="47" t="s">
        <v>15</v>
      </c>
      <c r="D93" s="48">
        <v>16</v>
      </c>
      <c r="E93" s="49">
        <v>2</v>
      </c>
      <c r="F93" s="49">
        <v>7</v>
      </c>
      <c r="G93" s="49">
        <v>0</v>
      </c>
      <c r="H93" s="49">
        <v>0</v>
      </c>
      <c r="I93" s="49">
        <v>0</v>
      </c>
      <c r="J93" s="49">
        <v>9</v>
      </c>
      <c r="K93" s="49">
        <v>0</v>
      </c>
      <c r="L93" s="49">
        <v>0</v>
      </c>
      <c r="M93" s="49">
        <v>0</v>
      </c>
      <c r="N93" s="50">
        <f t="shared" si="1"/>
        <v>34</v>
      </c>
      <c r="P93" s="85">
        <f t="shared" si="2"/>
        <v>-0.46031746031746029</v>
      </c>
      <c r="R93" s="133"/>
      <c r="S93" s="133"/>
    </row>
    <row r="94" spans="1:19" hidden="1" x14ac:dyDescent="0.3">
      <c r="A94" s="83">
        <v>2013</v>
      </c>
      <c r="B94" s="46">
        <v>40</v>
      </c>
      <c r="C94" s="47" t="s">
        <v>15</v>
      </c>
      <c r="D94" s="48">
        <v>18</v>
      </c>
      <c r="E94" s="49">
        <v>4</v>
      </c>
      <c r="F94" s="49">
        <v>2</v>
      </c>
      <c r="G94" s="49">
        <v>31</v>
      </c>
      <c r="H94" s="49">
        <v>0</v>
      </c>
      <c r="I94" s="49">
        <v>0</v>
      </c>
      <c r="J94" s="49">
        <v>28</v>
      </c>
      <c r="K94" s="49">
        <v>0</v>
      </c>
      <c r="L94" s="49">
        <v>0</v>
      </c>
      <c r="M94" s="49">
        <v>0</v>
      </c>
      <c r="N94" s="50">
        <f t="shared" si="1"/>
        <v>83</v>
      </c>
      <c r="P94" s="85">
        <f t="shared" si="2"/>
        <v>-0.38518518518518519</v>
      </c>
      <c r="R94" s="133"/>
      <c r="S94" s="133"/>
    </row>
    <row r="95" spans="1:19" hidden="1" x14ac:dyDescent="0.3">
      <c r="A95" s="83">
        <v>2013</v>
      </c>
      <c r="B95" s="46">
        <v>41</v>
      </c>
      <c r="C95" s="47" t="s">
        <v>15</v>
      </c>
      <c r="D95" s="48">
        <v>46</v>
      </c>
      <c r="E95" s="49">
        <v>10</v>
      </c>
      <c r="F95" s="49">
        <v>17</v>
      </c>
      <c r="G95" s="49">
        <v>3</v>
      </c>
      <c r="H95" s="49">
        <v>0</v>
      </c>
      <c r="I95" s="49">
        <v>2</v>
      </c>
      <c r="J95" s="49">
        <v>19</v>
      </c>
      <c r="K95" s="49">
        <v>4</v>
      </c>
      <c r="L95" s="49">
        <v>0</v>
      </c>
      <c r="M95" s="49">
        <v>0</v>
      </c>
      <c r="N95" s="50">
        <f t="shared" si="1"/>
        <v>101</v>
      </c>
      <c r="P95" s="85">
        <f t="shared" si="2"/>
        <v>-0.27857142857142858</v>
      </c>
      <c r="R95" s="133"/>
      <c r="S95" s="133"/>
    </row>
    <row r="96" spans="1:19" hidden="1" x14ac:dyDescent="0.3">
      <c r="A96" s="83">
        <v>2013</v>
      </c>
      <c r="B96" s="46">
        <v>42</v>
      </c>
      <c r="C96" s="47" t="s">
        <v>15</v>
      </c>
      <c r="D96" s="48">
        <v>49</v>
      </c>
      <c r="E96" s="49">
        <v>16</v>
      </c>
      <c r="F96" s="49">
        <v>30</v>
      </c>
      <c r="G96" s="49">
        <v>3</v>
      </c>
      <c r="H96" s="49">
        <v>0</v>
      </c>
      <c r="I96" s="49">
        <v>36</v>
      </c>
      <c r="J96" s="49">
        <v>2</v>
      </c>
      <c r="K96" s="49">
        <v>6</v>
      </c>
      <c r="L96" s="49">
        <v>0</v>
      </c>
      <c r="M96" s="49">
        <v>0</v>
      </c>
      <c r="N96" s="50">
        <f t="shared" si="1"/>
        <v>142</v>
      </c>
      <c r="P96" s="85">
        <f t="shared" si="2"/>
        <v>1.4482758620689655</v>
      </c>
      <c r="R96" s="133"/>
      <c r="S96" s="133"/>
    </row>
    <row r="97" spans="1:25" hidden="1" x14ac:dyDescent="0.3">
      <c r="A97" s="83">
        <v>2013</v>
      </c>
      <c r="B97" s="46">
        <v>43</v>
      </c>
      <c r="C97" s="47" t="s">
        <v>15</v>
      </c>
      <c r="D97" s="48">
        <v>51</v>
      </c>
      <c r="E97" s="49">
        <v>3</v>
      </c>
      <c r="F97" s="49">
        <v>7</v>
      </c>
      <c r="G97" s="49">
        <v>11</v>
      </c>
      <c r="H97" s="49">
        <v>0</v>
      </c>
      <c r="I97" s="49">
        <v>21</v>
      </c>
      <c r="J97" s="49">
        <v>10</v>
      </c>
      <c r="K97" s="49">
        <v>2</v>
      </c>
      <c r="L97" s="49">
        <v>0</v>
      </c>
      <c r="M97" s="49">
        <v>0</v>
      </c>
      <c r="N97" s="50">
        <f t="shared" si="1"/>
        <v>105</v>
      </c>
      <c r="P97" s="85">
        <f t="shared" si="2"/>
        <v>-9.433962264150943E-3</v>
      </c>
      <c r="R97" s="133"/>
      <c r="S97" s="133"/>
    </row>
    <row r="98" spans="1:25" hidden="1" x14ac:dyDescent="0.3">
      <c r="A98" s="83">
        <v>2013</v>
      </c>
      <c r="B98" s="46">
        <v>44</v>
      </c>
      <c r="C98" s="47" t="s">
        <v>15</v>
      </c>
      <c r="D98" s="48">
        <v>45</v>
      </c>
      <c r="E98" s="49">
        <v>19</v>
      </c>
      <c r="F98" s="49">
        <v>6</v>
      </c>
      <c r="G98" s="49">
        <v>0</v>
      </c>
      <c r="H98" s="49">
        <v>0</v>
      </c>
      <c r="I98" s="49">
        <v>25</v>
      </c>
      <c r="J98" s="49">
        <v>15</v>
      </c>
      <c r="K98" s="49">
        <v>0</v>
      </c>
      <c r="L98" s="49">
        <v>0</v>
      </c>
      <c r="M98" s="49">
        <v>0</v>
      </c>
      <c r="N98" s="50">
        <f t="shared" si="1"/>
        <v>110</v>
      </c>
      <c r="P98" s="85">
        <f t="shared" si="2"/>
        <v>0.61764705882352944</v>
      </c>
      <c r="R98" s="133"/>
      <c r="S98" s="133"/>
    </row>
    <row r="99" spans="1:25" hidden="1" x14ac:dyDescent="0.3">
      <c r="A99" s="83">
        <v>2013</v>
      </c>
      <c r="B99" s="46">
        <v>45</v>
      </c>
      <c r="C99" s="47" t="s">
        <v>15</v>
      </c>
      <c r="D99" s="48">
        <v>30</v>
      </c>
      <c r="E99" s="49">
        <v>3</v>
      </c>
      <c r="F99" s="49">
        <v>2</v>
      </c>
      <c r="G99" s="49">
        <v>21</v>
      </c>
      <c r="H99" s="49">
        <v>0</v>
      </c>
      <c r="I99" s="49">
        <v>5</v>
      </c>
      <c r="J99" s="49">
        <v>5</v>
      </c>
      <c r="K99" s="49">
        <v>6</v>
      </c>
      <c r="L99" s="49">
        <v>0</v>
      </c>
      <c r="M99" s="49">
        <v>0</v>
      </c>
      <c r="N99" s="50">
        <f t="shared" si="1"/>
        <v>72</v>
      </c>
      <c r="P99" s="85">
        <f t="shared" si="2"/>
        <v>-0.1</v>
      </c>
      <c r="R99" s="133"/>
      <c r="S99" s="133"/>
    </row>
    <row r="100" spans="1:25" hidden="1" x14ac:dyDescent="0.3">
      <c r="A100" s="83">
        <v>2013</v>
      </c>
      <c r="B100" s="46">
        <v>46</v>
      </c>
      <c r="C100" s="47" t="s">
        <v>15</v>
      </c>
      <c r="D100" s="48">
        <v>42</v>
      </c>
      <c r="E100" s="49">
        <v>4</v>
      </c>
      <c r="F100" s="49">
        <v>22</v>
      </c>
      <c r="G100" s="49">
        <v>3</v>
      </c>
      <c r="H100" s="49">
        <v>0</v>
      </c>
      <c r="I100" s="49">
        <v>6</v>
      </c>
      <c r="J100" s="49">
        <v>20</v>
      </c>
      <c r="K100" s="49">
        <v>3</v>
      </c>
      <c r="L100" s="49">
        <v>0</v>
      </c>
      <c r="M100" s="49">
        <v>0</v>
      </c>
      <c r="N100" s="50">
        <f t="shared" si="1"/>
        <v>100</v>
      </c>
      <c r="P100" s="85">
        <f t="shared" si="2"/>
        <v>-0.27007299270072993</v>
      </c>
      <c r="R100" s="133"/>
      <c r="S100" s="133"/>
    </row>
    <row r="101" spans="1:25" hidden="1" x14ac:dyDescent="0.3">
      <c r="A101" s="83">
        <v>2013</v>
      </c>
      <c r="B101" s="46">
        <v>47</v>
      </c>
      <c r="C101" s="47" t="s">
        <v>15</v>
      </c>
      <c r="D101" s="48">
        <v>54</v>
      </c>
      <c r="E101" s="49">
        <v>0</v>
      </c>
      <c r="F101" s="49">
        <v>5</v>
      </c>
      <c r="G101" s="49">
        <v>6</v>
      </c>
      <c r="H101" s="49">
        <v>0</v>
      </c>
      <c r="I101" s="49">
        <v>0</v>
      </c>
      <c r="J101" s="49">
        <v>0</v>
      </c>
      <c r="K101" s="49">
        <v>2</v>
      </c>
      <c r="L101" s="49">
        <v>0</v>
      </c>
      <c r="M101" s="49">
        <v>0</v>
      </c>
      <c r="N101" s="50">
        <f t="shared" si="1"/>
        <v>67</v>
      </c>
      <c r="P101" s="85">
        <f t="shared" si="2"/>
        <v>4.6875E-2</v>
      </c>
      <c r="R101" s="133"/>
      <c r="S101" s="133"/>
    </row>
    <row r="102" spans="1:25" hidden="1" x14ac:dyDescent="0.3">
      <c r="A102" s="83">
        <v>2013</v>
      </c>
      <c r="B102" s="46">
        <v>48</v>
      </c>
      <c r="C102" s="47" t="s">
        <v>15</v>
      </c>
      <c r="D102" s="48">
        <v>56</v>
      </c>
      <c r="E102" s="49">
        <v>11</v>
      </c>
      <c r="F102" s="49">
        <v>2</v>
      </c>
      <c r="G102" s="49">
        <v>13</v>
      </c>
      <c r="H102" s="49">
        <v>0</v>
      </c>
      <c r="I102" s="49">
        <v>5</v>
      </c>
      <c r="J102" s="49">
        <v>29</v>
      </c>
      <c r="K102" s="49">
        <v>14</v>
      </c>
      <c r="L102" s="49">
        <v>0</v>
      </c>
      <c r="M102" s="49">
        <v>0</v>
      </c>
      <c r="N102" s="50">
        <f t="shared" si="1"/>
        <v>130</v>
      </c>
      <c r="P102" s="85">
        <f t="shared" si="2"/>
        <v>0.35416666666666669</v>
      </c>
      <c r="R102" s="133"/>
      <c r="S102" s="133"/>
    </row>
    <row r="103" spans="1:25" hidden="1" x14ac:dyDescent="0.3">
      <c r="A103" s="83">
        <v>2013</v>
      </c>
      <c r="B103" s="46">
        <v>49</v>
      </c>
      <c r="C103" s="47" t="s">
        <v>15</v>
      </c>
      <c r="D103" s="48">
        <v>36</v>
      </c>
      <c r="E103" s="49">
        <v>1</v>
      </c>
      <c r="F103" s="49">
        <v>1</v>
      </c>
      <c r="G103" s="49">
        <v>16</v>
      </c>
      <c r="H103" s="49">
        <v>0</v>
      </c>
      <c r="I103" s="49">
        <v>6</v>
      </c>
      <c r="J103" s="49">
        <v>24</v>
      </c>
      <c r="K103" s="49">
        <v>0</v>
      </c>
      <c r="L103" s="49">
        <v>0</v>
      </c>
      <c r="M103" s="49">
        <v>0</v>
      </c>
      <c r="N103" s="50">
        <f t="shared" si="1"/>
        <v>84</v>
      </c>
      <c r="P103" s="85">
        <f>(N103-N50)/N50</f>
        <v>-0.22935779816513763</v>
      </c>
      <c r="R103" s="133"/>
      <c r="S103" s="133"/>
    </row>
    <row r="104" spans="1:25" hidden="1" x14ac:dyDescent="0.3">
      <c r="A104" s="83">
        <v>2013</v>
      </c>
      <c r="B104" s="46">
        <v>50</v>
      </c>
      <c r="C104" s="47" t="s">
        <v>15</v>
      </c>
      <c r="D104" s="48">
        <v>34</v>
      </c>
      <c r="E104" s="49">
        <v>2</v>
      </c>
      <c r="F104" s="49">
        <v>11</v>
      </c>
      <c r="G104" s="49">
        <v>7</v>
      </c>
      <c r="H104" s="49">
        <v>0</v>
      </c>
      <c r="I104" s="49">
        <v>2</v>
      </c>
      <c r="J104" s="49">
        <v>11</v>
      </c>
      <c r="K104" s="49">
        <v>0</v>
      </c>
      <c r="L104" s="49">
        <v>0</v>
      </c>
      <c r="M104" s="49">
        <v>0</v>
      </c>
      <c r="N104" s="50">
        <f t="shared" si="1"/>
        <v>67</v>
      </c>
      <c r="P104" s="85">
        <f t="shared" si="2"/>
        <v>-0.30927835051546393</v>
      </c>
      <c r="R104" s="133"/>
      <c r="S104" s="133"/>
    </row>
    <row r="105" spans="1:25" hidden="1" x14ac:dyDescent="0.3">
      <c r="A105" s="83">
        <v>2013</v>
      </c>
      <c r="B105" s="46">
        <v>51</v>
      </c>
      <c r="C105" s="47" t="s">
        <v>15</v>
      </c>
      <c r="D105" s="48">
        <v>45</v>
      </c>
      <c r="E105" s="49">
        <v>2</v>
      </c>
      <c r="F105" s="49">
        <v>9</v>
      </c>
      <c r="G105" s="49">
        <v>27</v>
      </c>
      <c r="H105" s="49">
        <v>0</v>
      </c>
      <c r="I105" s="49">
        <v>4</v>
      </c>
      <c r="J105" s="49">
        <v>16</v>
      </c>
      <c r="K105" s="49">
        <v>5</v>
      </c>
      <c r="L105" s="49">
        <v>0</v>
      </c>
      <c r="M105" s="49">
        <v>0</v>
      </c>
      <c r="N105" s="50">
        <f t="shared" si="1"/>
        <v>108</v>
      </c>
      <c r="P105" s="85">
        <f>(N105-N52)/N52</f>
        <v>0.35</v>
      </c>
      <c r="R105" s="133"/>
      <c r="S105" s="133"/>
    </row>
    <row r="106" spans="1:25" ht="15" hidden="1" thickBot="1" x14ac:dyDescent="0.35">
      <c r="A106" s="86">
        <v>2013</v>
      </c>
      <c r="B106" s="87">
        <v>52</v>
      </c>
      <c r="C106" s="88" t="s">
        <v>15</v>
      </c>
      <c r="D106" s="97">
        <v>33</v>
      </c>
      <c r="E106" s="98">
        <v>13</v>
      </c>
      <c r="F106" s="98">
        <v>16</v>
      </c>
      <c r="G106" s="99">
        <v>3</v>
      </c>
      <c r="H106" s="49">
        <v>0</v>
      </c>
      <c r="I106" s="98">
        <v>2</v>
      </c>
      <c r="J106" s="98">
        <v>1</v>
      </c>
      <c r="K106" s="98">
        <v>3</v>
      </c>
      <c r="L106" s="49">
        <v>0</v>
      </c>
      <c r="M106" s="49">
        <v>0</v>
      </c>
      <c r="N106" s="50">
        <f>SUM(D106:M106)</f>
        <v>71</v>
      </c>
      <c r="P106" s="90">
        <f t="shared" si="2"/>
        <v>0.22413793103448276</v>
      </c>
      <c r="R106" s="133"/>
      <c r="S106" s="133"/>
    </row>
    <row r="107" spans="1:25" ht="93.75" hidden="1" customHeight="1" thickTop="1" thickBot="1" x14ac:dyDescent="0.35">
      <c r="A107" s="61" t="s">
        <v>0</v>
      </c>
      <c r="B107" s="62" t="s">
        <v>1</v>
      </c>
      <c r="C107" s="63" t="s">
        <v>2</v>
      </c>
      <c r="D107" s="100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7" t="s">
        <v>11</v>
      </c>
      <c r="M107" s="67" t="s">
        <v>12</v>
      </c>
      <c r="N107" s="129" t="s">
        <v>13</v>
      </c>
      <c r="O107" s="71"/>
      <c r="P107" s="44" t="s">
        <v>23</v>
      </c>
      <c r="Q107" s="71"/>
      <c r="R107" s="130" t="s">
        <v>29</v>
      </c>
      <c r="S107" s="131" t="s">
        <v>30</v>
      </c>
    </row>
    <row r="108" spans="1:25" hidden="1" x14ac:dyDescent="0.3">
      <c r="A108" s="92">
        <v>2014</v>
      </c>
      <c r="B108" s="74">
        <v>1</v>
      </c>
      <c r="C108" s="75" t="s">
        <v>15</v>
      </c>
      <c r="D108" s="76">
        <v>8</v>
      </c>
      <c r="E108" s="77">
        <v>2</v>
      </c>
      <c r="F108" s="77">
        <v>0</v>
      </c>
      <c r="G108" s="77">
        <v>0</v>
      </c>
      <c r="H108" s="93">
        <v>0</v>
      </c>
      <c r="I108" s="77">
        <v>2</v>
      </c>
      <c r="J108" s="77">
        <v>0</v>
      </c>
      <c r="K108" s="77">
        <v>12</v>
      </c>
      <c r="L108" s="77">
        <v>0</v>
      </c>
      <c r="M108" s="77">
        <v>0</v>
      </c>
      <c r="N108" s="50">
        <f>SUM(D108:M108)</f>
        <v>24</v>
      </c>
      <c r="O108" s="79"/>
      <c r="P108" s="94">
        <f t="shared" si="2"/>
        <v>-0.67123287671232879</v>
      </c>
      <c r="Q108" s="79"/>
      <c r="R108" s="152">
        <v>0</v>
      </c>
      <c r="S108" s="153">
        <f t="shared" ref="S108:S117" si="3">N108+R108</f>
        <v>24</v>
      </c>
      <c r="T108" s="82"/>
      <c r="U108" s="82"/>
      <c r="V108" s="82"/>
      <c r="W108" s="82"/>
      <c r="X108" s="82"/>
      <c r="Y108" s="82"/>
    </row>
    <row r="109" spans="1:25" hidden="1" x14ac:dyDescent="0.3">
      <c r="A109" s="95">
        <v>2014</v>
      </c>
      <c r="B109" s="46">
        <v>2</v>
      </c>
      <c r="C109" s="84" t="s">
        <v>15</v>
      </c>
      <c r="D109" s="48">
        <v>7</v>
      </c>
      <c r="E109" s="49">
        <v>4</v>
      </c>
      <c r="F109" s="49">
        <v>0</v>
      </c>
      <c r="G109" s="49">
        <v>20</v>
      </c>
      <c r="H109" s="49">
        <v>0</v>
      </c>
      <c r="I109" s="49">
        <v>0</v>
      </c>
      <c r="J109" s="49">
        <v>3</v>
      </c>
      <c r="K109" s="49">
        <v>0</v>
      </c>
      <c r="L109" s="49">
        <v>0</v>
      </c>
      <c r="M109" s="49">
        <v>0</v>
      </c>
      <c r="N109" s="50">
        <f>SUM(D109:M109)</f>
        <v>34</v>
      </c>
      <c r="O109" s="82"/>
      <c r="P109" s="85">
        <f>(N109-N56)/N56</f>
        <v>-0.48484848484848486</v>
      </c>
      <c r="Q109" s="82"/>
      <c r="R109" s="154">
        <v>0</v>
      </c>
      <c r="S109" s="153">
        <f t="shared" si="3"/>
        <v>34</v>
      </c>
      <c r="T109" s="82"/>
      <c r="U109" s="82"/>
      <c r="V109" s="82"/>
      <c r="W109" s="82"/>
      <c r="X109" s="82"/>
    </row>
    <row r="110" spans="1:25" hidden="1" x14ac:dyDescent="0.3">
      <c r="A110" s="95">
        <v>2014</v>
      </c>
      <c r="B110" s="46">
        <v>3</v>
      </c>
      <c r="C110" s="47" t="s">
        <v>15</v>
      </c>
      <c r="D110" s="48">
        <v>18</v>
      </c>
      <c r="E110" s="49">
        <v>6</v>
      </c>
      <c r="F110" s="49">
        <v>18</v>
      </c>
      <c r="G110" s="49">
        <v>2</v>
      </c>
      <c r="H110" s="49">
        <v>0</v>
      </c>
      <c r="I110" s="49">
        <v>2</v>
      </c>
      <c r="J110" s="49">
        <v>0</v>
      </c>
      <c r="K110" s="49">
        <v>0</v>
      </c>
      <c r="L110" s="49">
        <v>0</v>
      </c>
      <c r="M110" s="49">
        <v>0</v>
      </c>
      <c r="N110" s="50">
        <f t="shared" ref="N110:N158" si="4">SUM(D110:M110)</f>
        <v>46</v>
      </c>
      <c r="P110" s="85">
        <f t="shared" ref="P110:P159" si="5">(N110-N57)/N57</f>
        <v>-0.47727272727272729</v>
      </c>
      <c r="R110" s="154">
        <v>0</v>
      </c>
      <c r="S110" s="153">
        <f t="shared" si="3"/>
        <v>46</v>
      </c>
    </row>
    <row r="111" spans="1:25" hidden="1" x14ac:dyDescent="0.3">
      <c r="A111" s="95">
        <v>2014</v>
      </c>
      <c r="B111" s="46">
        <v>4</v>
      </c>
      <c r="C111" s="47" t="s">
        <v>15</v>
      </c>
      <c r="D111" s="48">
        <v>26</v>
      </c>
      <c r="E111" s="49">
        <v>15</v>
      </c>
      <c r="F111" s="49">
        <v>9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50">
        <f t="shared" si="4"/>
        <v>50</v>
      </c>
      <c r="P111" s="85">
        <f t="shared" si="5"/>
        <v>0</v>
      </c>
      <c r="R111" s="154">
        <v>0</v>
      </c>
      <c r="S111" s="153">
        <f t="shared" si="3"/>
        <v>50</v>
      </c>
    </row>
    <row r="112" spans="1:25" hidden="1" x14ac:dyDescent="0.3">
      <c r="A112" s="95">
        <v>2014</v>
      </c>
      <c r="B112" s="46">
        <v>5</v>
      </c>
      <c r="C112" s="47" t="s">
        <v>15</v>
      </c>
      <c r="D112" s="48">
        <v>22</v>
      </c>
      <c r="E112" s="49">
        <v>4</v>
      </c>
      <c r="F112" s="49">
        <v>17</v>
      </c>
      <c r="G112" s="49">
        <v>17</v>
      </c>
      <c r="H112" s="49">
        <v>0</v>
      </c>
      <c r="I112" s="49">
        <v>7</v>
      </c>
      <c r="J112" s="49">
        <v>28</v>
      </c>
      <c r="K112" s="49">
        <v>6</v>
      </c>
      <c r="L112" s="49">
        <v>0</v>
      </c>
      <c r="M112" s="49">
        <v>0</v>
      </c>
      <c r="N112" s="50">
        <f t="shared" si="4"/>
        <v>101</v>
      </c>
      <c r="P112" s="85">
        <f t="shared" si="5"/>
        <v>1.1041666666666667</v>
      </c>
      <c r="R112" s="154">
        <v>0</v>
      </c>
      <c r="S112" s="153">
        <f t="shared" si="3"/>
        <v>101</v>
      </c>
    </row>
    <row r="113" spans="1:19" hidden="1" x14ac:dyDescent="0.3">
      <c r="A113" s="95">
        <v>2014</v>
      </c>
      <c r="B113" s="46">
        <v>6</v>
      </c>
      <c r="C113" s="47" t="s">
        <v>15</v>
      </c>
      <c r="D113" s="48">
        <v>33</v>
      </c>
      <c r="E113" s="49">
        <v>0</v>
      </c>
      <c r="F113" s="49">
        <v>16</v>
      </c>
      <c r="G113" s="49">
        <v>1</v>
      </c>
      <c r="H113" s="49">
        <v>0</v>
      </c>
      <c r="I113" s="49">
        <v>5</v>
      </c>
      <c r="J113" s="49">
        <v>10</v>
      </c>
      <c r="K113" s="49">
        <v>21</v>
      </c>
      <c r="L113" s="49">
        <v>0</v>
      </c>
      <c r="M113" s="49">
        <v>0</v>
      </c>
      <c r="N113" s="50">
        <f t="shared" si="4"/>
        <v>86</v>
      </c>
      <c r="P113" s="85">
        <f t="shared" si="5"/>
        <v>0.95454545454545459</v>
      </c>
      <c r="R113" s="154">
        <v>0</v>
      </c>
      <c r="S113" s="153">
        <f t="shared" si="3"/>
        <v>86</v>
      </c>
    </row>
    <row r="114" spans="1:19" hidden="1" x14ac:dyDescent="0.3">
      <c r="A114" s="95">
        <v>2014</v>
      </c>
      <c r="B114" s="46">
        <v>7</v>
      </c>
      <c r="C114" s="47" t="s">
        <v>15</v>
      </c>
      <c r="D114" s="48">
        <v>36</v>
      </c>
      <c r="E114" s="49">
        <v>4</v>
      </c>
      <c r="F114" s="49">
        <v>14</v>
      </c>
      <c r="G114" s="49">
        <v>17</v>
      </c>
      <c r="H114" s="49">
        <v>0</v>
      </c>
      <c r="I114" s="49">
        <v>0</v>
      </c>
      <c r="J114" s="49">
        <v>17</v>
      </c>
      <c r="K114" s="49">
        <v>10</v>
      </c>
      <c r="L114" s="49">
        <v>0</v>
      </c>
      <c r="M114" s="49">
        <v>0</v>
      </c>
      <c r="N114" s="50">
        <f t="shared" si="4"/>
        <v>98</v>
      </c>
      <c r="P114" s="85">
        <f t="shared" si="5"/>
        <v>-0.13274336283185842</v>
      </c>
      <c r="R114" s="154">
        <v>0</v>
      </c>
      <c r="S114" s="153">
        <f t="shared" si="3"/>
        <v>98</v>
      </c>
    </row>
    <row r="115" spans="1:19" hidden="1" x14ac:dyDescent="0.3">
      <c r="A115" s="95">
        <v>2014</v>
      </c>
      <c r="B115" s="46">
        <v>8</v>
      </c>
      <c r="C115" s="47" t="s">
        <v>15</v>
      </c>
      <c r="D115" s="48">
        <v>25</v>
      </c>
      <c r="E115" s="49">
        <v>8</v>
      </c>
      <c r="F115" s="49">
        <v>8</v>
      </c>
      <c r="G115" s="49">
        <v>0</v>
      </c>
      <c r="H115" s="49">
        <v>0</v>
      </c>
      <c r="I115" s="49">
        <v>42</v>
      </c>
      <c r="J115" s="49">
        <v>5</v>
      </c>
      <c r="K115" s="49">
        <v>76</v>
      </c>
      <c r="L115" s="49">
        <v>0</v>
      </c>
      <c r="M115" s="49">
        <v>0</v>
      </c>
      <c r="N115" s="50">
        <f t="shared" si="4"/>
        <v>164</v>
      </c>
      <c r="P115" s="85">
        <f t="shared" si="5"/>
        <v>0</v>
      </c>
      <c r="R115" s="154">
        <v>0</v>
      </c>
      <c r="S115" s="153">
        <f t="shared" si="3"/>
        <v>164</v>
      </c>
    </row>
    <row r="116" spans="1:19" hidden="1" x14ac:dyDescent="0.3">
      <c r="A116" s="95">
        <v>2014</v>
      </c>
      <c r="B116" s="46">
        <v>9</v>
      </c>
      <c r="C116" s="47" t="s">
        <v>15</v>
      </c>
      <c r="D116" s="48">
        <v>22</v>
      </c>
      <c r="E116" s="49">
        <v>50</v>
      </c>
      <c r="F116" s="49">
        <v>0</v>
      </c>
      <c r="G116" s="49">
        <v>6</v>
      </c>
      <c r="H116" s="49">
        <v>0</v>
      </c>
      <c r="I116" s="49">
        <v>0</v>
      </c>
      <c r="J116" s="49">
        <v>19</v>
      </c>
      <c r="K116" s="49">
        <v>9</v>
      </c>
      <c r="L116" s="49">
        <v>0</v>
      </c>
      <c r="M116" s="49">
        <v>0</v>
      </c>
      <c r="N116" s="50">
        <f t="shared" si="4"/>
        <v>106</v>
      </c>
      <c r="P116" s="85">
        <f t="shared" si="5"/>
        <v>-0.29333333333333333</v>
      </c>
      <c r="R116" s="154">
        <v>0</v>
      </c>
      <c r="S116" s="153">
        <f t="shared" si="3"/>
        <v>106</v>
      </c>
    </row>
    <row r="117" spans="1:19" hidden="1" x14ac:dyDescent="0.3">
      <c r="A117" s="95">
        <v>2014</v>
      </c>
      <c r="B117" s="46">
        <v>10</v>
      </c>
      <c r="C117" s="47" t="s">
        <v>15</v>
      </c>
      <c r="D117" s="48">
        <v>25</v>
      </c>
      <c r="E117" s="49">
        <v>10</v>
      </c>
      <c r="F117" s="49">
        <v>2</v>
      </c>
      <c r="G117" s="49">
        <v>2</v>
      </c>
      <c r="H117" s="49">
        <v>0</v>
      </c>
      <c r="I117" s="49">
        <v>3</v>
      </c>
      <c r="J117" s="49">
        <v>0</v>
      </c>
      <c r="K117" s="49">
        <v>7</v>
      </c>
      <c r="L117" s="49">
        <v>0</v>
      </c>
      <c r="M117" s="49">
        <v>0</v>
      </c>
      <c r="N117" s="50">
        <f t="shared" si="4"/>
        <v>49</v>
      </c>
      <c r="P117" s="85">
        <f t="shared" si="5"/>
        <v>-0.68387096774193545</v>
      </c>
      <c r="R117" s="154">
        <v>0</v>
      </c>
      <c r="S117" s="153">
        <f t="shared" si="3"/>
        <v>49</v>
      </c>
    </row>
    <row r="118" spans="1:19" hidden="1" x14ac:dyDescent="0.3">
      <c r="A118" s="95">
        <v>2014</v>
      </c>
      <c r="B118" s="46">
        <v>11</v>
      </c>
      <c r="C118" s="47" t="s">
        <v>15</v>
      </c>
      <c r="D118" s="48">
        <v>20</v>
      </c>
      <c r="E118" s="49">
        <v>39</v>
      </c>
      <c r="F118" s="49">
        <v>4</v>
      </c>
      <c r="G118" s="49">
        <v>3</v>
      </c>
      <c r="H118" s="49">
        <v>0</v>
      </c>
      <c r="I118" s="49">
        <v>17</v>
      </c>
      <c r="J118" s="49">
        <v>5</v>
      </c>
      <c r="K118" s="49">
        <v>17</v>
      </c>
      <c r="L118" s="49">
        <v>0</v>
      </c>
      <c r="M118" s="49">
        <v>0</v>
      </c>
      <c r="N118" s="50">
        <f t="shared" si="4"/>
        <v>105</v>
      </c>
      <c r="P118" s="85">
        <f t="shared" si="5"/>
        <v>-0.32692307692307693</v>
      </c>
      <c r="R118" s="154">
        <v>78</v>
      </c>
      <c r="S118" s="153">
        <f>N118+R118</f>
        <v>183</v>
      </c>
    </row>
    <row r="119" spans="1:19" hidden="1" x14ac:dyDescent="0.3">
      <c r="A119" s="95">
        <v>2014</v>
      </c>
      <c r="B119" s="46">
        <v>12</v>
      </c>
      <c r="C119" s="47" t="s">
        <v>15</v>
      </c>
      <c r="D119" s="48">
        <v>41</v>
      </c>
      <c r="E119" s="49">
        <v>7</v>
      </c>
      <c r="F119" s="49">
        <v>27</v>
      </c>
      <c r="G119" s="49">
        <v>0</v>
      </c>
      <c r="H119" s="49">
        <v>0</v>
      </c>
      <c r="I119" s="49">
        <v>0</v>
      </c>
      <c r="J119" s="49">
        <v>2</v>
      </c>
      <c r="K119" s="49">
        <v>51</v>
      </c>
      <c r="L119" s="49">
        <v>0</v>
      </c>
      <c r="M119" s="49">
        <v>0</v>
      </c>
      <c r="N119" s="50">
        <f t="shared" si="4"/>
        <v>128</v>
      </c>
      <c r="P119" s="85">
        <f t="shared" si="5"/>
        <v>0.64102564102564108</v>
      </c>
      <c r="R119" s="154">
        <v>0</v>
      </c>
      <c r="S119" s="153">
        <f t="shared" ref="S119:S159" si="6">N119+R119</f>
        <v>128</v>
      </c>
    </row>
    <row r="120" spans="1:19" hidden="1" x14ac:dyDescent="0.3">
      <c r="A120" s="95">
        <v>2014</v>
      </c>
      <c r="B120" s="46">
        <v>13</v>
      </c>
      <c r="C120" s="47" t="s">
        <v>15</v>
      </c>
      <c r="D120" s="48">
        <v>16</v>
      </c>
      <c r="E120" s="49">
        <v>4</v>
      </c>
      <c r="F120" s="49">
        <v>33</v>
      </c>
      <c r="G120" s="49">
        <v>15</v>
      </c>
      <c r="H120" s="49">
        <v>0</v>
      </c>
      <c r="I120" s="49">
        <v>1</v>
      </c>
      <c r="J120" s="49">
        <v>24</v>
      </c>
      <c r="K120" s="49">
        <v>10</v>
      </c>
      <c r="L120" s="49">
        <v>0</v>
      </c>
      <c r="M120" s="49">
        <v>0</v>
      </c>
      <c r="N120" s="50">
        <f t="shared" si="4"/>
        <v>103</v>
      </c>
      <c r="P120" s="85">
        <f t="shared" si="5"/>
        <v>-0.14166666666666666</v>
      </c>
      <c r="R120" s="154">
        <v>125</v>
      </c>
      <c r="S120" s="153">
        <f t="shared" si="6"/>
        <v>228</v>
      </c>
    </row>
    <row r="121" spans="1:19" hidden="1" x14ac:dyDescent="0.3">
      <c r="A121" s="95">
        <v>2014</v>
      </c>
      <c r="B121" s="46">
        <v>14</v>
      </c>
      <c r="C121" s="47" t="s">
        <v>15</v>
      </c>
      <c r="D121" s="48">
        <v>17</v>
      </c>
      <c r="E121" s="49">
        <v>10</v>
      </c>
      <c r="F121" s="49">
        <v>16</v>
      </c>
      <c r="G121" s="49">
        <v>6</v>
      </c>
      <c r="H121" s="49">
        <v>0</v>
      </c>
      <c r="I121" s="49">
        <v>0</v>
      </c>
      <c r="J121" s="49">
        <v>9</v>
      </c>
      <c r="K121" s="49">
        <v>4</v>
      </c>
      <c r="L121" s="49">
        <v>0</v>
      </c>
      <c r="M121" s="49">
        <v>1</v>
      </c>
      <c r="N121" s="50">
        <f t="shared" si="4"/>
        <v>63</v>
      </c>
      <c r="P121" s="85">
        <f t="shared" si="5"/>
        <v>0.10526315789473684</v>
      </c>
      <c r="R121" s="154">
        <v>0</v>
      </c>
      <c r="S121" s="153">
        <f t="shared" si="6"/>
        <v>63</v>
      </c>
    </row>
    <row r="122" spans="1:19" hidden="1" x14ac:dyDescent="0.3">
      <c r="A122" s="95">
        <v>2014</v>
      </c>
      <c r="B122" s="46">
        <v>15</v>
      </c>
      <c r="C122" s="47" t="s">
        <v>15</v>
      </c>
      <c r="D122" s="48">
        <v>32</v>
      </c>
      <c r="E122" s="49">
        <v>31</v>
      </c>
      <c r="F122" s="49">
        <v>10</v>
      </c>
      <c r="G122" s="49">
        <v>10</v>
      </c>
      <c r="H122" s="49">
        <v>0</v>
      </c>
      <c r="I122" s="49">
        <v>7</v>
      </c>
      <c r="J122" s="49">
        <v>5</v>
      </c>
      <c r="K122" s="49">
        <v>1</v>
      </c>
      <c r="L122" s="49">
        <v>0</v>
      </c>
      <c r="M122" s="49">
        <v>0</v>
      </c>
      <c r="N122" s="50">
        <f t="shared" si="4"/>
        <v>96</v>
      </c>
      <c r="P122" s="85">
        <f t="shared" si="5"/>
        <v>0.14285714285714285</v>
      </c>
      <c r="R122" s="154">
        <v>51</v>
      </c>
      <c r="S122" s="153">
        <f t="shared" si="6"/>
        <v>147</v>
      </c>
    </row>
    <row r="123" spans="1:19" hidden="1" x14ac:dyDescent="0.3">
      <c r="A123" s="95">
        <v>2014</v>
      </c>
      <c r="B123" s="46">
        <v>16</v>
      </c>
      <c r="C123" s="47" t="s">
        <v>15</v>
      </c>
      <c r="D123" s="48">
        <v>56</v>
      </c>
      <c r="E123" s="49">
        <v>10</v>
      </c>
      <c r="F123" s="49">
        <v>4</v>
      </c>
      <c r="G123" s="49">
        <v>151</v>
      </c>
      <c r="H123" s="49">
        <v>0</v>
      </c>
      <c r="I123" s="49">
        <v>9</v>
      </c>
      <c r="J123" s="49">
        <v>10</v>
      </c>
      <c r="K123" s="49">
        <v>6</v>
      </c>
      <c r="L123" s="49">
        <v>0</v>
      </c>
      <c r="M123" s="49">
        <v>2</v>
      </c>
      <c r="N123" s="50">
        <f t="shared" si="4"/>
        <v>248</v>
      </c>
      <c r="P123" s="85">
        <f t="shared" si="5"/>
        <v>2.1</v>
      </c>
      <c r="R123" s="154">
        <v>57</v>
      </c>
      <c r="S123" s="153">
        <f t="shared" si="6"/>
        <v>305</v>
      </c>
    </row>
    <row r="124" spans="1:19" hidden="1" x14ac:dyDescent="0.3">
      <c r="A124" s="95">
        <v>2014</v>
      </c>
      <c r="B124" s="46">
        <v>17</v>
      </c>
      <c r="C124" s="47" t="s">
        <v>15</v>
      </c>
      <c r="D124" s="48">
        <v>22</v>
      </c>
      <c r="E124" s="49">
        <v>0</v>
      </c>
      <c r="F124" s="49">
        <v>11</v>
      </c>
      <c r="G124" s="49">
        <v>4</v>
      </c>
      <c r="H124" s="49">
        <v>0</v>
      </c>
      <c r="I124" s="49">
        <v>0</v>
      </c>
      <c r="J124" s="49">
        <v>20</v>
      </c>
      <c r="K124" s="49">
        <v>6</v>
      </c>
      <c r="L124" s="49">
        <v>0</v>
      </c>
      <c r="M124" s="49">
        <v>6</v>
      </c>
      <c r="N124" s="50">
        <f t="shared" si="4"/>
        <v>69</v>
      </c>
      <c r="P124" s="85">
        <f t="shared" si="5"/>
        <v>-6.7567567567567571E-2</v>
      </c>
      <c r="R124" s="154">
        <v>0</v>
      </c>
      <c r="S124" s="153">
        <f t="shared" si="6"/>
        <v>69</v>
      </c>
    </row>
    <row r="125" spans="1:19" hidden="1" x14ac:dyDescent="0.3">
      <c r="A125" s="95">
        <v>2014</v>
      </c>
      <c r="B125" s="46">
        <v>18</v>
      </c>
      <c r="C125" s="47" t="s">
        <v>15</v>
      </c>
      <c r="D125" s="48">
        <v>92</v>
      </c>
      <c r="E125" s="49">
        <v>0</v>
      </c>
      <c r="F125" s="49">
        <v>16</v>
      </c>
      <c r="G125" s="49">
        <v>227</v>
      </c>
      <c r="H125" s="49">
        <v>0</v>
      </c>
      <c r="I125" s="49">
        <v>27</v>
      </c>
      <c r="J125" s="49">
        <v>11</v>
      </c>
      <c r="K125" s="49">
        <v>23</v>
      </c>
      <c r="L125" s="49">
        <v>0</v>
      </c>
      <c r="M125" s="49">
        <v>0</v>
      </c>
      <c r="N125" s="50">
        <f t="shared" si="4"/>
        <v>396</v>
      </c>
      <c r="P125" s="85">
        <f t="shared" si="5"/>
        <v>4.0126582278481013</v>
      </c>
      <c r="R125" s="154">
        <v>124</v>
      </c>
      <c r="S125" s="153">
        <f t="shared" si="6"/>
        <v>520</v>
      </c>
    </row>
    <row r="126" spans="1:19" hidden="1" x14ac:dyDescent="0.3">
      <c r="A126" s="95">
        <v>2014</v>
      </c>
      <c r="B126" s="46">
        <v>19</v>
      </c>
      <c r="C126" s="47" t="s">
        <v>15</v>
      </c>
      <c r="D126" s="48">
        <v>57</v>
      </c>
      <c r="E126" s="49">
        <v>8</v>
      </c>
      <c r="F126" s="49">
        <v>11</v>
      </c>
      <c r="G126" s="49">
        <v>187</v>
      </c>
      <c r="H126" s="49">
        <v>0</v>
      </c>
      <c r="I126" s="49">
        <v>0</v>
      </c>
      <c r="J126" s="49">
        <v>2</v>
      </c>
      <c r="K126" s="49">
        <v>13</v>
      </c>
      <c r="L126" s="49">
        <v>0</v>
      </c>
      <c r="M126" s="49">
        <v>0</v>
      </c>
      <c r="N126" s="50">
        <f t="shared" si="4"/>
        <v>278</v>
      </c>
      <c r="P126" s="85">
        <f t="shared" si="5"/>
        <v>1.9574468085106382</v>
      </c>
      <c r="R126" s="154">
        <v>139</v>
      </c>
      <c r="S126" s="153">
        <f t="shared" si="6"/>
        <v>417</v>
      </c>
    </row>
    <row r="127" spans="1:19" hidden="1" x14ac:dyDescent="0.3">
      <c r="A127" s="95">
        <v>2014</v>
      </c>
      <c r="B127" s="46">
        <v>20</v>
      </c>
      <c r="C127" s="47" t="s">
        <v>15</v>
      </c>
      <c r="D127" s="48">
        <v>38</v>
      </c>
      <c r="E127" s="49">
        <v>16</v>
      </c>
      <c r="F127" s="49">
        <v>16</v>
      </c>
      <c r="G127" s="49">
        <v>6</v>
      </c>
      <c r="H127" s="49">
        <v>0</v>
      </c>
      <c r="I127" s="49">
        <v>0</v>
      </c>
      <c r="J127" s="49">
        <v>3</v>
      </c>
      <c r="K127" s="49">
        <v>9</v>
      </c>
      <c r="L127" s="49">
        <v>0</v>
      </c>
      <c r="M127" s="49">
        <v>0</v>
      </c>
      <c r="N127" s="50">
        <f t="shared" si="4"/>
        <v>88</v>
      </c>
      <c r="P127" s="85">
        <f t="shared" si="5"/>
        <v>0.83333333333333337</v>
      </c>
      <c r="R127" s="154">
        <v>91</v>
      </c>
      <c r="S127" s="153">
        <f t="shared" si="6"/>
        <v>179</v>
      </c>
    </row>
    <row r="128" spans="1:19" hidden="1" x14ac:dyDescent="0.3">
      <c r="A128" s="95">
        <v>2014</v>
      </c>
      <c r="B128" s="46">
        <v>21</v>
      </c>
      <c r="C128" s="47" t="s">
        <v>15</v>
      </c>
      <c r="D128" s="48">
        <v>17</v>
      </c>
      <c r="E128" s="49">
        <v>13</v>
      </c>
      <c r="F128" s="49">
        <v>6</v>
      </c>
      <c r="G128" s="49">
        <v>186</v>
      </c>
      <c r="H128" s="49">
        <v>0</v>
      </c>
      <c r="I128" s="49">
        <v>2</v>
      </c>
      <c r="J128" s="49">
        <v>16</v>
      </c>
      <c r="K128" s="49">
        <v>1</v>
      </c>
      <c r="L128" s="49">
        <v>0</v>
      </c>
      <c r="M128" s="49">
        <v>2</v>
      </c>
      <c r="N128" s="50">
        <f t="shared" si="4"/>
        <v>243</v>
      </c>
      <c r="P128" s="85">
        <f t="shared" si="5"/>
        <v>1.0420168067226891</v>
      </c>
      <c r="R128" s="154">
        <v>142</v>
      </c>
      <c r="S128" s="153">
        <f t="shared" si="6"/>
        <v>385</v>
      </c>
    </row>
    <row r="129" spans="1:19" hidden="1" x14ac:dyDescent="0.3">
      <c r="A129" s="95">
        <v>2014</v>
      </c>
      <c r="B129" s="46">
        <v>22</v>
      </c>
      <c r="C129" s="47" t="s">
        <v>15</v>
      </c>
      <c r="D129" s="48">
        <v>31</v>
      </c>
      <c r="E129" s="49">
        <v>2</v>
      </c>
      <c r="F129" s="49">
        <v>0</v>
      </c>
      <c r="G129" s="49">
        <v>0</v>
      </c>
      <c r="H129" s="49">
        <v>0</v>
      </c>
      <c r="I129" s="49">
        <v>0</v>
      </c>
      <c r="J129" s="49">
        <v>12</v>
      </c>
      <c r="K129" s="49">
        <v>3</v>
      </c>
      <c r="L129" s="49">
        <v>0</v>
      </c>
      <c r="M129" s="49">
        <v>1</v>
      </c>
      <c r="N129" s="50">
        <f t="shared" si="4"/>
        <v>49</v>
      </c>
      <c r="P129" s="85">
        <f t="shared" si="5"/>
        <v>-0.47872340425531917</v>
      </c>
      <c r="R129" s="154">
        <v>33</v>
      </c>
      <c r="S129" s="153">
        <f t="shared" si="6"/>
        <v>82</v>
      </c>
    </row>
    <row r="130" spans="1:19" hidden="1" x14ac:dyDescent="0.3">
      <c r="A130" s="95">
        <v>2014</v>
      </c>
      <c r="B130" s="46">
        <v>23</v>
      </c>
      <c r="C130" s="47" t="s">
        <v>15</v>
      </c>
      <c r="D130" s="48">
        <v>42</v>
      </c>
      <c r="E130" s="49">
        <v>15</v>
      </c>
      <c r="F130" s="49">
        <v>16</v>
      </c>
      <c r="G130" s="49">
        <v>271</v>
      </c>
      <c r="H130" s="49">
        <v>0</v>
      </c>
      <c r="I130" s="49">
        <v>5</v>
      </c>
      <c r="J130" s="49">
        <v>21</v>
      </c>
      <c r="K130" s="49">
        <v>15</v>
      </c>
      <c r="L130" s="49">
        <v>0</v>
      </c>
      <c r="M130" s="49">
        <v>0</v>
      </c>
      <c r="N130" s="50">
        <f t="shared" si="4"/>
        <v>385</v>
      </c>
      <c r="P130" s="85">
        <f t="shared" si="5"/>
        <v>1.421383647798742</v>
      </c>
      <c r="R130" s="154">
        <v>69</v>
      </c>
      <c r="S130" s="153">
        <f t="shared" si="6"/>
        <v>454</v>
      </c>
    </row>
    <row r="131" spans="1:19" hidden="1" x14ac:dyDescent="0.3">
      <c r="A131" s="95">
        <v>2014</v>
      </c>
      <c r="B131" s="46">
        <v>24</v>
      </c>
      <c r="C131" s="47" t="s">
        <v>15</v>
      </c>
      <c r="D131" s="48">
        <v>35</v>
      </c>
      <c r="E131" s="49">
        <v>12</v>
      </c>
      <c r="F131" s="49">
        <v>1</v>
      </c>
      <c r="G131" s="49">
        <v>4</v>
      </c>
      <c r="H131" s="49">
        <v>0</v>
      </c>
      <c r="I131" s="49">
        <v>1</v>
      </c>
      <c r="J131" s="49">
        <v>24</v>
      </c>
      <c r="K131" s="49">
        <v>12</v>
      </c>
      <c r="L131" s="49">
        <v>0</v>
      </c>
      <c r="M131" s="49">
        <v>0</v>
      </c>
      <c r="N131" s="50">
        <f t="shared" si="4"/>
        <v>89</v>
      </c>
      <c r="P131" s="85">
        <f t="shared" si="5"/>
        <v>-0.40666666666666668</v>
      </c>
      <c r="R131" s="154">
        <v>169</v>
      </c>
      <c r="S131" s="153">
        <f t="shared" si="6"/>
        <v>258</v>
      </c>
    </row>
    <row r="132" spans="1:19" hidden="1" x14ac:dyDescent="0.3">
      <c r="A132" s="95">
        <v>2014</v>
      </c>
      <c r="B132" s="46">
        <v>25</v>
      </c>
      <c r="C132" s="47" t="s">
        <v>15</v>
      </c>
      <c r="D132" s="48">
        <v>41</v>
      </c>
      <c r="E132" s="49">
        <v>21</v>
      </c>
      <c r="F132" s="49">
        <v>4</v>
      </c>
      <c r="G132" s="49">
        <v>153</v>
      </c>
      <c r="H132" s="49">
        <v>0</v>
      </c>
      <c r="I132" s="49">
        <v>8</v>
      </c>
      <c r="J132" s="49">
        <v>9</v>
      </c>
      <c r="K132" s="49">
        <v>21</v>
      </c>
      <c r="L132" s="49">
        <v>0</v>
      </c>
      <c r="M132" s="49">
        <v>7</v>
      </c>
      <c r="N132" s="50">
        <f t="shared" si="4"/>
        <v>264</v>
      </c>
      <c r="P132" s="85">
        <f t="shared" si="5"/>
        <v>2.9402985074626864</v>
      </c>
      <c r="R132" s="154">
        <v>0</v>
      </c>
      <c r="S132" s="153">
        <f t="shared" si="6"/>
        <v>264</v>
      </c>
    </row>
    <row r="133" spans="1:19" hidden="1" x14ac:dyDescent="0.3">
      <c r="A133" s="95">
        <v>2014</v>
      </c>
      <c r="B133" s="46">
        <v>26</v>
      </c>
      <c r="C133" s="47" t="s">
        <v>15</v>
      </c>
      <c r="D133" s="48">
        <v>34</v>
      </c>
      <c r="E133" s="49">
        <v>6</v>
      </c>
      <c r="F133" s="49">
        <v>12</v>
      </c>
      <c r="G133" s="49">
        <v>0</v>
      </c>
      <c r="H133" s="49">
        <v>0</v>
      </c>
      <c r="I133" s="49">
        <v>0</v>
      </c>
      <c r="J133" s="49">
        <v>4</v>
      </c>
      <c r="K133" s="49">
        <v>6</v>
      </c>
      <c r="L133" s="49">
        <v>0</v>
      </c>
      <c r="M133" s="49">
        <v>0</v>
      </c>
      <c r="N133" s="50">
        <f t="shared" si="4"/>
        <v>62</v>
      </c>
      <c r="P133" s="85">
        <f t="shared" si="5"/>
        <v>-0.41509433962264153</v>
      </c>
      <c r="R133" s="154">
        <v>77</v>
      </c>
      <c r="S133" s="153">
        <f t="shared" si="6"/>
        <v>139</v>
      </c>
    </row>
    <row r="134" spans="1:19" hidden="1" x14ac:dyDescent="0.3">
      <c r="A134" s="95">
        <v>2014</v>
      </c>
      <c r="B134" s="46">
        <v>27</v>
      </c>
      <c r="C134" s="47" t="s">
        <v>15</v>
      </c>
      <c r="D134" s="48">
        <v>49</v>
      </c>
      <c r="E134" s="49">
        <v>25</v>
      </c>
      <c r="F134" s="49">
        <v>19</v>
      </c>
      <c r="G134" s="49">
        <v>155</v>
      </c>
      <c r="H134" s="49">
        <v>0</v>
      </c>
      <c r="I134" s="49">
        <v>0</v>
      </c>
      <c r="J134" s="49">
        <v>12</v>
      </c>
      <c r="K134" s="49">
        <v>15</v>
      </c>
      <c r="L134" s="49">
        <v>0</v>
      </c>
      <c r="M134" s="49">
        <v>0</v>
      </c>
      <c r="N134" s="50">
        <f t="shared" si="4"/>
        <v>275</v>
      </c>
      <c r="P134" s="85">
        <f t="shared" si="5"/>
        <v>2.6666666666666665</v>
      </c>
      <c r="R134" s="154">
        <v>59</v>
      </c>
      <c r="S134" s="153">
        <f t="shared" si="6"/>
        <v>334</v>
      </c>
    </row>
    <row r="135" spans="1:19" hidden="1" x14ac:dyDescent="0.3">
      <c r="A135" s="95">
        <v>2014</v>
      </c>
      <c r="B135" s="46">
        <v>28</v>
      </c>
      <c r="C135" s="47" t="s">
        <v>15</v>
      </c>
      <c r="D135" s="48">
        <v>46</v>
      </c>
      <c r="E135" s="49">
        <v>6</v>
      </c>
      <c r="F135" s="49">
        <v>13</v>
      </c>
      <c r="G135" s="49">
        <v>2</v>
      </c>
      <c r="H135" s="49">
        <v>0</v>
      </c>
      <c r="I135" s="49">
        <v>6</v>
      </c>
      <c r="J135" s="49">
        <v>2</v>
      </c>
      <c r="K135" s="49">
        <v>3</v>
      </c>
      <c r="L135" s="49">
        <v>0</v>
      </c>
      <c r="M135" s="49">
        <v>0</v>
      </c>
      <c r="N135" s="50">
        <f t="shared" si="4"/>
        <v>78</v>
      </c>
      <c r="P135" s="85">
        <f t="shared" si="5"/>
        <v>0.04</v>
      </c>
      <c r="R135" s="154">
        <v>7</v>
      </c>
      <c r="S135" s="153">
        <f t="shared" si="6"/>
        <v>85</v>
      </c>
    </row>
    <row r="136" spans="1:19" hidden="1" x14ac:dyDescent="0.3">
      <c r="A136" s="95">
        <v>2014</v>
      </c>
      <c r="B136" s="46">
        <v>29</v>
      </c>
      <c r="C136" s="47" t="s">
        <v>15</v>
      </c>
      <c r="D136" s="48">
        <v>30</v>
      </c>
      <c r="E136" s="49">
        <v>2</v>
      </c>
      <c r="F136" s="49">
        <v>1</v>
      </c>
      <c r="G136" s="49">
        <v>3</v>
      </c>
      <c r="H136" s="49">
        <v>0</v>
      </c>
      <c r="I136" s="49">
        <v>6</v>
      </c>
      <c r="J136" s="49">
        <v>26</v>
      </c>
      <c r="K136" s="49">
        <v>10</v>
      </c>
      <c r="L136" s="49">
        <v>0</v>
      </c>
      <c r="M136" s="49">
        <v>1</v>
      </c>
      <c r="N136" s="50">
        <f t="shared" si="4"/>
        <v>79</v>
      </c>
      <c r="P136" s="85">
        <f t="shared" si="5"/>
        <v>-0.26851851851851855</v>
      </c>
      <c r="R136" s="154">
        <v>23</v>
      </c>
      <c r="S136" s="153">
        <f t="shared" si="6"/>
        <v>102</v>
      </c>
    </row>
    <row r="137" spans="1:19" hidden="1" x14ac:dyDescent="0.3">
      <c r="A137" s="95">
        <v>2014</v>
      </c>
      <c r="B137" s="46">
        <v>30</v>
      </c>
      <c r="C137" s="47" t="s">
        <v>15</v>
      </c>
      <c r="D137" s="48">
        <v>40</v>
      </c>
      <c r="E137" s="49">
        <v>4</v>
      </c>
      <c r="F137" s="49">
        <v>2</v>
      </c>
      <c r="G137" s="49">
        <v>163</v>
      </c>
      <c r="H137" s="49">
        <v>0</v>
      </c>
      <c r="I137" s="49">
        <v>21</v>
      </c>
      <c r="J137" s="49">
        <v>12</v>
      </c>
      <c r="K137" s="49">
        <v>4</v>
      </c>
      <c r="L137" s="49">
        <v>0</v>
      </c>
      <c r="M137" s="49">
        <v>0</v>
      </c>
      <c r="N137" s="50">
        <f t="shared" si="4"/>
        <v>246</v>
      </c>
      <c r="P137" s="85">
        <f t="shared" si="5"/>
        <v>0.66216216216216217</v>
      </c>
      <c r="R137" s="154">
        <v>0</v>
      </c>
      <c r="S137" s="153">
        <f t="shared" si="6"/>
        <v>246</v>
      </c>
    </row>
    <row r="138" spans="1:19" hidden="1" x14ac:dyDescent="0.3">
      <c r="A138" s="95">
        <v>2014</v>
      </c>
      <c r="B138" s="46">
        <v>31</v>
      </c>
      <c r="C138" s="47" t="s">
        <v>15</v>
      </c>
      <c r="D138" s="48">
        <v>113</v>
      </c>
      <c r="E138" s="49">
        <v>9</v>
      </c>
      <c r="F138" s="49">
        <v>10</v>
      </c>
      <c r="G138" s="49">
        <v>198</v>
      </c>
      <c r="H138" s="49">
        <v>0</v>
      </c>
      <c r="I138" s="49">
        <v>1</v>
      </c>
      <c r="J138" s="49">
        <v>4</v>
      </c>
      <c r="K138" s="49">
        <v>14</v>
      </c>
      <c r="L138" s="49">
        <v>0</v>
      </c>
      <c r="M138" s="49">
        <v>1</v>
      </c>
      <c r="N138" s="50">
        <f t="shared" si="4"/>
        <v>350</v>
      </c>
      <c r="P138" s="85">
        <f t="shared" si="5"/>
        <v>2.0434782608695654</v>
      </c>
      <c r="R138" s="154">
        <v>4</v>
      </c>
      <c r="S138" s="153">
        <f t="shared" si="6"/>
        <v>354</v>
      </c>
    </row>
    <row r="139" spans="1:19" hidden="1" x14ac:dyDescent="0.3">
      <c r="A139" s="95">
        <v>2014</v>
      </c>
      <c r="B139" s="46">
        <v>32</v>
      </c>
      <c r="C139" s="47" t="s">
        <v>15</v>
      </c>
      <c r="D139" s="48">
        <v>15</v>
      </c>
      <c r="E139" s="49">
        <v>16</v>
      </c>
      <c r="F139" s="49">
        <v>0</v>
      </c>
      <c r="G139" s="49">
        <v>12</v>
      </c>
      <c r="H139" s="49">
        <v>0</v>
      </c>
      <c r="I139" s="49">
        <v>8</v>
      </c>
      <c r="J139" s="49">
        <v>0</v>
      </c>
      <c r="K139" s="49">
        <v>6</v>
      </c>
      <c r="L139" s="49">
        <v>0</v>
      </c>
      <c r="M139" s="49">
        <v>8</v>
      </c>
      <c r="N139" s="50">
        <f t="shared" si="4"/>
        <v>65</v>
      </c>
      <c r="P139" s="85">
        <f t="shared" si="5"/>
        <v>-0.30107526881720431</v>
      </c>
      <c r="R139" s="154">
        <v>0</v>
      </c>
      <c r="S139" s="153">
        <f t="shared" si="6"/>
        <v>65</v>
      </c>
    </row>
    <row r="140" spans="1:19" hidden="1" x14ac:dyDescent="0.3">
      <c r="A140" s="95">
        <v>2014</v>
      </c>
      <c r="B140" s="46">
        <v>33</v>
      </c>
      <c r="C140" s="47" t="s">
        <v>15</v>
      </c>
      <c r="D140" s="48">
        <v>32</v>
      </c>
      <c r="E140" s="49">
        <v>12</v>
      </c>
      <c r="F140" s="49">
        <v>10</v>
      </c>
      <c r="G140" s="49">
        <v>9</v>
      </c>
      <c r="H140" s="49">
        <v>0</v>
      </c>
      <c r="I140" s="49">
        <v>2</v>
      </c>
      <c r="J140" s="49">
        <v>3</v>
      </c>
      <c r="K140" s="49">
        <v>6</v>
      </c>
      <c r="L140" s="49">
        <v>0</v>
      </c>
      <c r="M140" s="49">
        <v>16</v>
      </c>
      <c r="N140" s="50">
        <f t="shared" si="4"/>
        <v>90</v>
      </c>
      <c r="P140" s="85">
        <f>(N140-N87)/N87</f>
        <v>1.8125</v>
      </c>
      <c r="R140" s="154">
        <v>0</v>
      </c>
      <c r="S140" s="153">
        <f t="shared" si="6"/>
        <v>90</v>
      </c>
    </row>
    <row r="141" spans="1:19" hidden="1" x14ac:dyDescent="0.3">
      <c r="A141" s="95">
        <v>2014</v>
      </c>
      <c r="B141" s="46">
        <v>34</v>
      </c>
      <c r="C141" s="47" t="s">
        <v>15</v>
      </c>
      <c r="D141" s="48">
        <v>23</v>
      </c>
      <c r="E141" s="49">
        <v>6</v>
      </c>
      <c r="F141" s="49">
        <v>6</v>
      </c>
      <c r="G141" s="49">
        <v>89</v>
      </c>
      <c r="H141" s="49">
        <v>0</v>
      </c>
      <c r="I141" s="49">
        <v>0</v>
      </c>
      <c r="J141" s="49">
        <v>4</v>
      </c>
      <c r="K141" s="49">
        <v>0</v>
      </c>
      <c r="L141" s="49">
        <v>0</v>
      </c>
      <c r="M141" s="49">
        <v>0</v>
      </c>
      <c r="N141" s="50">
        <f t="shared" si="4"/>
        <v>128</v>
      </c>
      <c r="P141" s="85">
        <f t="shared" si="5"/>
        <v>2.4594594594594597</v>
      </c>
      <c r="R141" s="154">
        <v>3</v>
      </c>
      <c r="S141" s="153">
        <f t="shared" si="6"/>
        <v>131</v>
      </c>
    </row>
    <row r="142" spans="1:19" hidden="1" x14ac:dyDescent="0.3">
      <c r="A142" s="95">
        <v>2014</v>
      </c>
      <c r="B142" s="46">
        <v>35</v>
      </c>
      <c r="C142" s="47" t="s">
        <v>15</v>
      </c>
      <c r="D142" s="48">
        <v>8</v>
      </c>
      <c r="E142" s="49">
        <v>5</v>
      </c>
      <c r="F142" s="49">
        <v>0</v>
      </c>
      <c r="G142" s="49">
        <v>241</v>
      </c>
      <c r="H142" s="49">
        <v>0</v>
      </c>
      <c r="I142" s="49">
        <v>33</v>
      </c>
      <c r="J142" s="49">
        <v>12</v>
      </c>
      <c r="K142" s="49">
        <v>10</v>
      </c>
      <c r="L142" s="49">
        <v>0</v>
      </c>
      <c r="M142" s="49">
        <v>4</v>
      </c>
      <c r="N142" s="50">
        <f t="shared" si="4"/>
        <v>313</v>
      </c>
      <c r="P142" s="85">
        <f t="shared" si="5"/>
        <v>5.9555555555555557</v>
      </c>
      <c r="R142" s="154">
        <v>129</v>
      </c>
      <c r="S142" s="153">
        <f t="shared" si="6"/>
        <v>442</v>
      </c>
    </row>
    <row r="143" spans="1:19" hidden="1" x14ac:dyDescent="0.3">
      <c r="A143" s="95">
        <v>2014</v>
      </c>
      <c r="B143" s="46">
        <v>36</v>
      </c>
      <c r="C143" s="47" t="s">
        <v>15</v>
      </c>
      <c r="D143" s="48">
        <v>42</v>
      </c>
      <c r="E143" s="49">
        <v>52</v>
      </c>
      <c r="F143" s="49">
        <v>0</v>
      </c>
      <c r="G143" s="49">
        <v>11</v>
      </c>
      <c r="H143" s="49">
        <v>0</v>
      </c>
      <c r="I143" s="49">
        <v>3</v>
      </c>
      <c r="J143" s="49">
        <v>15</v>
      </c>
      <c r="K143" s="49">
        <v>7</v>
      </c>
      <c r="L143" s="49">
        <v>0</v>
      </c>
      <c r="M143" s="49">
        <v>0</v>
      </c>
      <c r="N143" s="50">
        <f t="shared" si="4"/>
        <v>130</v>
      </c>
      <c r="P143" s="85">
        <f t="shared" si="5"/>
        <v>0.60493827160493829</v>
      </c>
      <c r="R143" s="154">
        <v>167</v>
      </c>
      <c r="S143" s="153">
        <f t="shared" si="6"/>
        <v>297</v>
      </c>
    </row>
    <row r="144" spans="1:19" hidden="1" x14ac:dyDescent="0.3">
      <c r="A144" s="95">
        <v>2014</v>
      </c>
      <c r="B144" s="46">
        <v>37</v>
      </c>
      <c r="C144" s="47" t="s">
        <v>15</v>
      </c>
      <c r="D144" s="48">
        <v>47</v>
      </c>
      <c r="E144" s="49">
        <v>12</v>
      </c>
      <c r="F144" s="49">
        <v>22</v>
      </c>
      <c r="G144" s="49">
        <v>1</v>
      </c>
      <c r="H144" s="49">
        <v>0</v>
      </c>
      <c r="I144" s="49">
        <v>44</v>
      </c>
      <c r="J144" s="49">
        <v>2</v>
      </c>
      <c r="K144" s="49">
        <v>26</v>
      </c>
      <c r="L144" s="49">
        <v>0</v>
      </c>
      <c r="M144" s="49">
        <v>11</v>
      </c>
      <c r="N144" s="50">
        <f t="shared" si="4"/>
        <v>165</v>
      </c>
      <c r="P144" s="85">
        <f t="shared" si="5"/>
        <v>2.2999999999999998</v>
      </c>
      <c r="R144" s="154">
        <v>134</v>
      </c>
      <c r="S144" s="153">
        <f t="shared" si="6"/>
        <v>299</v>
      </c>
    </row>
    <row r="145" spans="1:19" hidden="1" x14ac:dyDescent="0.3">
      <c r="A145" s="95">
        <v>2014</v>
      </c>
      <c r="B145" s="46">
        <v>38</v>
      </c>
      <c r="C145" s="47" t="s">
        <v>15</v>
      </c>
      <c r="D145" s="48">
        <v>40</v>
      </c>
      <c r="E145" s="49">
        <v>22</v>
      </c>
      <c r="F145" s="49">
        <v>0</v>
      </c>
      <c r="G145" s="49">
        <v>13</v>
      </c>
      <c r="H145" s="49">
        <v>0</v>
      </c>
      <c r="I145" s="49">
        <v>0</v>
      </c>
      <c r="J145" s="49">
        <v>17</v>
      </c>
      <c r="K145" s="49">
        <v>2</v>
      </c>
      <c r="L145" s="49">
        <v>0</v>
      </c>
      <c r="M145" s="49">
        <v>0</v>
      </c>
      <c r="N145" s="50">
        <f t="shared" si="4"/>
        <v>94</v>
      </c>
      <c r="P145" s="85">
        <f t="shared" si="5"/>
        <v>-0.3188405797101449</v>
      </c>
      <c r="R145" s="154">
        <v>164</v>
      </c>
      <c r="S145" s="153">
        <f t="shared" si="6"/>
        <v>258</v>
      </c>
    </row>
    <row r="146" spans="1:19" hidden="1" x14ac:dyDescent="0.3">
      <c r="A146" s="95">
        <v>2014</v>
      </c>
      <c r="B146" s="46">
        <v>39</v>
      </c>
      <c r="C146" s="47" t="s">
        <v>15</v>
      </c>
      <c r="D146" s="48">
        <v>30</v>
      </c>
      <c r="E146" s="49">
        <v>8</v>
      </c>
      <c r="F146" s="49">
        <v>7</v>
      </c>
      <c r="G146" s="49">
        <v>200</v>
      </c>
      <c r="H146" s="49">
        <v>0</v>
      </c>
      <c r="I146" s="49">
        <v>46</v>
      </c>
      <c r="J146" s="49">
        <v>5</v>
      </c>
      <c r="K146" s="49">
        <v>19</v>
      </c>
      <c r="L146" s="49">
        <v>0</v>
      </c>
      <c r="M146" s="49">
        <v>0</v>
      </c>
      <c r="N146" s="50">
        <f t="shared" si="4"/>
        <v>315</v>
      </c>
      <c r="P146" s="85">
        <f t="shared" si="5"/>
        <v>8.264705882352942</v>
      </c>
      <c r="R146" s="154">
        <v>95</v>
      </c>
      <c r="S146" s="153">
        <f t="shared" si="6"/>
        <v>410</v>
      </c>
    </row>
    <row r="147" spans="1:19" hidden="1" x14ac:dyDescent="0.3">
      <c r="A147" s="95">
        <v>2014</v>
      </c>
      <c r="B147" s="46">
        <v>40</v>
      </c>
      <c r="C147" s="47" t="s">
        <v>15</v>
      </c>
      <c r="D147" s="48">
        <v>37</v>
      </c>
      <c r="E147" s="49">
        <v>11</v>
      </c>
      <c r="F147" s="49">
        <v>5</v>
      </c>
      <c r="G147" s="49">
        <v>14</v>
      </c>
      <c r="H147" s="49">
        <v>0</v>
      </c>
      <c r="I147" s="49">
        <v>2</v>
      </c>
      <c r="J147" s="49">
        <v>0</v>
      </c>
      <c r="K147" s="49">
        <v>0</v>
      </c>
      <c r="L147" s="49">
        <v>0</v>
      </c>
      <c r="M147" s="49">
        <v>0</v>
      </c>
      <c r="N147" s="50">
        <f t="shared" si="4"/>
        <v>69</v>
      </c>
      <c r="P147" s="85">
        <f t="shared" si="5"/>
        <v>-0.16867469879518071</v>
      </c>
      <c r="R147" s="154">
        <v>127</v>
      </c>
      <c r="S147" s="153">
        <f t="shared" si="6"/>
        <v>196</v>
      </c>
    </row>
    <row r="148" spans="1:19" hidden="1" x14ac:dyDescent="0.3">
      <c r="A148" s="95">
        <v>2014</v>
      </c>
      <c r="B148" s="46">
        <v>41</v>
      </c>
      <c r="C148" s="47" t="s">
        <v>15</v>
      </c>
      <c r="D148" s="48">
        <v>22</v>
      </c>
      <c r="E148" s="49">
        <v>53</v>
      </c>
      <c r="F148" s="49">
        <v>2</v>
      </c>
      <c r="G148" s="49">
        <v>232</v>
      </c>
      <c r="H148" s="49">
        <v>0</v>
      </c>
      <c r="I148" s="49">
        <v>54</v>
      </c>
      <c r="J148" s="49">
        <v>2</v>
      </c>
      <c r="K148" s="49">
        <v>5</v>
      </c>
      <c r="L148" s="49">
        <v>0</v>
      </c>
      <c r="M148" s="49">
        <v>0</v>
      </c>
      <c r="N148" s="50">
        <f t="shared" si="4"/>
        <v>370</v>
      </c>
      <c r="P148" s="85">
        <f t="shared" si="5"/>
        <v>2.6633663366336635</v>
      </c>
      <c r="R148" s="154">
        <v>187</v>
      </c>
      <c r="S148" s="153">
        <f t="shared" si="6"/>
        <v>557</v>
      </c>
    </row>
    <row r="149" spans="1:19" hidden="1" x14ac:dyDescent="0.3">
      <c r="A149" s="95">
        <v>2014</v>
      </c>
      <c r="B149" s="46">
        <v>42</v>
      </c>
      <c r="C149" s="47" t="s">
        <v>15</v>
      </c>
      <c r="D149" s="48">
        <v>23</v>
      </c>
      <c r="E149" s="49">
        <v>9</v>
      </c>
      <c r="F149" s="49">
        <v>27</v>
      </c>
      <c r="G149" s="49">
        <v>9</v>
      </c>
      <c r="H149" s="49">
        <v>0</v>
      </c>
      <c r="I149" s="49">
        <v>8</v>
      </c>
      <c r="J149" s="49">
        <v>1</v>
      </c>
      <c r="K149" s="49">
        <v>6</v>
      </c>
      <c r="L149" s="49">
        <v>0</v>
      </c>
      <c r="M149" s="49">
        <v>107</v>
      </c>
      <c r="N149" s="50">
        <f t="shared" si="4"/>
        <v>190</v>
      </c>
      <c r="P149" s="85">
        <f t="shared" si="5"/>
        <v>0.3380281690140845</v>
      </c>
      <c r="R149" s="154">
        <v>96</v>
      </c>
      <c r="S149" s="153">
        <f t="shared" si="6"/>
        <v>286</v>
      </c>
    </row>
    <row r="150" spans="1:19" hidden="1" x14ac:dyDescent="0.3">
      <c r="A150" s="95">
        <v>2014</v>
      </c>
      <c r="B150" s="46">
        <v>43</v>
      </c>
      <c r="C150" s="47" t="s">
        <v>15</v>
      </c>
      <c r="D150" s="48">
        <v>19</v>
      </c>
      <c r="E150" s="49">
        <v>72</v>
      </c>
      <c r="F150" s="49">
        <v>4</v>
      </c>
      <c r="G150" s="49">
        <v>8</v>
      </c>
      <c r="H150" s="49">
        <v>0</v>
      </c>
      <c r="I150" s="49">
        <v>16</v>
      </c>
      <c r="J150" s="49">
        <v>5</v>
      </c>
      <c r="K150" s="49">
        <v>8</v>
      </c>
      <c r="L150" s="49">
        <v>0</v>
      </c>
      <c r="M150" s="49">
        <v>0</v>
      </c>
      <c r="N150" s="50">
        <f t="shared" si="4"/>
        <v>132</v>
      </c>
      <c r="P150" s="85">
        <f t="shared" si="5"/>
        <v>0.25714285714285712</v>
      </c>
      <c r="R150" s="154">
        <v>108</v>
      </c>
      <c r="S150" s="153">
        <f t="shared" si="6"/>
        <v>240</v>
      </c>
    </row>
    <row r="151" spans="1:19" hidden="1" x14ac:dyDescent="0.3">
      <c r="A151" s="95">
        <v>2014</v>
      </c>
      <c r="B151" s="46">
        <v>44</v>
      </c>
      <c r="C151" s="47" t="s">
        <v>15</v>
      </c>
      <c r="D151" s="48">
        <v>67</v>
      </c>
      <c r="E151" s="49">
        <v>7</v>
      </c>
      <c r="F151" s="49">
        <v>7</v>
      </c>
      <c r="G151" s="49">
        <v>15</v>
      </c>
      <c r="H151" s="49">
        <v>238</v>
      </c>
      <c r="I151" s="49">
        <v>9</v>
      </c>
      <c r="J151" s="49">
        <v>7</v>
      </c>
      <c r="K151" s="49">
        <v>23</v>
      </c>
      <c r="L151" s="49">
        <v>0</v>
      </c>
      <c r="M151" s="49">
        <v>0</v>
      </c>
      <c r="N151" s="50">
        <f t="shared" si="4"/>
        <v>373</v>
      </c>
      <c r="P151" s="85">
        <f t="shared" si="5"/>
        <v>2.3909090909090911</v>
      </c>
      <c r="R151" s="154">
        <v>122</v>
      </c>
      <c r="S151" s="153">
        <f t="shared" si="6"/>
        <v>495</v>
      </c>
    </row>
    <row r="152" spans="1:19" hidden="1" x14ac:dyDescent="0.3">
      <c r="A152" s="95">
        <v>2014</v>
      </c>
      <c r="B152" s="46">
        <v>45</v>
      </c>
      <c r="C152" s="47" t="s">
        <v>15</v>
      </c>
      <c r="D152" s="48">
        <v>30</v>
      </c>
      <c r="E152" s="49">
        <v>58</v>
      </c>
      <c r="F152" s="49">
        <v>3</v>
      </c>
      <c r="G152" s="49">
        <v>11</v>
      </c>
      <c r="H152" s="49">
        <v>148</v>
      </c>
      <c r="I152" s="49">
        <v>19</v>
      </c>
      <c r="J152" s="49">
        <v>15</v>
      </c>
      <c r="K152" s="49">
        <v>2</v>
      </c>
      <c r="L152" s="49">
        <v>0</v>
      </c>
      <c r="M152" s="49">
        <v>6</v>
      </c>
      <c r="N152" s="50">
        <f t="shared" si="4"/>
        <v>292</v>
      </c>
      <c r="P152" s="85">
        <f t="shared" si="5"/>
        <v>3.0555555555555554</v>
      </c>
      <c r="R152" s="154">
        <v>147</v>
      </c>
      <c r="S152" s="153">
        <f t="shared" si="6"/>
        <v>439</v>
      </c>
    </row>
    <row r="153" spans="1:19" hidden="1" x14ac:dyDescent="0.3">
      <c r="A153" s="95">
        <v>2014</v>
      </c>
      <c r="B153" s="46">
        <v>46</v>
      </c>
      <c r="C153" s="47" t="s">
        <v>15</v>
      </c>
      <c r="D153" s="48">
        <v>74</v>
      </c>
      <c r="E153" s="49">
        <v>70</v>
      </c>
      <c r="F153" s="49">
        <v>10</v>
      </c>
      <c r="G153" s="49">
        <v>182</v>
      </c>
      <c r="H153" s="49">
        <v>0</v>
      </c>
      <c r="I153" s="49">
        <v>5</v>
      </c>
      <c r="J153" s="49">
        <v>5</v>
      </c>
      <c r="K153" s="49">
        <v>8</v>
      </c>
      <c r="L153" s="49">
        <v>0</v>
      </c>
      <c r="M153" s="49">
        <v>2</v>
      </c>
      <c r="N153" s="50">
        <f t="shared" si="4"/>
        <v>356</v>
      </c>
      <c r="P153" s="85">
        <f t="shared" si="5"/>
        <v>2.56</v>
      </c>
      <c r="R153" s="154">
        <v>96</v>
      </c>
      <c r="S153" s="153">
        <f t="shared" si="6"/>
        <v>452</v>
      </c>
    </row>
    <row r="154" spans="1:19" hidden="1" x14ac:dyDescent="0.3">
      <c r="A154" s="95">
        <v>2014</v>
      </c>
      <c r="B154" s="46">
        <v>47</v>
      </c>
      <c r="C154" s="47" t="s">
        <v>15</v>
      </c>
      <c r="D154" s="48">
        <v>74</v>
      </c>
      <c r="E154" s="49">
        <v>25</v>
      </c>
      <c r="F154" s="49">
        <v>17</v>
      </c>
      <c r="G154" s="49">
        <v>136</v>
      </c>
      <c r="H154" s="49">
        <v>30</v>
      </c>
      <c r="I154" s="49">
        <v>39</v>
      </c>
      <c r="J154" s="49">
        <v>22</v>
      </c>
      <c r="K154" s="49">
        <v>60</v>
      </c>
      <c r="L154" s="49">
        <v>0</v>
      </c>
      <c r="M154" s="49">
        <v>0</v>
      </c>
      <c r="N154" s="50">
        <f t="shared" si="4"/>
        <v>403</v>
      </c>
      <c r="P154" s="85">
        <f t="shared" si="5"/>
        <v>5.0149253731343286</v>
      </c>
      <c r="R154" s="154">
        <v>36</v>
      </c>
      <c r="S154" s="153">
        <f t="shared" si="6"/>
        <v>439</v>
      </c>
    </row>
    <row r="155" spans="1:19" hidden="1" x14ac:dyDescent="0.3">
      <c r="A155" s="95">
        <v>2014</v>
      </c>
      <c r="B155" s="46">
        <v>48</v>
      </c>
      <c r="C155" s="47" t="s">
        <v>15</v>
      </c>
      <c r="D155" s="48">
        <v>72</v>
      </c>
      <c r="E155" s="49">
        <v>66</v>
      </c>
      <c r="F155" s="49">
        <v>3</v>
      </c>
      <c r="G155" s="49">
        <v>2</v>
      </c>
      <c r="H155" s="49">
        <v>0</v>
      </c>
      <c r="I155" s="49">
        <v>14</v>
      </c>
      <c r="J155" s="49">
        <v>28</v>
      </c>
      <c r="K155" s="49">
        <v>9</v>
      </c>
      <c r="L155" s="49">
        <v>0</v>
      </c>
      <c r="M155" s="49">
        <v>10</v>
      </c>
      <c r="N155" s="50">
        <f t="shared" si="4"/>
        <v>204</v>
      </c>
      <c r="P155" s="85">
        <f t="shared" si="5"/>
        <v>0.56923076923076921</v>
      </c>
      <c r="R155" s="154">
        <v>144</v>
      </c>
      <c r="S155" s="153">
        <f t="shared" si="6"/>
        <v>348</v>
      </c>
    </row>
    <row r="156" spans="1:19" hidden="1" x14ac:dyDescent="0.3">
      <c r="A156" s="95">
        <v>2014</v>
      </c>
      <c r="B156" s="46">
        <v>49</v>
      </c>
      <c r="C156" s="47" t="s">
        <v>15</v>
      </c>
      <c r="D156" s="48">
        <v>42</v>
      </c>
      <c r="E156" s="49">
        <v>40</v>
      </c>
      <c r="F156" s="49">
        <v>0</v>
      </c>
      <c r="G156" s="49">
        <v>347</v>
      </c>
      <c r="H156" s="49">
        <v>0</v>
      </c>
      <c r="I156" s="49">
        <v>0</v>
      </c>
      <c r="J156" s="49">
        <v>5</v>
      </c>
      <c r="K156" s="49">
        <v>2</v>
      </c>
      <c r="L156" s="49">
        <v>0</v>
      </c>
      <c r="M156" s="49">
        <v>1</v>
      </c>
      <c r="N156" s="50">
        <f t="shared" si="4"/>
        <v>437</v>
      </c>
      <c r="P156" s="85">
        <f t="shared" si="5"/>
        <v>4.2023809523809526</v>
      </c>
      <c r="R156" s="154">
        <v>3</v>
      </c>
      <c r="S156" s="153">
        <f t="shared" si="6"/>
        <v>440</v>
      </c>
    </row>
    <row r="157" spans="1:19" hidden="1" x14ac:dyDescent="0.3">
      <c r="A157" s="95">
        <v>2014</v>
      </c>
      <c r="B157" s="46">
        <v>50</v>
      </c>
      <c r="C157" s="47" t="s">
        <v>15</v>
      </c>
      <c r="D157" s="48">
        <v>23</v>
      </c>
      <c r="E157" s="49">
        <v>41</v>
      </c>
      <c r="F157" s="49">
        <v>14</v>
      </c>
      <c r="G157" s="49">
        <v>184</v>
      </c>
      <c r="H157" s="49">
        <v>92</v>
      </c>
      <c r="I157" s="49">
        <v>11</v>
      </c>
      <c r="J157" s="49">
        <v>23</v>
      </c>
      <c r="K157" s="49">
        <v>1</v>
      </c>
      <c r="L157" s="49">
        <v>0</v>
      </c>
      <c r="M157" s="49">
        <v>0</v>
      </c>
      <c r="N157" s="50">
        <f>SUM(D157:M157)</f>
        <v>389</v>
      </c>
      <c r="P157" s="85">
        <f t="shared" si="5"/>
        <v>4.8059701492537314</v>
      </c>
      <c r="R157" s="154">
        <v>76</v>
      </c>
      <c r="S157" s="153">
        <f>N157+R157</f>
        <v>465</v>
      </c>
    </row>
    <row r="158" spans="1:19" hidden="1" x14ac:dyDescent="0.3">
      <c r="A158" s="95">
        <v>2014</v>
      </c>
      <c r="B158" s="46">
        <v>51</v>
      </c>
      <c r="C158" s="47" t="s">
        <v>15</v>
      </c>
      <c r="D158" s="48">
        <v>153</v>
      </c>
      <c r="E158" s="49">
        <v>120</v>
      </c>
      <c r="F158" s="49">
        <v>4</v>
      </c>
      <c r="G158" s="49">
        <v>49</v>
      </c>
      <c r="H158" s="49">
        <v>0</v>
      </c>
      <c r="I158" s="49">
        <v>5</v>
      </c>
      <c r="J158" s="49">
        <v>7</v>
      </c>
      <c r="K158" s="49">
        <v>9</v>
      </c>
      <c r="L158" s="49">
        <v>0</v>
      </c>
      <c r="M158" s="49">
        <v>2</v>
      </c>
      <c r="N158" s="50">
        <f t="shared" si="4"/>
        <v>349</v>
      </c>
      <c r="P158" s="85">
        <f t="shared" si="5"/>
        <v>2.2314814814814814</v>
      </c>
      <c r="R158" s="154">
        <v>43</v>
      </c>
      <c r="S158" s="153">
        <f t="shared" si="6"/>
        <v>392</v>
      </c>
    </row>
    <row r="159" spans="1:19" ht="15" hidden="1" thickBot="1" x14ac:dyDescent="0.35">
      <c r="A159" s="96">
        <v>2014</v>
      </c>
      <c r="B159" s="87">
        <v>52</v>
      </c>
      <c r="C159" s="88" t="s">
        <v>15</v>
      </c>
      <c r="D159" s="97">
        <v>45</v>
      </c>
      <c r="E159" s="98">
        <v>61</v>
      </c>
      <c r="F159" s="98">
        <v>14</v>
      </c>
      <c r="G159" s="99">
        <v>3</v>
      </c>
      <c r="H159" s="99">
        <v>0</v>
      </c>
      <c r="I159" s="99">
        <v>7</v>
      </c>
      <c r="J159" s="99">
        <v>19</v>
      </c>
      <c r="K159" s="99">
        <v>11</v>
      </c>
      <c r="L159" s="49">
        <v>0</v>
      </c>
      <c r="M159" s="49">
        <v>2</v>
      </c>
      <c r="N159" s="50">
        <f>SUM(D159:M159)</f>
        <v>162</v>
      </c>
      <c r="P159" s="85">
        <f t="shared" si="5"/>
        <v>1.2816901408450705</v>
      </c>
      <c r="R159" s="155">
        <v>110</v>
      </c>
      <c r="S159" s="153">
        <f t="shared" si="6"/>
        <v>272</v>
      </c>
    </row>
    <row r="160" spans="1:19" ht="97.5" hidden="1" customHeight="1" thickTop="1" thickBot="1" x14ac:dyDescent="0.35">
      <c r="A160" s="61" t="s">
        <v>0</v>
      </c>
      <c r="B160" s="62" t="s">
        <v>1</v>
      </c>
      <c r="C160" s="63" t="s">
        <v>2</v>
      </c>
      <c r="D160" s="100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7" t="s">
        <v>11</v>
      </c>
      <c r="M160" s="67" t="s">
        <v>12</v>
      </c>
      <c r="N160" s="129" t="s">
        <v>13</v>
      </c>
      <c r="O160" s="71"/>
      <c r="P160" s="44" t="s">
        <v>23</v>
      </c>
      <c r="Q160" s="71"/>
      <c r="R160" s="130" t="s">
        <v>29</v>
      </c>
      <c r="S160" s="131" t="s">
        <v>30</v>
      </c>
    </row>
    <row r="161" spans="1:19" hidden="1" x14ac:dyDescent="0.3">
      <c r="A161" s="102">
        <v>2015</v>
      </c>
      <c r="B161" s="74">
        <v>1</v>
      </c>
      <c r="C161" s="75" t="s">
        <v>15</v>
      </c>
      <c r="D161" s="76">
        <v>28</v>
      </c>
      <c r="E161" s="77">
        <f>125-114</f>
        <v>11</v>
      </c>
      <c r="F161" s="77">
        <v>4</v>
      </c>
      <c r="G161" s="77">
        <v>0</v>
      </c>
      <c r="H161" s="77">
        <v>318</v>
      </c>
      <c r="I161" s="77">
        <v>7</v>
      </c>
      <c r="J161" s="77">
        <v>4</v>
      </c>
      <c r="K161" s="77">
        <v>26</v>
      </c>
      <c r="L161" s="77">
        <v>0</v>
      </c>
      <c r="M161" s="77">
        <v>0</v>
      </c>
      <c r="N161" s="103">
        <f>SUM(D161:M161)</f>
        <v>398</v>
      </c>
      <c r="O161" s="79"/>
      <c r="P161" s="104">
        <f>(N161-N108)/N108</f>
        <v>15.583333333333334</v>
      </c>
      <c r="Q161" s="79"/>
      <c r="R161" s="156">
        <v>114</v>
      </c>
      <c r="S161" s="153">
        <f t="shared" ref="S161:S213" si="7">N161+R161</f>
        <v>512</v>
      </c>
    </row>
    <row r="162" spans="1:19" hidden="1" x14ac:dyDescent="0.3">
      <c r="A162" s="105">
        <v>2015</v>
      </c>
      <c r="B162" s="46">
        <v>2</v>
      </c>
      <c r="C162" s="84" t="s">
        <v>15</v>
      </c>
      <c r="D162" s="48">
        <v>52</v>
      </c>
      <c r="E162" s="49">
        <v>45</v>
      </c>
      <c r="F162" s="49">
        <v>14</v>
      </c>
      <c r="G162" s="49">
        <v>2</v>
      </c>
      <c r="H162" s="49">
        <v>128</v>
      </c>
      <c r="I162" s="49">
        <v>14</v>
      </c>
      <c r="J162" s="49">
        <v>2</v>
      </c>
      <c r="K162" s="49">
        <v>12</v>
      </c>
      <c r="L162" s="49">
        <v>0</v>
      </c>
      <c r="M162" s="49">
        <v>0</v>
      </c>
      <c r="N162" s="50">
        <f>SUM(D162:M162)</f>
        <v>269</v>
      </c>
      <c r="O162" s="82"/>
      <c r="P162" s="104">
        <f>(N162-N109)/N109</f>
        <v>6.9117647058823533</v>
      </c>
      <c r="Q162" s="82"/>
      <c r="R162" s="154">
        <v>1</v>
      </c>
      <c r="S162" s="153">
        <f t="shared" si="7"/>
        <v>270</v>
      </c>
    </row>
    <row r="163" spans="1:19" ht="15.75" hidden="1" customHeight="1" x14ac:dyDescent="0.3">
      <c r="A163" s="105">
        <v>2015</v>
      </c>
      <c r="B163" s="46">
        <v>3</v>
      </c>
      <c r="C163" s="47" t="s">
        <v>15</v>
      </c>
      <c r="D163" s="48">
        <v>52</v>
      </c>
      <c r="E163" s="49">
        <f>232-217</f>
        <v>15</v>
      </c>
      <c r="F163" s="49">
        <v>6</v>
      </c>
      <c r="G163" s="49">
        <v>13</v>
      </c>
      <c r="H163" s="49">
        <v>230</v>
      </c>
      <c r="I163" s="49">
        <v>11</v>
      </c>
      <c r="J163" s="49">
        <v>45</v>
      </c>
      <c r="K163" s="49">
        <v>5</v>
      </c>
      <c r="L163" s="49">
        <v>0</v>
      </c>
      <c r="M163" s="49">
        <v>5</v>
      </c>
      <c r="N163" s="50">
        <f t="shared" ref="N163:N213" si="8">SUM(D163:M163)</f>
        <v>382</v>
      </c>
      <c r="P163" s="104">
        <f>(N163-N110)/N110</f>
        <v>7.3043478260869561</v>
      </c>
      <c r="R163" s="154">
        <v>217</v>
      </c>
      <c r="S163" s="153">
        <f t="shared" si="7"/>
        <v>599</v>
      </c>
    </row>
    <row r="164" spans="1:19" hidden="1" x14ac:dyDescent="0.3">
      <c r="A164" s="105">
        <v>2015</v>
      </c>
      <c r="B164" s="46">
        <v>4</v>
      </c>
      <c r="C164" s="47" t="s">
        <v>15</v>
      </c>
      <c r="D164" s="48">
        <v>48</v>
      </c>
      <c r="E164" s="49">
        <f>215-178</f>
        <v>37</v>
      </c>
      <c r="F164" s="49">
        <v>0</v>
      </c>
      <c r="G164" s="49">
        <v>26</v>
      </c>
      <c r="H164" s="49">
        <v>0</v>
      </c>
      <c r="I164" s="49">
        <v>13</v>
      </c>
      <c r="J164" s="49">
        <v>2</v>
      </c>
      <c r="K164" s="49">
        <v>22</v>
      </c>
      <c r="L164" s="49">
        <v>0</v>
      </c>
      <c r="M164" s="49">
        <v>1</v>
      </c>
      <c r="N164" s="50">
        <f t="shared" si="8"/>
        <v>149</v>
      </c>
      <c r="P164" s="104">
        <f>(N164-N111)/N111</f>
        <v>1.98</v>
      </c>
      <c r="R164" s="154">
        <v>178</v>
      </c>
      <c r="S164" s="153">
        <f t="shared" si="7"/>
        <v>327</v>
      </c>
    </row>
    <row r="165" spans="1:19" hidden="1" x14ac:dyDescent="0.3">
      <c r="A165" s="105">
        <v>2015</v>
      </c>
      <c r="B165" s="46">
        <v>5</v>
      </c>
      <c r="C165" s="47" t="s">
        <v>15</v>
      </c>
      <c r="D165" s="48">
        <v>118</v>
      </c>
      <c r="E165" s="49">
        <f>240-223</f>
        <v>17</v>
      </c>
      <c r="F165" s="49">
        <v>0</v>
      </c>
      <c r="G165" s="49">
        <v>10</v>
      </c>
      <c r="H165" s="49">
        <v>256</v>
      </c>
      <c r="I165" s="49">
        <v>45</v>
      </c>
      <c r="J165" s="49">
        <v>16</v>
      </c>
      <c r="K165" s="49">
        <v>0</v>
      </c>
      <c r="L165" s="49">
        <v>0</v>
      </c>
      <c r="M165" s="49">
        <v>0</v>
      </c>
      <c r="N165" s="50">
        <f t="shared" si="8"/>
        <v>462</v>
      </c>
      <c r="P165" s="104">
        <f>(N165-N112)/N112</f>
        <v>3.5742574257425743</v>
      </c>
      <c r="R165" s="154">
        <v>223</v>
      </c>
      <c r="S165" s="153">
        <f t="shared" si="7"/>
        <v>685</v>
      </c>
    </row>
    <row r="166" spans="1:19" hidden="1" x14ac:dyDescent="0.3">
      <c r="A166" s="105">
        <v>2015</v>
      </c>
      <c r="B166" s="46">
        <v>6</v>
      </c>
      <c r="C166" s="47" t="s">
        <v>15</v>
      </c>
      <c r="D166" s="48">
        <v>137</v>
      </c>
      <c r="E166" s="49">
        <v>39</v>
      </c>
      <c r="F166" s="49">
        <v>11</v>
      </c>
      <c r="G166" s="49">
        <v>28</v>
      </c>
      <c r="H166" s="49">
        <v>0</v>
      </c>
      <c r="I166" s="49">
        <v>8</v>
      </c>
      <c r="J166" s="49">
        <v>17</v>
      </c>
      <c r="K166" s="49">
        <v>5</v>
      </c>
      <c r="L166" s="49">
        <v>0</v>
      </c>
      <c r="M166" s="49">
        <v>0</v>
      </c>
      <c r="N166" s="50">
        <f t="shared" si="8"/>
        <v>245</v>
      </c>
      <c r="P166" s="104">
        <f t="shared" ref="P166:P210" si="9">(N166-N113)/N113</f>
        <v>1.8488372093023255</v>
      </c>
      <c r="R166" s="154">
        <v>124</v>
      </c>
      <c r="S166" s="153">
        <f t="shared" si="7"/>
        <v>369</v>
      </c>
    </row>
    <row r="167" spans="1:19" ht="16.5" hidden="1" customHeight="1" x14ac:dyDescent="0.3">
      <c r="A167" s="105">
        <v>2015</v>
      </c>
      <c r="B167" s="46">
        <v>7</v>
      </c>
      <c r="C167" s="47" t="s">
        <v>15</v>
      </c>
      <c r="D167" s="48">
        <v>87</v>
      </c>
      <c r="E167" s="49">
        <v>39</v>
      </c>
      <c r="F167" s="49">
        <v>12</v>
      </c>
      <c r="G167" s="49">
        <v>4</v>
      </c>
      <c r="H167" s="49">
        <v>162</v>
      </c>
      <c r="I167" s="49">
        <v>10</v>
      </c>
      <c r="J167" s="49">
        <v>6</v>
      </c>
      <c r="K167" s="49">
        <v>10</v>
      </c>
      <c r="L167" s="49">
        <v>0</v>
      </c>
      <c r="M167" s="49">
        <v>16</v>
      </c>
      <c r="N167" s="50">
        <f>SUM(D167:M167)</f>
        <v>346</v>
      </c>
      <c r="P167" s="104">
        <f t="shared" si="9"/>
        <v>2.5306122448979593</v>
      </c>
      <c r="R167" s="154">
        <v>147</v>
      </c>
      <c r="S167" s="153">
        <f t="shared" si="7"/>
        <v>493</v>
      </c>
    </row>
    <row r="168" spans="1:19" ht="16.5" hidden="1" customHeight="1" x14ac:dyDescent="0.3">
      <c r="A168" s="105">
        <v>2015</v>
      </c>
      <c r="B168" s="46">
        <v>8</v>
      </c>
      <c r="C168" s="47" t="s">
        <v>15</v>
      </c>
      <c r="D168" s="48">
        <v>113</v>
      </c>
      <c r="E168" s="49">
        <v>59</v>
      </c>
      <c r="F168" s="49">
        <v>10</v>
      </c>
      <c r="G168" s="49">
        <v>30</v>
      </c>
      <c r="H168" s="49">
        <v>212</v>
      </c>
      <c r="I168" s="49">
        <v>8</v>
      </c>
      <c r="J168" s="49">
        <v>7</v>
      </c>
      <c r="K168" s="49">
        <v>21</v>
      </c>
      <c r="L168" s="49">
        <v>0</v>
      </c>
      <c r="M168" s="49">
        <v>0</v>
      </c>
      <c r="N168" s="50">
        <f t="shared" si="8"/>
        <v>460</v>
      </c>
      <c r="P168" s="104">
        <f t="shared" si="9"/>
        <v>1.8048780487804879</v>
      </c>
      <c r="R168" s="154">
        <v>158</v>
      </c>
      <c r="S168" s="153">
        <f t="shared" si="7"/>
        <v>618</v>
      </c>
    </row>
    <row r="169" spans="1:19" hidden="1" x14ac:dyDescent="0.3">
      <c r="A169" s="105">
        <v>2015</v>
      </c>
      <c r="B169" s="46">
        <v>9</v>
      </c>
      <c r="C169" s="47" t="s">
        <v>15</v>
      </c>
      <c r="D169" s="48">
        <v>66</v>
      </c>
      <c r="E169" s="49">
        <v>12</v>
      </c>
      <c r="F169" s="49">
        <v>2</v>
      </c>
      <c r="G169" s="49">
        <v>4</v>
      </c>
      <c r="H169" s="49">
        <v>0</v>
      </c>
      <c r="I169" s="49">
        <v>13</v>
      </c>
      <c r="J169" s="49">
        <v>81</v>
      </c>
      <c r="K169" s="49">
        <v>9</v>
      </c>
      <c r="L169" s="49">
        <v>0</v>
      </c>
      <c r="M169" s="49">
        <v>0</v>
      </c>
      <c r="N169" s="50">
        <f t="shared" si="8"/>
        <v>187</v>
      </c>
      <c r="P169" s="104">
        <f t="shared" si="9"/>
        <v>0.76415094339622647</v>
      </c>
      <c r="R169" s="154">
        <v>251</v>
      </c>
      <c r="S169" s="153">
        <f t="shared" si="7"/>
        <v>438</v>
      </c>
    </row>
    <row r="170" spans="1:19" hidden="1" x14ac:dyDescent="0.3">
      <c r="A170" s="105">
        <v>2015</v>
      </c>
      <c r="B170" s="46">
        <v>10</v>
      </c>
      <c r="C170" s="47" t="s">
        <v>15</v>
      </c>
      <c r="D170" s="48">
        <v>167</v>
      </c>
      <c r="E170" s="49">
        <v>60</v>
      </c>
      <c r="F170" s="49">
        <v>20</v>
      </c>
      <c r="G170" s="49">
        <v>41</v>
      </c>
      <c r="H170" s="49">
        <v>235</v>
      </c>
      <c r="I170" s="49">
        <v>7</v>
      </c>
      <c r="J170" s="49">
        <v>2</v>
      </c>
      <c r="K170" s="49">
        <v>14</v>
      </c>
      <c r="L170" s="49">
        <v>0</v>
      </c>
      <c r="M170" s="49">
        <v>8</v>
      </c>
      <c r="N170" s="50">
        <f t="shared" si="8"/>
        <v>554</v>
      </c>
      <c r="P170" s="104">
        <f t="shared" si="9"/>
        <v>10.306122448979592</v>
      </c>
      <c r="R170" s="154">
        <v>157</v>
      </c>
      <c r="S170" s="153">
        <f t="shared" si="7"/>
        <v>711</v>
      </c>
    </row>
    <row r="171" spans="1:19" hidden="1" x14ac:dyDescent="0.3">
      <c r="A171" s="105">
        <v>2015</v>
      </c>
      <c r="B171" s="46">
        <v>11</v>
      </c>
      <c r="C171" s="47" t="s">
        <v>15</v>
      </c>
      <c r="D171" s="48">
        <v>77</v>
      </c>
      <c r="E171" s="49">
        <f>245-209</f>
        <v>36</v>
      </c>
      <c r="F171" s="49">
        <v>20</v>
      </c>
      <c r="G171" s="49">
        <v>23</v>
      </c>
      <c r="H171" s="49">
        <v>0</v>
      </c>
      <c r="I171" s="49">
        <v>17</v>
      </c>
      <c r="J171" s="49">
        <v>10</v>
      </c>
      <c r="K171" s="49">
        <v>24</v>
      </c>
      <c r="L171" s="49">
        <v>0</v>
      </c>
      <c r="M171" s="49">
        <v>0</v>
      </c>
      <c r="N171" s="50">
        <f t="shared" si="8"/>
        <v>207</v>
      </c>
      <c r="P171" s="104">
        <f t="shared" si="9"/>
        <v>0.97142857142857142</v>
      </c>
      <c r="R171" s="154">
        <v>209</v>
      </c>
      <c r="S171" s="153">
        <f t="shared" si="7"/>
        <v>416</v>
      </c>
    </row>
    <row r="172" spans="1:19" ht="12" hidden="1" customHeight="1" x14ac:dyDescent="0.3">
      <c r="A172" s="105">
        <v>2015</v>
      </c>
      <c r="B172" s="46">
        <v>12</v>
      </c>
      <c r="C172" s="47" t="s">
        <v>15</v>
      </c>
      <c r="D172" s="48">
        <v>153</v>
      </c>
      <c r="E172" s="49">
        <f>331-223</f>
        <v>108</v>
      </c>
      <c r="F172" s="49">
        <v>8</v>
      </c>
      <c r="G172" s="49">
        <v>25</v>
      </c>
      <c r="H172" s="49">
        <v>143</v>
      </c>
      <c r="I172" s="49">
        <v>2</v>
      </c>
      <c r="J172" s="49">
        <v>43</v>
      </c>
      <c r="K172" s="49">
        <v>10</v>
      </c>
      <c r="L172" s="49">
        <v>0</v>
      </c>
      <c r="M172" s="49">
        <v>11</v>
      </c>
      <c r="N172" s="50">
        <f t="shared" si="8"/>
        <v>503</v>
      </c>
      <c r="P172" s="104">
        <f t="shared" si="9"/>
        <v>2.9296875</v>
      </c>
      <c r="R172" s="154">
        <v>223</v>
      </c>
      <c r="S172" s="153">
        <f t="shared" si="7"/>
        <v>726</v>
      </c>
    </row>
    <row r="173" spans="1:19" hidden="1" x14ac:dyDescent="0.3">
      <c r="A173" s="105">
        <v>2015</v>
      </c>
      <c r="B173" s="46">
        <v>13</v>
      </c>
      <c r="C173" s="47" t="s">
        <v>15</v>
      </c>
      <c r="D173" s="48">
        <v>143</v>
      </c>
      <c r="E173" s="49">
        <f>139-111</f>
        <v>28</v>
      </c>
      <c r="F173" s="49">
        <v>21</v>
      </c>
      <c r="G173" s="49">
        <v>22</v>
      </c>
      <c r="H173" s="49">
        <v>226</v>
      </c>
      <c r="I173" s="49">
        <v>17</v>
      </c>
      <c r="J173" s="49">
        <v>4</v>
      </c>
      <c r="K173" s="49">
        <v>13</v>
      </c>
      <c r="L173" s="49">
        <v>0</v>
      </c>
      <c r="M173" s="49">
        <v>3</v>
      </c>
      <c r="N173" s="50">
        <f t="shared" si="8"/>
        <v>477</v>
      </c>
      <c r="P173" s="104">
        <f t="shared" si="9"/>
        <v>3.6310679611650487</v>
      </c>
      <c r="R173" s="154">
        <v>111</v>
      </c>
      <c r="S173" s="153">
        <f t="shared" si="7"/>
        <v>588</v>
      </c>
    </row>
    <row r="174" spans="1:19" hidden="1" x14ac:dyDescent="0.3">
      <c r="A174" s="105">
        <v>2015</v>
      </c>
      <c r="B174" s="46">
        <v>14</v>
      </c>
      <c r="C174" s="47" t="s">
        <v>15</v>
      </c>
      <c r="D174" s="48">
        <v>39</v>
      </c>
      <c r="E174" s="49">
        <v>0</v>
      </c>
      <c r="F174" s="49">
        <v>19</v>
      </c>
      <c r="G174" s="49">
        <v>0</v>
      </c>
      <c r="H174" s="49">
        <v>236</v>
      </c>
      <c r="I174" s="49">
        <v>18</v>
      </c>
      <c r="J174" s="49">
        <v>5</v>
      </c>
      <c r="K174" s="49">
        <v>0</v>
      </c>
      <c r="L174" s="49">
        <v>0</v>
      </c>
      <c r="M174" s="49">
        <v>0</v>
      </c>
      <c r="N174" s="50">
        <f t="shared" si="8"/>
        <v>317</v>
      </c>
      <c r="P174" s="104">
        <f t="shared" si="9"/>
        <v>4.0317460317460316</v>
      </c>
      <c r="R174" s="154">
        <v>0</v>
      </c>
      <c r="S174" s="153">
        <f t="shared" si="7"/>
        <v>317</v>
      </c>
    </row>
    <row r="175" spans="1:19" hidden="1" x14ac:dyDescent="0.3">
      <c r="A175" s="105">
        <v>2015</v>
      </c>
      <c r="B175" s="46">
        <v>15</v>
      </c>
      <c r="C175" s="47" t="s">
        <v>15</v>
      </c>
      <c r="D175" s="48">
        <v>56</v>
      </c>
      <c r="E175" s="49">
        <f>217-202</f>
        <v>15</v>
      </c>
      <c r="F175" s="49">
        <v>3</v>
      </c>
      <c r="G175" s="49">
        <v>40</v>
      </c>
      <c r="H175" s="49">
        <v>136</v>
      </c>
      <c r="I175" s="49">
        <v>2</v>
      </c>
      <c r="J175" s="49">
        <v>0</v>
      </c>
      <c r="K175" s="49">
        <v>17</v>
      </c>
      <c r="L175" s="49">
        <v>0</v>
      </c>
      <c r="M175" s="49">
        <v>0</v>
      </c>
      <c r="N175" s="50">
        <f t="shared" si="8"/>
        <v>269</v>
      </c>
      <c r="P175" s="104">
        <f t="shared" si="9"/>
        <v>1.8020833333333333</v>
      </c>
      <c r="R175" s="154">
        <v>202</v>
      </c>
      <c r="S175" s="153">
        <f t="shared" si="7"/>
        <v>471</v>
      </c>
    </row>
    <row r="176" spans="1:19" hidden="1" x14ac:dyDescent="0.3">
      <c r="A176" s="105">
        <v>2015</v>
      </c>
      <c r="B176" s="46">
        <v>16</v>
      </c>
      <c r="C176" s="47" t="s">
        <v>15</v>
      </c>
      <c r="D176" s="48">
        <v>86</v>
      </c>
      <c r="E176" s="49">
        <f>147-140</f>
        <v>7</v>
      </c>
      <c r="F176" s="49">
        <v>5</v>
      </c>
      <c r="G176" s="49">
        <v>5</v>
      </c>
      <c r="H176" s="49">
        <v>128</v>
      </c>
      <c r="I176" s="49">
        <v>4</v>
      </c>
      <c r="J176" s="49">
        <v>16</v>
      </c>
      <c r="K176" s="49">
        <v>2</v>
      </c>
      <c r="L176" s="49">
        <v>0</v>
      </c>
      <c r="M176" s="49">
        <v>0</v>
      </c>
      <c r="N176" s="50">
        <f t="shared" si="8"/>
        <v>253</v>
      </c>
      <c r="P176" s="104">
        <f t="shared" si="9"/>
        <v>2.0161290322580645E-2</v>
      </c>
      <c r="R176" s="154">
        <v>140</v>
      </c>
      <c r="S176" s="153">
        <f t="shared" si="7"/>
        <v>393</v>
      </c>
    </row>
    <row r="177" spans="1:19" hidden="1" x14ac:dyDescent="0.3">
      <c r="A177" s="105">
        <v>2015</v>
      </c>
      <c r="B177" s="46">
        <v>17</v>
      </c>
      <c r="C177" s="47" t="s">
        <v>15</v>
      </c>
      <c r="D177" s="48">
        <v>103</v>
      </c>
      <c r="E177" s="157">
        <f>219-210</f>
        <v>9</v>
      </c>
      <c r="F177" s="49">
        <v>9</v>
      </c>
      <c r="G177" s="49">
        <v>336</v>
      </c>
      <c r="H177" s="49">
        <v>0</v>
      </c>
      <c r="I177" s="49">
        <v>47</v>
      </c>
      <c r="J177" s="49">
        <v>5</v>
      </c>
      <c r="K177" s="49">
        <v>11</v>
      </c>
      <c r="L177" s="49">
        <v>0</v>
      </c>
      <c r="M177" s="49">
        <v>0</v>
      </c>
      <c r="N177" s="50">
        <f t="shared" si="8"/>
        <v>520</v>
      </c>
      <c r="P177" s="104">
        <f t="shared" si="9"/>
        <v>6.5362318840579707</v>
      </c>
      <c r="R177" s="154">
        <v>210</v>
      </c>
      <c r="S177" s="153">
        <f t="shared" si="7"/>
        <v>730</v>
      </c>
    </row>
    <row r="178" spans="1:19" hidden="1" x14ac:dyDescent="0.3">
      <c r="A178" s="105">
        <v>2015</v>
      </c>
      <c r="B178" s="46">
        <v>18</v>
      </c>
      <c r="C178" s="47" t="s">
        <v>15</v>
      </c>
      <c r="D178" s="48">
        <v>152</v>
      </c>
      <c r="E178" s="157">
        <f>217-182</f>
        <v>35</v>
      </c>
      <c r="F178" s="49">
        <v>12</v>
      </c>
      <c r="G178" s="49">
        <v>12</v>
      </c>
      <c r="H178" s="49">
        <v>0</v>
      </c>
      <c r="I178" s="49">
        <v>22</v>
      </c>
      <c r="J178" s="49">
        <v>27</v>
      </c>
      <c r="K178" s="49">
        <v>7</v>
      </c>
      <c r="L178" s="49">
        <v>0</v>
      </c>
      <c r="M178" s="49">
        <v>0</v>
      </c>
      <c r="N178" s="50">
        <f t="shared" si="8"/>
        <v>267</v>
      </c>
      <c r="P178" s="104">
        <f t="shared" si="9"/>
        <v>-0.32575757575757575</v>
      </c>
      <c r="R178" s="154">
        <v>182</v>
      </c>
      <c r="S178" s="153">
        <f t="shared" si="7"/>
        <v>449</v>
      </c>
    </row>
    <row r="179" spans="1:19" hidden="1" x14ac:dyDescent="0.3">
      <c r="A179" s="105">
        <v>2015</v>
      </c>
      <c r="B179" s="46">
        <v>19</v>
      </c>
      <c r="C179" s="47" t="s">
        <v>15</v>
      </c>
      <c r="D179" s="48">
        <v>61</v>
      </c>
      <c r="E179" s="49">
        <f>169-139</f>
        <v>30</v>
      </c>
      <c r="F179" s="49">
        <v>42</v>
      </c>
      <c r="G179" s="49">
        <v>18</v>
      </c>
      <c r="H179" s="49">
        <v>260</v>
      </c>
      <c r="I179" s="49">
        <v>10</v>
      </c>
      <c r="J179" s="49">
        <v>7</v>
      </c>
      <c r="K179" s="49">
        <v>44</v>
      </c>
      <c r="L179" s="49">
        <v>0</v>
      </c>
      <c r="M179" s="49">
        <v>0</v>
      </c>
      <c r="N179" s="50">
        <f t="shared" si="8"/>
        <v>472</v>
      </c>
      <c r="P179" s="104">
        <f t="shared" si="9"/>
        <v>0.69784172661870503</v>
      </c>
      <c r="R179" s="154">
        <v>139</v>
      </c>
      <c r="S179" s="153">
        <f t="shared" si="7"/>
        <v>611</v>
      </c>
    </row>
    <row r="180" spans="1:19" hidden="1" x14ac:dyDescent="0.3">
      <c r="A180" s="105">
        <v>2015</v>
      </c>
      <c r="B180" s="46">
        <v>20</v>
      </c>
      <c r="C180" s="47" t="s">
        <v>15</v>
      </c>
      <c r="D180" s="48">
        <v>58</v>
      </c>
      <c r="E180" s="49">
        <f>134-118</f>
        <v>16</v>
      </c>
      <c r="F180" s="49">
        <v>6</v>
      </c>
      <c r="G180" s="49">
        <v>17</v>
      </c>
      <c r="H180" s="49">
        <v>4</v>
      </c>
      <c r="I180" s="49">
        <v>10</v>
      </c>
      <c r="J180" s="49">
        <v>25</v>
      </c>
      <c r="K180" s="49">
        <v>19</v>
      </c>
      <c r="L180" s="49">
        <v>0</v>
      </c>
      <c r="M180" s="49">
        <v>0</v>
      </c>
      <c r="N180" s="50">
        <f t="shared" si="8"/>
        <v>155</v>
      </c>
      <c r="P180" s="104">
        <f t="shared" si="9"/>
        <v>0.76136363636363635</v>
      </c>
      <c r="R180" s="154">
        <v>118</v>
      </c>
      <c r="S180" s="153">
        <f t="shared" si="7"/>
        <v>273</v>
      </c>
    </row>
    <row r="181" spans="1:19" hidden="1" x14ac:dyDescent="0.3">
      <c r="A181" s="105">
        <v>2015</v>
      </c>
      <c r="B181" s="46">
        <v>21</v>
      </c>
      <c r="C181" s="47" t="s">
        <v>15</v>
      </c>
      <c r="D181" s="48">
        <v>43</v>
      </c>
      <c r="E181" s="49">
        <f>201-96</f>
        <v>105</v>
      </c>
      <c r="F181" s="49">
        <v>16</v>
      </c>
      <c r="G181" s="49">
        <v>12</v>
      </c>
      <c r="H181" s="49">
        <v>233</v>
      </c>
      <c r="I181" s="49">
        <v>24</v>
      </c>
      <c r="J181" s="49">
        <v>0</v>
      </c>
      <c r="K181" s="49">
        <v>0</v>
      </c>
      <c r="L181" s="49">
        <v>6</v>
      </c>
      <c r="M181" s="49">
        <v>2</v>
      </c>
      <c r="N181" s="50">
        <f t="shared" si="8"/>
        <v>441</v>
      </c>
      <c r="P181" s="104">
        <f t="shared" si="9"/>
        <v>0.81481481481481477</v>
      </c>
      <c r="R181" s="154">
        <v>96</v>
      </c>
      <c r="S181" s="153">
        <f t="shared" si="7"/>
        <v>537</v>
      </c>
    </row>
    <row r="182" spans="1:19" hidden="1" x14ac:dyDescent="0.3">
      <c r="A182" s="105">
        <v>2015</v>
      </c>
      <c r="B182" s="46">
        <v>22</v>
      </c>
      <c r="C182" s="47" t="s">
        <v>15</v>
      </c>
      <c r="D182" s="48">
        <v>75</v>
      </c>
      <c r="E182" s="49">
        <f>333-290</f>
        <v>43</v>
      </c>
      <c r="F182" s="49">
        <v>3</v>
      </c>
      <c r="G182" s="49">
        <v>21</v>
      </c>
      <c r="H182" s="49">
        <v>0</v>
      </c>
      <c r="I182" s="49">
        <v>84</v>
      </c>
      <c r="J182" s="49">
        <v>10</v>
      </c>
      <c r="K182" s="49">
        <v>22</v>
      </c>
      <c r="L182" s="49">
        <v>0</v>
      </c>
      <c r="M182" s="49">
        <v>0</v>
      </c>
      <c r="N182" s="50">
        <f t="shared" si="8"/>
        <v>258</v>
      </c>
      <c r="P182" s="104">
        <f t="shared" si="9"/>
        <v>4.2653061224489797</v>
      </c>
      <c r="R182" s="154">
        <v>290</v>
      </c>
      <c r="S182" s="153">
        <f t="shared" si="7"/>
        <v>548</v>
      </c>
    </row>
    <row r="183" spans="1:19" hidden="1" x14ac:dyDescent="0.3">
      <c r="A183" s="105">
        <v>2015</v>
      </c>
      <c r="B183" s="46">
        <v>23</v>
      </c>
      <c r="C183" s="47" t="s">
        <v>15</v>
      </c>
      <c r="D183" s="48">
        <v>45</v>
      </c>
      <c r="E183" s="49">
        <v>46</v>
      </c>
      <c r="F183" s="49">
        <v>0</v>
      </c>
      <c r="G183" s="49">
        <v>8</v>
      </c>
      <c r="H183" s="49">
        <v>238</v>
      </c>
      <c r="I183" s="49">
        <v>3</v>
      </c>
      <c r="J183" s="49">
        <v>12</v>
      </c>
      <c r="K183" s="49">
        <v>25</v>
      </c>
      <c r="L183" s="49">
        <v>0</v>
      </c>
      <c r="M183" s="49">
        <v>0</v>
      </c>
      <c r="N183" s="50">
        <f t="shared" si="8"/>
        <v>377</v>
      </c>
      <c r="P183" s="104">
        <f t="shared" si="9"/>
        <v>-2.0779220779220779E-2</v>
      </c>
      <c r="R183" s="154">
        <v>0</v>
      </c>
      <c r="S183" s="153">
        <f t="shared" si="7"/>
        <v>377</v>
      </c>
    </row>
    <row r="184" spans="1:19" hidden="1" x14ac:dyDescent="0.3">
      <c r="A184" s="105">
        <v>2015</v>
      </c>
      <c r="B184" s="46">
        <v>24</v>
      </c>
      <c r="C184" s="47" t="s">
        <v>15</v>
      </c>
      <c r="D184" s="48">
        <v>119</v>
      </c>
      <c r="E184" s="49">
        <f>211-189</f>
        <v>22</v>
      </c>
      <c r="F184" s="49">
        <v>0</v>
      </c>
      <c r="G184" s="49">
        <v>21</v>
      </c>
      <c r="H184" s="49">
        <v>90</v>
      </c>
      <c r="I184" s="49">
        <v>6</v>
      </c>
      <c r="J184" s="49">
        <v>13</v>
      </c>
      <c r="K184" s="49">
        <v>9</v>
      </c>
      <c r="L184" s="49">
        <v>0</v>
      </c>
      <c r="M184" s="49">
        <v>0</v>
      </c>
      <c r="N184" s="50">
        <f t="shared" si="8"/>
        <v>280</v>
      </c>
      <c r="P184" s="104">
        <f t="shared" si="9"/>
        <v>2.1460674157303372</v>
      </c>
      <c r="R184" s="154">
        <v>189</v>
      </c>
      <c r="S184" s="153">
        <f t="shared" si="7"/>
        <v>469</v>
      </c>
    </row>
    <row r="185" spans="1:19" hidden="1" x14ac:dyDescent="0.3">
      <c r="A185" s="105">
        <v>2015</v>
      </c>
      <c r="B185" s="46">
        <v>25</v>
      </c>
      <c r="C185" s="47" t="s">
        <v>15</v>
      </c>
      <c r="D185" s="48">
        <v>108</v>
      </c>
      <c r="E185" s="49">
        <f>144-133</f>
        <v>11</v>
      </c>
      <c r="F185" s="49">
        <v>8</v>
      </c>
      <c r="G185" s="49">
        <v>19</v>
      </c>
      <c r="H185" s="49">
        <v>288</v>
      </c>
      <c r="I185" s="49">
        <v>8</v>
      </c>
      <c r="J185" s="49">
        <v>13</v>
      </c>
      <c r="K185" s="49">
        <v>10</v>
      </c>
      <c r="L185" s="49">
        <v>0</v>
      </c>
      <c r="M185" s="49">
        <v>0</v>
      </c>
      <c r="N185" s="50">
        <f t="shared" si="8"/>
        <v>465</v>
      </c>
      <c r="P185" s="104">
        <f t="shared" si="9"/>
        <v>0.76136363636363635</v>
      </c>
      <c r="R185" s="154">
        <v>133</v>
      </c>
      <c r="S185" s="153">
        <f t="shared" si="7"/>
        <v>598</v>
      </c>
    </row>
    <row r="186" spans="1:19" hidden="1" x14ac:dyDescent="0.3">
      <c r="A186" s="105">
        <v>2015</v>
      </c>
      <c r="B186" s="46">
        <v>26</v>
      </c>
      <c r="C186" s="47" t="s">
        <v>15</v>
      </c>
      <c r="D186" s="48">
        <v>40</v>
      </c>
      <c r="E186" s="49">
        <f>174-172</f>
        <v>2</v>
      </c>
      <c r="F186" s="49">
        <v>3</v>
      </c>
      <c r="G186" s="49">
        <v>9</v>
      </c>
      <c r="H186" s="49">
        <v>0</v>
      </c>
      <c r="I186" s="49">
        <v>36</v>
      </c>
      <c r="J186" s="49">
        <v>15</v>
      </c>
      <c r="K186" s="49">
        <v>19</v>
      </c>
      <c r="L186" s="49">
        <v>0</v>
      </c>
      <c r="M186" s="49">
        <v>0</v>
      </c>
      <c r="N186" s="50">
        <f t="shared" si="8"/>
        <v>124</v>
      </c>
      <c r="P186" s="104">
        <f t="shared" si="9"/>
        <v>1</v>
      </c>
      <c r="R186" s="154">
        <v>172</v>
      </c>
      <c r="S186" s="153">
        <f t="shared" si="7"/>
        <v>296</v>
      </c>
    </row>
    <row r="187" spans="1:19" hidden="1" x14ac:dyDescent="0.3">
      <c r="A187" s="105">
        <v>2015</v>
      </c>
      <c r="B187" s="46">
        <v>27</v>
      </c>
      <c r="C187" s="47" t="s">
        <v>15</v>
      </c>
      <c r="D187" s="48">
        <v>85</v>
      </c>
      <c r="E187" s="49">
        <f>114-111</f>
        <v>3</v>
      </c>
      <c r="F187" s="49">
        <v>11</v>
      </c>
      <c r="G187" s="49">
        <v>28</v>
      </c>
      <c r="H187" s="49">
        <v>279</v>
      </c>
      <c r="I187" s="49">
        <v>23</v>
      </c>
      <c r="J187" s="49">
        <v>1</v>
      </c>
      <c r="K187" s="49">
        <v>20</v>
      </c>
      <c r="L187" s="49">
        <v>9</v>
      </c>
      <c r="M187" s="49">
        <v>10</v>
      </c>
      <c r="N187" s="50">
        <f t="shared" si="8"/>
        <v>469</v>
      </c>
      <c r="P187" s="104">
        <f t="shared" si="9"/>
        <v>0.70545454545454545</v>
      </c>
      <c r="R187" s="154">
        <v>111</v>
      </c>
      <c r="S187" s="153">
        <f t="shared" si="7"/>
        <v>580</v>
      </c>
    </row>
    <row r="188" spans="1:19" hidden="1" x14ac:dyDescent="0.3">
      <c r="A188" s="105">
        <v>2015</v>
      </c>
      <c r="B188" s="46">
        <v>28</v>
      </c>
      <c r="C188" s="47" t="s">
        <v>15</v>
      </c>
      <c r="D188" s="48">
        <v>39</v>
      </c>
      <c r="E188" s="49">
        <f>295-274</f>
        <v>21</v>
      </c>
      <c r="F188" s="49">
        <v>4</v>
      </c>
      <c r="G188" s="49">
        <v>86</v>
      </c>
      <c r="H188" s="49">
        <v>0</v>
      </c>
      <c r="I188" s="49">
        <v>15</v>
      </c>
      <c r="J188" s="49">
        <v>7</v>
      </c>
      <c r="K188" s="49">
        <v>30</v>
      </c>
      <c r="L188" s="49">
        <v>15</v>
      </c>
      <c r="M188" s="49">
        <v>44</v>
      </c>
      <c r="N188" s="50">
        <f t="shared" si="8"/>
        <v>261</v>
      </c>
      <c r="P188" s="104">
        <f t="shared" si="9"/>
        <v>2.3461538461538463</v>
      </c>
      <c r="R188" s="154">
        <v>274</v>
      </c>
      <c r="S188" s="153">
        <f t="shared" si="7"/>
        <v>535</v>
      </c>
    </row>
    <row r="189" spans="1:19" hidden="1" x14ac:dyDescent="0.3">
      <c r="A189" s="105">
        <v>2015</v>
      </c>
      <c r="B189" s="46">
        <v>29</v>
      </c>
      <c r="C189" s="47" t="s">
        <v>15</v>
      </c>
      <c r="D189" s="48">
        <v>58</v>
      </c>
      <c r="E189" s="49">
        <f>128-105</f>
        <v>23</v>
      </c>
      <c r="F189" s="49">
        <v>1</v>
      </c>
      <c r="G189" s="49">
        <v>328</v>
      </c>
      <c r="H189" s="49">
        <v>0</v>
      </c>
      <c r="I189" s="49">
        <v>14</v>
      </c>
      <c r="J189" s="49">
        <v>24</v>
      </c>
      <c r="K189" s="49">
        <v>2</v>
      </c>
      <c r="L189" s="49">
        <v>2</v>
      </c>
      <c r="M189" s="49">
        <v>44</v>
      </c>
      <c r="N189" s="50">
        <f t="shared" si="8"/>
        <v>496</v>
      </c>
      <c r="P189" s="104">
        <f t="shared" si="9"/>
        <v>5.2784810126582276</v>
      </c>
      <c r="R189" s="154">
        <v>105</v>
      </c>
      <c r="S189" s="153">
        <f t="shared" si="7"/>
        <v>601</v>
      </c>
    </row>
    <row r="190" spans="1:19" hidden="1" x14ac:dyDescent="0.3">
      <c r="A190" s="105">
        <v>2015</v>
      </c>
      <c r="B190" s="46">
        <v>30</v>
      </c>
      <c r="C190" s="47" t="s">
        <v>15</v>
      </c>
      <c r="D190" s="48">
        <v>81</v>
      </c>
      <c r="E190" s="49">
        <f>236-214</f>
        <v>22</v>
      </c>
      <c r="F190" s="49">
        <v>4</v>
      </c>
      <c r="G190" s="49">
        <v>62</v>
      </c>
      <c r="H190" s="49">
        <v>1</v>
      </c>
      <c r="I190" s="49">
        <v>26</v>
      </c>
      <c r="J190" s="49">
        <v>19</v>
      </c>
      <c r="K190" s="49">
        <v>7</v>
      </c>
      <c r="L190" s="49">
        <v>0</v>
      </c>
      <c r="M190" s="49">
        <v>24</v>
      </c>
      <c r="N190" s="50">
        <f t="shared" si="8"/>
        <v>246</v>
      </c>
      <c r="P190" s="104">
        <f t="shared" si="9"/>
        <v>0</v>
      </c>
      <c r="R190" s="154">
        <v>214</v>
      </c>
      <c r="S190" s="153">
        <f t="shared" si="7"/>
        <v>460</v>
      </c>
    </row>
    <row r="191" spans="1:19" hidden="1" x14ac:dyDescent="0.3">
      <c r="A191" s="105">
        <v>2015</v>
      </c>
      <c r="B191" s="46">
        <v>31</v>
      </c>
      <c r="C191" s="47" t="s">
        <v>15</v>
      </c>
      <c r="D191" s="48">
        <v>90</v>
      </c>
      <c r="E191" s="49">
        <f>229-209</f>
        <v>20</v>
      </c>
      <c r="F191" s="49">
        <v>27</v>
      </c>
      <c r="G191" s="49">
        <v>315</v>
      </c>
      <c r="H191" s="49">
        <v>0</v>
      </c>
      <c r="I191" s="49">
        <v>11</v>
      </c>
      <c r="J191" s="49">
        <v>4</v>
      </c>
      <c r="K191" s="49">
        <v>15</v>
      </c>
      <c r="L191" s="49">
        <v>21</v>
      </c>
      <c r="M191" s="49">
        <v>0</v>
      </c>
      <c r="N191" s="50">
        <f t="shared" si="8"/>
        <v>503</v>
      </c>
      <c r="P191" s="104">
        <f t="shared" si="9"/>
        <v>0.43714285714285717</v>
      </c>
      <c r="R191" s="154">
        <v>209</v>
      </c>
      <c r="S191" s="153">
        <f t="shared" si="7"/>
        <v>712</v>
      </c>
    </row>
    <row r="192" spans="1:19" hidden="1" x14ac:dyDescent="0.3">
      <c r="A192" s="105">
        <v>2015</v>
      </c>
      <c r="B192" s="46">
        <v>32</v>
      </c>
      <c r="C192" s="47" t="s">
        <v>15</v>
      </c>
      <c r="D192" s="48">
        <v>97</v>
      </c>
      <c r="E192" s="49">
        <f>220-195</f>
        <v>25</v>
      </c>
      <c r="F192" s="49">
        <v>12</v>
      </c>
      <c r="G192" s="49">
        <v>39</v>
      </c>
      <c r="H192" s="49">
        <v>0</v>
      </c>
      <c r="I192" s="49">
        <v>13</v>
      </c>
      <c r="J192" s="49">
        <v>31</v>
      </c>
      <c r="K192" s="49">
        <v>10</v>
      </c>
      <c r="L192" s="49">
        <v>0</v>
      </c>
      <c r="M192" s="49">
        <v>7</v>
      </c>
      <c r="N192" s="50">
        <f t="shared" si="8"/>
        <v>234</v>
      </c>
      <c r="P192" s="104">
        <f t="shared" si="9"/>
        <v>2.6</v>
      </c>
      <c r="R192" s="154">
        <v>195</v>
      </c>
      <c r="S192" s="153">
        <f t="shared" si="7"/>
        <v>429</v>
      </c>
    </row>
    <row r="193" spans="1:19" hidden="1" x14ac:dyDescent="0.3">
      <c r="A193" s="105">
        <v>2015</v>
      </c>
      <c r="B193" s="46">
        <v>33</v>
      </c>
      <c r="C193" s="47" t="s">
        <v>15</v>
      </c>
      <c r="D193" s="48">
        <v>39</v>
      </c>
      <c r="E193" s="49">
        <f>45-8</f>
        <v>37</v>
      </c>
      <c r="F193" s="49">
        <v>12</v>
      </c>
      <c r="G193" s="49">
        <v>217</v>
      </c>
      <c r="H193" s="49">
        <v>0</v>
      </c>
      <c r="I193" s="49">
        <v>3</v>
      </c>
      <c r="J193" s="49">
        <v>0</v>
      </c>
      <c r="K193" s="49">
        <v>8</v>
      </c>
      <c r="L193" s="49">
        <v>10</v>
      </c>
      <c r="M193" s="49">
        <v>9</v>
      </c>
      <c r="N193" s="50">
        <f t="shared" si="8"/>
        <v>335</v>
      </c>
      <c r="P193" s="104">
        <f t="shared" si="9"/>
        <v>2.7222222222222223</v>
      </c>
      <c r="R193" s="154">
        <v>8</v>
      </c>
      <c r="S193" s="153">
        <f t="shared" si="7"/>
        <v>343</v>
      </c>
    </row>
    <row r="194" spans="1:19" hidden="1" x14ac:dyDescent="0.3">
      <c r="A194" s="105">
        <v>2015</v>
      </c>
      <c r="B194" s="46">
        <v>34</v>
      </c>
      <c r="C194" s="47" t="s">
        <v>15</v>
      </c>
      <c r="D194" s="48">
        <v>95</v>
      </c>
      <c r="E194" s="49">
        <f>240-236</f>
        <v>4</v>
      </c>
      <c r="F194" s="49">
        <v>5</v>
      </c>
      <c r="G194" s="49">
        <v>220</v>
      </c>
      <c r="H194" s="49">
        <v>41</v>
      </c>
      <c r="I194" s="49">
        <v>18</v>
      </c>
      <c r="J194" s="49">
        <v>0</v>
      </c>
      <c r="K194" s="49">
        <v>13</v>
      </c>
      <c r="L194" s="49">
        <v>0</v>
      </c>
      <c r="M194" s="49">
        <v>0</v>
      </c>
      <c r="N194" s="50">
        <f t="shared" si="8"/>
        <v>396</v>
      </c>
      <c r="P194" s="104">
        <f t="shared" si="9"/>
        <v>2.09375</v>
      </c>
      <c r="R194" s="154">
        <f>236+283</f>
        <v>519</v>
      </c>
      <c r="S194" s="153">
        <f t="shared" si="7"/>
        <v>915</v>
      </c>
    </row>
    <row r="195" spans="1:19" hidden="1" x14ac:dyDescent="0.3">
      <c r="A195" s="105">
        <v>2015</v>
      </c>
      <c r="B195" s="46">
        <v>35</v>
      </c>
      <c r="C195" s="47" t="s">
        <v>15</v>
      </c>
      <c r="D195" s="48">
        <v>41</v>
      </c>
      <c r="E195" s="49">
        <f>171-162</f>
        <v>9</v>
      </c>
      <c r="F195" s="49">
        <v>2</v>
      </c>
      <c r="G195" s="49">
        <v>11</v>
      </c>
      <c r="H195" s="49">
        <v>0</v>
      </c>
      <c r="I195" s="49">
        <v>13</v>
      </c>
      <c r="J195" s="49">
        <v>0</v>
      </c>
      <c r="K195" s="49">
        <v>2</v>
      </c>
      <c r="L195" s="49">
        <v>0</v>
      </c>
      <c r="M195" s="49">
        <v>4</v>
      </c>
      <c r="N195" s="50">
        <f t="shared" si="8"/>
        <v>82</v>
      </c>
      <c r="P195" s="104">
        <f t="shared" si="9"/>
        <v>-0.73801916932907352</v>
      </c>
      <c r="R195" s="154">
        <v>162</v>
      </c>
      <c r="S195" s="153">
        <f t="shared" si="7"/>
        <v>244</v>
      </c>
    </row>
    <row r="196" spans="1:19" hidden="1" x14ac:dyDescent="0.3">
      <c r="A196" s="105">
        <v>2015</v>
      </c>
      <c r="B196" s="46">
        <v>36</v>
      </c>
      <c r="C196" s="47" t="s">
        <v>15</v>
      </c>
      <c r="D196" s="48">
        <v>33</v>
      </c>
      <c r="E196" s="49">
        <v>27</v>
      </c>
      <c r="F196" s="49">
        <v>4</v>
      </c>
      <c r="G196" s="49">
        <v>265</v>
      </c>
      <c r="H196" s="49">
        <v>0</v>
      </c>
      <c r="I196" s="49">
        <v>3</v>
      </c>
      <c r="J196" s="49">
        <v>0</v>
      </c>
      <c r="K196" s="49">
        <v>6</v>
      </c>
      <c r="L196" s="49">
        <v>0</v>
      </c>
      <c r="M196" s="49">
        <v>0</v>
      </c>
      <c r="N196" s="50">
        <f t="shared" si="8"/>
        <v>338</v>
      </c>
      <c r="P196" s="104">
        <f t="shared" si="9"/>
        <v>1.6</v>
      </c>
      <c r="R196" s="154">
        <v>0</v>
      </c>
      <c r="S196" s="153">
        <f t="shared" si="7"/>
        <v>338</v>
      </c>
    </row>
    <row r="197" spans="1:19" hidden="1" x14ac:dyDescent="0.3">
      <c r="A197" s="105">
        <v>2015</v>
      </c>
      <c r="B197" s="46">
        <v>37</v>
      </c>
      <c r="C197" s="47" t="s">
        <v>15</v>
      </c>
      <c r="D197" s="48">
        <v>67</v>
      </c>
      <c r="E197" s="49">
        <v>1</v>
      </c>
      <c r="F197" s="49">
        <v>2</v>
      </c>
      <c r="G197" s="49">
        <v>26</v>
      </c>
      <c r="H197" s="49">
        <v>0</v>
      </c>
      <c r="I197" s="49">
        <v>0</v>
      </c>
      <c r="J197" s="49">
        <v>24</v>
      </c>
      <c r="K197" s="49">
        <v>5</v>
      </c>
      <c r="L197" s="49">
        <v>2</v>
      </c>
      <c r="M197" s="49">
        <v>0</v>
      </c>
      <c r="N197" s="50">
        <f t="shared" si="8"/>
        <v>127</v>
      </c>
      <c r="P197" s="104">
        <f t="shared" si="9"/>
        <v>-0.23030303030303031</v>
      </c>
      <c r="R197" s="154">
        <v>378</v>
      </c>
      <c r="S197" s="153">
        <f t="shared" si="7"/>
        <v>505</v>
      </c>
    </row>
    <row r="198" spans="1:19" hidden="1" x14ac:dyDescent="0.3">
      <c r="A198" s="105">
        <v>2015</v>
      </c>
      <c r="B198" s="46">
        <v>38</v>
      </c>
      <c r="C198" s="47" t="s">
        <v>15</v>
      </c>
      <c r="D198" s="48">
        <v>85</v>
      </c>
      <c r="E198" s="49">
        <v>0</v>
      </c>
      <c r="F198" s="49">
        <v>23</v>
      </c>
      <c r="G198" s="49">
        <v>289</v>
      </c>
      <c r="H198" s="49">
        <v>21</v>
      </c>
      <c r="I198" s="49">
        <v>14</v>
      </c>
      <c r="J198" s="49">
        <v>20</v>
      </c>
      <c r="K198" s="49">
        <v>0</v>
      </c>
      <c r="L198" s="49">
        <v>0</v>
      </c>
      <c r="M198" s="49">
        <v>0</v>
      </c>
      <c r="N198" s="50">
        <f t="shared" si="8"/>
        <v>452</v>
      </c>
      <c r="P198" s="104">
        <f t="shared" si="9"/>
        <v>3.8085106382978724</v>
      </c>
      <c r="Q198" s="43">
        <v>91</v>
      </c>
      <c r="R198" s="154">
        <v>91</v>
      </c>
      <c r="S198" s="153">
        <f t="shared" si="7"/>
        <v>543</v>
      </c>
    </row>
    <row r="199" spans="1:19" hidden="1" x14ac:dyDescent="0.3">
      <c r="A199" s="105">
        <v>2015</v>
      </c>
      <c r="B199" s="46">
        <v>39</v>
      </c>
      <c r="C199" s="47" t="s">
        <v>15</v>
      </c>
      <c r="D199" s="48">
        <f>136-99</f>
        <v>37</v>
      </c>
      <c r="E199" s="49">
        <v>13</v>
      </c>
      <c r="F199" s="49">
        <v>12</v>
      </c>
      <c r="G199" s="49">
        <v>260</v>
      </c>
      <c r="H199" s="49">
        <v>0</v>
      </c>
      <c r="I199" s="49">
        <v>5</v>
      </c>
      <c r="J199" s="49">
        <v>3</v>
      </c>
      <c r="K199" s="49">
        <v>17</v>
      </c>
      <c r="L199" s="49">
        <v>15</v>
      </c>
      <c r="M199" s="49">
        <v>0</v>
      </c>
      <c r="N199" s="50">
        <f t="shared" si="8"/>
        <v>362</v>
      </c>
      <c r="P199" s="104">
        <f t="shared" si="9"/>
        <v>0.1492063492063492</v>
      </c>
      <c r="R199" s="154">
        <f>70+99</f>
        <v>169</v>
      </c>
      <c r="S199" s="153">
        <f t="shared" si="7"/>
        <v>531</v>
      </c>
    </row>
    <row r="200" spans="1:19" hidden="1" x14ac:dyDescent="0.3">
      <c r="A200" s="105">
        <v>2015</v>
      </c>
      <c r="B200" s="46">
        <v>40</v>
      </c>
      <c r="C200" s="47" t="s">
        <v>15</v>
      </c>
      <c r="D200" s="48">
        <v>40</v>
      </c>
      <c r="E200" s="49">
        <f>245-218</f>
        <v>27</v>
      </c>
      <c r="F200" s="49">
        <v>16</v>
      </c>
      <c r="G200" s="49">
        <f>172-16</f>
        <v>156</v>
      </c>
      <c r="H200" s="49">
        <v>0</v>
      </c>
      <c r="I200" s="49">
        <v>5</v>
      </c>
      <c r="J200" s="49">
        <v>11</v>
      </c>
      <c r="K200" s="49">
        <v>11</v>
      </c>
      <c r="L200" s="49">
        <v>0</v>
      </c>
      <c r="M200" s="49">
        <v>0</v>
      </c>
      <c r="N200" s="50">
        <f t="shared" si="8"/>
        <v>266</v>
      </c>
      <c r="P200" s="104">
        <f t="shared" si="9"/>
        <v>2.8550724637681157</v>
      </c>
      <c r="R200" s="154">
        <f>218+30+16</f>
        <v>264</v>
      </c>
      <c r="S200" s="153">
        <f t="shared" si="7"/>
        <v>530</v>
      </c>
    </row>
    <row r="201" spans="1:19" hidden="1" x14ac:dyDescent="0.3">
      <c r="A201" s="105">
        <v>2015</v>
      </c>
      <c r="B201" s="46">
        <v>41</v>
      </c>
      <c r="C201" s="47" t="s">
        <v>15</v>
      </c>
      <c r="D201" s="48">
        <f>150-94</f>
        <v>56</v>
      </c>
      <c r="E201" s="49">
        <f>125-97</f>
        <v>28</v>
      </c>
      <c r="F201" s="49">
        <v>8</v>
      </c>
      <c r="G201" s="49">
        <v>10</v>
      </c>
      <c r="H201" s="49">
        <v>0</v>
      </c>
      <c r="I201" s="49">
        <v>1</v>
      </c>
      <c r="J201" s="49">
        <v>15</v>
      </c>
      <c r="K201" s="49">
        <v>1</v>
      </c>
      <c r="L201" s="49">
        <v>0</v>
      </c>
      <c r="M201" s="49">
        <v>0</v>
      </c>
      <c r="N201" s="50">
        <f t="shared" si="8"/>
        <v>119</v>
      </c>
      <c r="P201" s="104">
        <f t="shared" si="9"/>
        <v>-0.67837837837837833</v>
      </c>
      <c r="R201" s="154">
        <f>97+94+14</f>
        <v>205</v>
      </c>
      <c r="S201" s="153">
        <f t="shared" si="7"/>
        <v>324</v>
      </c>
    </row>
    <row r="202" spans="1:19" hidden="1" x14ac:dyDescent="0.3">
      <c r="A202" s="105">
        <v>2015</v>
      </c>
      <c r="B202" s="46">
        <v>42</v>
      </c>
      <c r="C202" s="47" t="s">
        <v>15</v>
      </c>
      <c r="D202" s="48">
        <f>69-42</f>
        <v>27</v>
      </c>
      <c r="E202" s="49">
        <f>149-112</f>
        <v>37</v>
      </c>
      <c r="F202" s="49">
        <v>3</v>
      </c>
      <c r="G202" s="49">
        <v>150</v>
      </c>
      <c r="H202" s="49">
        <v>7</v>
      </c>
      <c r="I202" s="49">
        <v>5</v>
      </c>
      <c r="J202" s="49">
        <v>24</v>
      </c>
      <c r="K202" s="49">
        <v>0</v>
      </c>
      <c r="L202" s="49">
        <v>19</v>
      </c>
      <c r="M202" s="49">
        <v>0</v>
      </c>
      <c r="N202" s="50">
        <f t="shared" si="8"/>
        <v>272</v>
      </c>
      <c r="P202" s="104">
        <f t="shared" si="9"/>
        <v>0.43157894736842106</v>
      </c>
      <c r="R202" s="154">
        <f>112+42</f>
        <v>154</v>
      </c>
      <c r="S202" s="153">
        <f t="shared" si="7"/>
        <v>426</v>
      </c>
    </row>
    <row r="203" spans="1:19" hidden="1" x14ac:dyDescent="0.3">
      <c r="A203" s="105">
        <v>2015</v>
      </c>
      <c r="B203" s="46">
        <v>43</v>
      </c>
      <c r="C203" s="47" t="s">
        <v>15</v>
      </c>
      <c r="D203" s="48">
        <f>135-28</f>
        <v>107</v>
      </c>
      <c r="E203" s="49">
        <f>200-194</f>
        <v>6</v>
      </c>
      <c r="F203" s="49">
        <v>34</v>
      </c>
      <c r="G203" s="49">
        <v>196</v>
      </c>
      <c r="H203" s="49">
        <v>0</v>
      </c>
      <c r="I203" s="49">
        <v>2</v>
      </c>
      <c r="J203" s="49">
        <v>12</v>
      </c>
      <c r="K203" s="49">
        <v>5</v>
      </c>
      <c r="L203" s="49">
        <v>0</v>
      </c>
      <c r="M203" s="49">
        <v>0</v>
      </c>
      <c r="N203" s="50">
        <f t="shared" si="8"/>
        <v>362</v>
      </c>
      <c r="P203" s="104">
        <f t="shared" si="9"/>
        <v>1.7424242424242424</v>
      </c>
      <c r="R203" s="154">
        <f>194+28</f>
        <v>222</v>
      </c>
      <c r="S203" s="153">
        <f t="shared" si="7"/>
        <v>584</v>
      </c>
    </row>
    <row r="204" spans="1:19" hidden="1" x14ac:dyDescent="0.3">
      <c r="A204" s="105">
        <v>2015</v>
      </c>
      <c r="B204" s="46">
        <v>44</v>
      </c>
      <c r="C204" s="47" t="s">
        <v>15</v>
      </c>
      <c r="D204" s="48">
        <v>103</v>
      </c>
      <c r="E204" s="49">
        <f>211-194</f>
        <v>17</v>
      </c>
      <c r="F204" s="49">
        <v>8</v>
      </c>
      <c r="G204" s="49">
        <v>240</v>
      </c>
      <c r="H204" s="49">
        <v>0</v>
      </c>
      <c r="I204" s="49">
        <v>6</v>
      </c>
      <c r="J204" s="49">
        <v>1</v>
      </c>
      <c r="K204" s="49">
        <v>0</v>
      </c>
      <c r="L204" s="49">
        <v>0</v>
      </c>
      <c r="M204" s="49">
        <v>1</v>
      </c>
      <c r="N204" s="50">
        <f t="shared" si="8"/>
        <v>376</v>
      </c>
      <c r="P204" s="104">
        <f t="shared" si="9"/>
        <v>8.0428954423592495E-3</v>
      </c>
      <c r="R204" s="154">
        <v>194</v>
      </c>
      <c r="S204" s="153">
        <f t="shared" si="7"/>
        <v>570</v>
      </c>
    </row>
    <row r="205" spans="1:19" hidden="1" x14ac:dyDescent="0.3">
      <c r="A205" s="105">
        <v>2015</v>
      </c>
      <c r="B205" s="46">
        <v>45</v>
      </c>
      <c r="C205" s="47" t="s">
        <v>15</v>
      </c>
      <c r="D205" s="48">
        <v>50</v>
      </c>
      <c r="E205" s="49">
        <v>10</v>
      </c>
      <c r="F205" s="49">
        <v>2</v>
      </c>
      <c r="G205" s="49">
        <v>6</v>
      </c>
      <c r="H205" s="49">
        <v>0</v>
      </c>
      <c r="I205" s="49">
        <v>10</v>
      </c>
      <c r="J205" s="49">
        <v>15</v>
      </c>
      <c r="K205" s="49">
        <v>6</v>
      </c>
      <c r="L205" s="49">
        <v>0</v>
      </c>
      <c r="M205" s="49">
        <v>0</v>
      </c>
      <c r="N205" s="50">
        <f t="shared" si="8"/>
        <v>99</v>
      </c>
      <c r="P205" s="104">
        <f t="shared" si="9"/>
        <v>-0.66095890410958902</v>
      </c>
      <c r="R205" s="154">
        <f>19+62+82+42</f>
        <v>205</v>
      </c>
      <c r="S205" s="153">
        <f>N205+R205</f>
        <v>304</v>
      </c>
    </row>
    <row r="206" spans="1:19" hidden="1" x14ac:dyDescent="0.3">
      <c r="A206" s="105">
        <v>2015</v>
      </c>
      <c r="B206" s="46">
        <v>46</v>
      </c>
      <c r="C206" s="47" t="s">
        <v>15</v>
      </c>
      <c r="D206" s="48">
        <v>67</v>
      </c>
      <c r="E206" s="49">
        <f>83-6</f>
        <v>77</v>
      </c>
      <c r="F206" s="49">
        <v>13</v>
      </c>
      <c r="G206" s="49">
        <f>243-18</f>
        <v>225</v>
      </c>
      <c r="H206" s="49">
        <v>0</v>
      </c>
      <c r="I206" s="49">
        <v>1</v>
      </c>
      <c r="J206" s="49">
        <v>17</v>
      </c>
      <c r="K206" s="49">
        <v>13</v>
      </c>
      <c r="L206" s="49">
        <v>0</v>
      </c>
      <c r="M206" s="49">
        <v>0</v>
      </c>
      <c r="N206" s="50">
        <f t="shared" si="8"/>
        <v>413</v>
      </c>
      <c r="P206" s="104">
        <f t="shared" si="9"/>
        <v>0.1601123595505618</v>
      </c>
      <c r="R206" s="154">
        <v>24</v>
      </c>
      <c r="S206" s="153">
        <f t="shared" si="7"/>
        <v>437</v>
      </c>
    </row>
    <row r="207" spans="1:19" hidden="1" x14ac:dyDescent="0.3">
      <c r="A207" s="105">
        <v>2015</v>
      </c>
      <c r="B207" s="46">
        <v>47</v>
      </c>
      <c r="C207" s="47" t="s">
        <v>15</v>
      </c>
      <c r="D207" s="48">
        <v>31</v>
      </c>
      <c r="E207" s="49">
        <f>288-263</f>
        <v>25</v>
      </c>
      <c r="F207" s="49">
        <v>12</v>
      </c>
      <c r="G207" s="49">
        <v>196</v>
      </c>
      <c r="H207" s="49">
        <v>0</v>
      </c>
      <c r="I207" s="49">
        <v>16</v>
      </c>
      <c r="J207" s="49">
        <v>17</v>
      </c>
      <c r="K207" s="49">
        <v>3</v>
      </c>
      <c r="L207" s="49">
        <v>0</v>
      </c>
      <c r="M207" s="49">
        <v>0</v>
      </c>
      <c r="N207" s="50">
        <f t="shared" si="8"/>
        <v>300</v>
      </c>
      <c r="P207" s="104">
        <f t="shared" si="9"/>
        <v>-0.25558312655086851</v>
      </c>
      <c r="R207" s="154">
        <v>293</v>
      </c>
      <c r="S207" s="153">
        <f t="shared" si="7"/>
        <v>593</v>
      </c>
    </row>
    <row r="208" spans="1:19" hidden="1" x14ac:dyDescent="0.3">
      <c r="A208" s="105">
        <v>2015</v>
      </c>
      <c r="B208" s="46">
        <v>48</v>
      </c>
      <c r="C208" s="47" t="s">
        <v>15</v>
      </c>
      <c r="D208" s="48">
        <f>183-132</f>
        <v>51</v>
      </c>
      <c r="E208" s="49">
        <v>10</v>
      </c>
      <c r="F208" s="49">
        <v>34</v>
      </c>
      <c r="G208" s="49">
        <v>28</v>
      </c>
      <c r="H208" s="49">
        <v>0</v>
      </c>
      <c r="I208" s="49">
        <v>9</v>
      </c>
      <c r="J208" s="49">
        <v>14</v>
      </c>
      <c r="K208" s="49">
        <v>28</v>
      </c>
      <c r="L208" s="49">
        <v>0</v>
      </c>
      <c r="M208" s="49">
        <v>0</v>
      </c>
      <c r="N208" s="50">
        <f t="shared" si="8"/>
        <v>174</v>
      </c>
      <c r="P208" s="104">
        <f t="shared" si="9"/>
        <v>-0.14705882352941177</v>
      </c>
      <c r="R208" s="154">
        <f>132+125</f>
        <v>257</v>
      </c>
      <c r="S208" s="153">
        <f t="shared" si="7"/>
        <v>431</v>
      </c>
    </row>
    <row r="209" spans="1:19" hidden="1" x14ac:dyDescent="0.3">
      <c r="A209" s="105">
        <v>2015</v>
      </c>
      <c r="B209" s="46">
        <v>49</v>
      </c>
      <c r="C209" s="47" t="s">
        <v>15</v>
      </c>
      <c r="D209" s="48">
        <v>104</v>
      </c>
      <c r="E209" s="49">
        <f>115-106</f>
        <v>9</v>
      </c>
      <c r="F209" s="49">
        <v>21</v>
      </c>
      <c r="G209" s="49">
        <v>275</v>
      </c>
      <c r="H209" s="49">
        <v>0</v>
      </c>
      <c r="I209" s="49">
        <v>14</v>
      </c>
      <c r="J209" s="49">
        <v>15</v>
      </c>
      <c r="K209" s="49">
        <v>20</v>
      </c>
      <c r="L209" s="49">
        <v>0</v>
      </c>
      <c r="M209" s="49">
        <v>0</v>
      </c>
      <c r="N209" s="50">
        <f t="shared" si="8"/>
        <v>458</v>
      </c>
      <c r="P209" s="104">
        <f t="shared" si="9"/>
        <v>4.8054919908466817E-2</v>
      </c>
      <c r="R209" s="154">
        <v>106</v>
      </c>
      <c r="S209" s="153">
        <f t="shared" si="7"/>
        <v>564</v>
      </c>
    </row>
    <row r="210" spans="1:19" hidden="1" x14ac:dyDescent="0.3">
      <c r="A210" s="105">
        <v>2015</v>
      </c>
      <c r="B210" s="46">
        <v>50</v>
      </c>
      <c r="C210" s="47" t="s">
        <v>15</v>
      </c>
      <c r="D210" s="48">
        <v>100</v>
      </c>
      <c r="E210" s="49">
        <v>6</v>
      </c>
      <c r="F210" s="49">
        <v>4</v>
      </c>
      <c r="G210" s="49">
        <v>3</v>
      </c>
      <c r="H210" s="49">
        <v>31</v>
      </c>
      <c r="I210" s="49">
        <v>3</v>
      </c>
      <c r="J210" s="49">
        <v>13</v>
      </c>
      <c r="K210" s="49">
        <v>7</v>
      </c>
      <c r="L210" s="49">
        <v>0</v>
      </c>
      <c r="M210" s="49">
        <v>0</v>
      </c>
      <c r="N210" s="50">
        <f t="shared" si="8"/>
        <v>167</v>
      </c>
      <c r="P210" s="104">
        <f t="shared" si="9"/>
        <v>-0.57069408740359895</v>
      </c>
      <c r="R210" s="154">
        <f>154+38</f>
        <v>192</v>
      </c>
      <c r="S210" s="153">
        <f t="shared" si="7"/>
        <v>359</v>
      </c>
    </row>
    <row r="211" spans="1:19" hidden="1" x14ac:dyDescent="0.3">
      <c r="A211" s="105">
        <v>2015</v>
      </c>
      <c r="B211" s="46">
        <v>51</v>
      </c>
      <c r="C211" s="47" t="s">
        <v>15</v>
      </c>
      <c r="D211" s="48">
        <f>80-31</f>
        <v>49</v>
      </c>
      <c r="E211" s="49">
        <f>194-182</f>
        <v>12</v>
      </c>
      <c r="F211" s="49">
        <v>7</v>
      </c>
      <c r="G211" s="49">
        <f>278-34</f>
        <v>244</v>
      </c>
      <c r="H211" s="49">
        <v>0</v>
      </c>
      <c r="I211" s="49">
        <v>6</v>
      </c>
      <c r="J211" s="49">
        <v>1</v>
      </c>
      <c r="K211" s="49">
        <v>15</v>
      </c>
      <c r="L211" s="49">
        <v>0</v>
      </c>
      <c r="M211" s="49">
        <v>0</v>
      </c>
      <c r="N211" s="50">
        <f t="shared" si="8"/>
        <v>334</v>
      </c>
      <c r="P211" s="104">
        <f>(N211-N157)/N157</f>
        <v>-0.14138817480719795</v>
      </c>
      <c r="R211" s="154">
        <f>182+31+34</f>
        <v>247</v>
      </c>
      <c r="S211" s="153">
        <f t="shared" si="7"/>
        <v>581</v>
      </c>
    </row>
    <row r="212" spans="1:19" hidden="1" x14ac:dyDescent="0.3">
      <c r="A212" s="105">
        <v>2015</v>
      </c>
      <c r="B212" s="46">
        <v>52</v>
      </c>
      <c r="C212" s="47" t="s">
        <v>15</v>
      </c>
      <c r="D212" s="48">
        <v>77</v>
      </c>
      <c r="E212" s="49">
        <v>15</v>
      </c>
      <c r="F212" s="49">
        <v>0</v>
      </c>
      <c r="G212" s="49">
        <v>205</v>
      </c>
      <c r="H212" s="49">
        <v>0</v>
      </c>
      <c r="I212" s="49">
        <v>4</v>
      </c>
      <c r="J212" s="49">
        <v>6</v>
      </c>
      <c r="K212" s="49">
        <v>17</v>
      </c>
      <c r="L212" s="49">
        <v>0</v>
      </c>
      <c r="M212" s="49">
        <v>0</v>
      </c>
      <c r="N212" s="50">
        <f t="shared" si="8"/>
        <v>324</v>
      </c>
      <c r="P212" s="104">
        <f>(N212-N158)/N158</f>
        <v>-7.1633237822349566E-2</v>
      </c>
      <c r="R212" s="154">
        <v>121</v>
      </c>
      <c r="S212" s="153">
        <f t="shared" si="7"/>
        <v>445</v>
      </c>
    </row>
    <row r="213" spans="1:19" ht="15" hidden="1" thickBot="1" x14ac:dyDescent="0.35">
      <c r="A213" s="105">
        <v>2015</v>
      </c>
      <c r="B213" s="87">
        <v>53</v>
      </c>
      <c r="C213" s="88" t="s">
        <v>15</v>
      </c>
      <c r="D213" s="97">
        <v>48</v>
      </c>
      <c r="E213" s="98">
        <f>156-92</f>
        <v>64</v>
      </c>
      <c r="F213" s="98">
        <v>13</v>
      </c>
      <c r="G213" s="99">
        <v>209</v>
      </c>
      <c r="H213" s="99">
        <f>188-83</f>
        <v>105</v>
      </c>
      <c r="I213" s="99">
        <v>9</v>
      </c>
      <c r="J213" s="99">
        <v>4</v>
      </c>
      <c r="K213" s="99">
        <v>5</v>
      </c>
      <c r="L213" s="99">
        <v>0</v>
      </c>
      <c r="M213" s="99">
        <v>0</v>
      </c>
      <c r="N213" s="50">
        <f t="shared" si="8"/>
        <v>457</v>
      </c>
      <c r="P213" s="104" t="s">
        <v>25</v>
      </c>
      <c r="R213" s="154">
        <f>92+83</f>
        <v>175</v>
      </c>
      <c r="S213" s="153">
        <f t="shared" si="7"/>
        <v>632</v>
      </c>
    </row>
    <row r="214" spans="1:19" ht="97.5" customHeight="1" thickTop="1" thickBot="1" x14ac:dyDescent="0.35">
      <c r="A214" s="61" t="s">
        <v>0</v>
      </c>
      <c r="B214" s="62" t="s">
        <v>1</v>
      </c>
      <c r="C214" s="63" t="s">
        <v>2</v>
      </c>
      <c r="D214" s="100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7" t="s">
        <v>11</v>
      </c>
      <c r="M214" s="67" t="s">
        <v>12</v>
      </c>
      <c r="N214" s="129" t="s">
        <v>13</v>
      </c>
      <c r="O214" s="71"/>
      <c r="P214" s="44" t="s">
        <v>23</v>
      </c>
      <c r="Q214" s="71"/>
      <c r="R214" s="130" t="s">
        <v>29</v>
      </c>
      <c r="S214" s="131" t="s">
        <v>30</v>
      </c>
    </row>
    <row r="215" spans="1:19" x14ac:dyDescent="0.3">
      <c r="A215" s="109">
        <v>2016</v>
      </c>
      <c r="B215" s="74">
        <v>1</v>
      </c>
      <c r="C215" s="75" t="s">
        <v>15</v>
      </c>
      <c r="D215" s="76">
        <f>63-38</f>
        <v>25</v>
      </c>
      <c r="E215" s="77">
        <v>11</v>
      </c>
      <c r="F215" s="77">
        <v>0</v>
      </c>
      <c r="G215" s="77">
        <v>3</v>
      </c>
      <c r="H215" s="77">
        <v>0</v>
      </c>
      <c r="I215" s="77">
        <v>0</v>
      </c>
      <c r="J215" s="77">
        <v>0</v>
      </c>
      <c r="K215" s="77">
        <v>2</v>
      </c>
      <c r="L215" s="77">
        <v>0</v>
      </c>
      <c r="M215" s="77">
        <v>0</v>
      </c>
      <c r="N215" s="103">
        <f>SUM(D215:M215)</f>
        <v>41</v>
      </c>
      <c r="O215" s="79"/>
      <c r="P215" s="104">
        <f>(N215-N162)/N162</f>
        <v>-0.84758364312267653</v>
      </c>
      <c r="Q215" s="79"/>
      <c r="R215" s="156">
        <v>38</v>
      </c>
      <c r="S215" s="153">
        <f t="shared" ref="S215:S224" si="10">N215+R215</f>
        <v>79</v>
      </c>
    </row>
    <row r="216" spans="1:19" x14ac:dyDescent="0.3">
      <c r="A216" s="110">
        <v>2016</v>
      </c>
      <c r="B216" s="46">
        <v>2</v>
      </c>
      <c r="C216" s="84" t="s">
        <v>15</v>
      </c>
      <c r="D216" s="48">
        <v>53</v>
      </c>
      <c r="E216" s="49">
        <v>6</v>
      </c>
      <c r="F216" s="49">
        <v>0</v>
      </c>
      <c r="G216" s="49">
        <v>10</v>
      </c>
      <c r="H216" s="49">
        <v>4</v>
      </c>
      <c r="I216" s="49">
        <v>6</v>
      </c>
      <c r="J216" s="49">
        <v>3</v>
      </c>
      <c r="K216" s="49">
        <v>0</v>
      </c>
      <c r="L216" s="49">
        <v>0</v>
      </c>
      <c r="M216" s="49">
        <v>0</v>
      </c>
      <c r="N216" s="50">
        <f>SUM(D216:M216)</f>
        <v>82</v>
      </c>
      <c r="O216" s="82"/>
      <c r="P216" s="104">
        <f>(N216-N163)/N163</f>
        <v>-0.78534031413612571</v>
      </c>
      <c r="Q216" s="82"/>
      <c r="R216" s="154">
        <f>241+56</f>
        <v>297</v>
      </c>
      <c r="S216" s="153">
        <f t="shared" si="10"/>
        <v>379</v>
      </c>
    </row>
    <row r="217" spans="1:19" ht="15.75" customHeight="1" x14ac:dyDescent="0.3">
      <c r="A217" s="110">
        <v>2016</v>
      </c>
      <c r="B217" s="46">
        <v>3</v>
      </c>
      <c r="C217" s="47" t="s">
        <v>15</v>
      </c>
      <c r="D217" s="48">
        <v>51</v>
      </c>
      <c r="E217" s="49">
        <v>16</v>
      </c>
      <c r="F217" s="49">
        <v>4</v>
      </c>
      <c r="G217" s="49">
        <v>465</v>
      </c>
      <c r="H217" s="49">
        <v>0</v>
      </c>
      <c r="I217" s="49">
        <v>4</v>
      </c>
      <c r="J217" s="49">
        <v>21</v>
      </c>
      <c r="K217" s="49">
        <v>23</v>
      </c>
      <c r="L217" s="49">
        <v>0</v>
      </c>
      <c r="M217" s="49">
        <v>0</v>
      </c>
      <c r="N217" s="50">
        <f t="shared" ref="N217:N220" si="11">SUM(D217:M217)</f>
        <v>584</v>
      </c>
      <c r="P217" s="104">
        <f>(N217-N164)/N164</f>
        <v>2.9194630872483223</v>
      </c>
      <c r="R217" s="154">
        <f>557-38</f>
        <v>519</v>
      </c>
      <c r="S217" s="153">
        <f t="shared" si="10"/>
        <v>1103</v>
      </c>
    </row>
    <row r="218" spans="1:19" x14ac:dyDescent="0.3">
      <c r="A218" s="110">
        <v>2016</v>
      </c>
      <c r="B218" s="46">
        <v>4</v>
      </c>
      <c r="C218" s="47" t="s">
        <v>15</v>
      </c>
      <c r="D218" s="48">
        <v>136</v>
      </c>
      <c r="E218" s="49">
        <f>562-374</f>
        <v>188</v>
      </c>
      <c r="F218" s="49">
        <v>5</v>
      </c>
      <c r="G218" s="49">
        <v>336</v>
      </c>
      <c r="H218" s="49">
        <v>0</v>
      </c>
      <c r="I218" s="49">
        <v>0</v>
      </c>
      <c r="J218" s="49">
        <v>21</v>
      </c>
      <c r="K218" s="49">
        <v>2</v>
      </c>
      <c r="L218" s="49">
        <v>0</v>
      </c>
      <c r="M218" s="49">
        <v>5</v>
      </c>
      <c r="N218" s="50">
        <f t="shared" si="11"/>
        <v>693</v>
      </c>
      <c r="P218" s="104">
        <f>(N218-N165)/N165</f>
        <v>0.5</v>
      </c>
      <c r="R218" s="154">
        <v>374</v>
      </c>
      <c r="S218" s="153">
        <f t="shared" si="10"/>
        <v>1067</v>
      </c>
    </row>
    <row r="219" spans="1:19" x14ac:dyDescent="0.3">
      <c r="A219" s="110">
        <v>2016</v>
      </c>
      <c r="B219" s="46">
        <v>5</v>
      </c>
      <c r="C219" s="47" t="s">
        <v>15</v>
      </c>
      <c r="D219" s="48">
        <v>74</v>
      </c>
      <c r="E219" s="49">
        <v>15</v>
      </c>
      <c r="F219" s="49">
        <v>9</v>
      </c>
      <c r="G219" s="49">
        <v>19</v>
      </c>
      <c r="H219" s="49">
        <v>0</v>
      </c>
      <c r="I219" s="49">
        <v>8</v>
      </c>
      <c r="J219" s="49">
        <v>17</v>
      </c>
      <c r="K219" s="49">
        <v>10</v>
      </c>
      <c r="L219" s="49">
        <v>0</v>
      </c>
      <c r="M219" s="49">
        <v>0</v>
      </c>
      <c r="N219" s="50">
        <f t="shared" si="11"/>
        <v>152</v>
      </c>
      <c r="P219" s="104">
        <f>(N219-N166)/N166</f>
        <v>-0.37959183673469388</v>
      </c>
      <c r="R219" s="154">
        <f>114+118</f>
        <v>232</v>
      </c>
      <c r="S219" s="153">
        <f t="shared" si="10"/>
        <v>384</v>
      </c>
    </row>
    <row r="220" spans="1:19" x14ac:dyDescent="0.3">
      <c r="A220" s="110">
        <v>2016</v>
      </c>
      <c r="B220" s="46">
        <v>6</v>
      </c>
      <c r="C220" s="47" t="s">
        <v>15</v>
      </c>
      <c r="D220" s="48">
        <v>106</v>
      </c>
      <c r="E220" s="49">
        <v>4</v>
      </c>
      <c r="F220" s="49">
        <v>0</v>
      </c>
      <c r="G220" s="49">
        <v>26</v>
      </c>
      <c r="H220" s="49">
        <v>0</v>
      </c>
      <c r="I220" s="49">
        <v>7</v>
      </c>
      <c r="J220" s="49">
        <v>9</v>
      </c>
      <c r="K220" s="49">
        <f>86-78</f>
        <v>8</v>
      </c>
      <c r="L220" s="49">
        <v>0</v>
      </c>
      <c r="M220" s="49">
        <v>0</v>
      </c>
      <c r="N220" s="50">
        <f t="shared" si="11"/>
        <v>160</v>
      </c>
      <c r="P220" s="104">
        <f t="shared" ref="P220:P264" si="12">(N220-N167)/N167</f>
        <v>-0.53757225433526012</v>
      </c>
      <c r="R220" s="154">
        <f>78+196</f>
        <v>274</v>
      </c>
      <c r="S220" s="153">
        <f t="shared" si="10"/>
        <v>434</v>
      </c>
    </row>
    <row r="221" spans="1:19" ht="16.5" customHeight="1" x14ac:dyDescent="0.3">
      <c r="A221" s="110">
        <v>2016</v>
      </c>
      <c r="B221" s="46">
        <v>7</v>
      </c>
      <c r="C221" s="47" t="s">
        <v>15</v>
      </c>
      <c r="D221" s="48">
        <f>153-45</f>
        <v>108</v>
      </c>
      <c r="E221" s="49">
        <f>315-285</f>
        <v>30</v>
      </c>
      <c r="F221" s="49">
        <v>3</v>
      </c>
      <c r="G221" s="49">
        <v>23</v>
      </c>
      <c r="H221" s="49">
        <v>0</v>
      </c>
      <c r="I221" s="49">
        <v>5</v>
      </c>
      <c r="J221" s="49">
        <v>20</v>
      </c>
      <c r="K221" s="49">
        <v>5</v>
      </c>
      <c r="L221" s="49">
        <v>0</v>
      </c>
      <c r="M221" s="49">
        <v>0</v>
      </c>
      <c r="N221" s="50">
        <f>SUM(D221:M221)</f>
        <v>194</v>
      </c>
      <c r="P221" s="104">
        <f t="shared" si="12"/>
        <v>-0.57826086956521738</v>
      </c>
      <c r="R221" s="154">
        <f>285+45</f>
        <v>330</v>
      </c>
      <c r="S221" s="153">
        <f t="shared" si="10"/>
        <v>524</v>
      </c>
    </row>
    <row r="222" spans="1:19" ht="16.5" customHeight="1" x14ac:dyDescent="0.3">
      <c r="A222" s="110">
        <v>2016</v>
      </c>
      <c r="B222" s="46">
        <v>8</v>
      </c>
      <c r="C222" s="47" t="s">
        <v>15</v>
      </c>
      <c r="D222" s="48">
        <f>191-146</f>
        <v>45</v>
      </c>
      <c r="E222" s="49">
        <f>392-275</f>
        <v>117</v>
      </c>
      <c r="F222" s="49">
        <v>28</v>
      </c>
      <c r="G222" s="49">
        <v>497</v>
      </c>
      <c r="H222" s="49">
        <v>0</v>
      </c>
      <c r="I222" s="49">
        <v>2</v>
      </c>
      <c r="J222" s="49">
        <v>38</v>
      </c>
      <c r="K222" s="49">
        <v>15</v>
      </c>
      <c r="L222" s="49">
        <v>0</v>
      </c>
      <c r="M222" s="49">
        <v>0</v>
      </c>
      <c r="N222" s="50">
        <f t="shared" ref="N222:N224" si="13">SUM(D222:M222)</f>
        <v>742</v>
      </c>
      <c r="P222" s="104">
        <f t="shared" si="12"/>
        <v>2.9679144385026737</v>
      </c>
      <c r="R222" s="154">
        <v>421</v>
      </c>
      <c r="S222" s="153">
        <f t="shared" si="10"/>
        <v>1163</v>
      </c>
    </row>
    <row r="223" spans="1:19" x14ac:dyDescent="0.3">
      <c r="A223" s="110">
        <v>2016</v>
      </c>
      <c r="B223" s="46">
        <v>9</v>
      </c>
      <c r="C223" s="47" t="s">
        <v>15</v>
      </c>
      <c r="D223" s="48">
        <f>138-27</f>
        <v>111</v>
      </c>
      <c r="E223" s="49">
        <f>163-131</f>
        <v>32</v>
      </c>
      <c r="F223" s="49">
        <v>10</v>
      </c>
      <c r="G223" s="49">
        <v>53</v>
      </c>
      <c r="H223" s="49">
        <v>37</v>
      </c>
      <c r="I223" s="49">
        <v>2</v>
      </c>
      <c r="J223" s="49">
        <v>1</v>
      </c>
      <c r="K223" s="49">
        <v>15</v>
      </c>
      <c r="L223" s="49">
        <v>0</v>
      </c>
      <c r="M223" s="49">
        <v>0</v>
      </c>
      <c r="N223" s="50">
        <f t="shared" si="13"/>
        <v>261</v>
      </c>
      <c r="P223" s="104">
        <f t="shared" si="12"/>
        <v>-0.52888086642599275</v>
      </c>
      <c r="R223" s="154">
        <f>180-22</f>
        <v>158</v>
      </c>
      <c r="S223" s="153">
        <f t="shared" si="10"/>
        <v>419</v>
      </c>
    </row>
    <row r="224" spans="1:19" x14ac:dyDescent="0.3">
      <c r="A224" s="110">
        <v>2016</v>
      </c>
      <c r="B224" s="46">
        <v>10</v>
      </c>
      <c r="C224" s="47" t="s">
        <v>15</v>
      </c>
      <c r="D224" s="48">
        <f>61-8</f>
        <v>53</v>
      </c>
      <c r="E224" s="49">
        <v>12</v>
      </c>
      <c r="F224" s="49">
        <v>8</v>
      </c>
      <c r="G224" s="49">
        <f>61-44</f>
        <v>17</v>
      </c>
      <c r="H224" s="49">
        <v>0</v>
      </c>
      <c r="I224" s="49">
        <v>16</v>
      </c>
      <c r="J224" s="49">
        <v>2</v>
      </c>
      <c r="K224" s="49">
        <v>9</v>
      </c>
      <c r="L224" s="49">
        <v>0</v>
      </c>
      <c r="M224" s="49">
        <v>0</v>
      </c>
      <c r="N224" s="50">
        <f t="shared" si="13"/>
        <v>117</v>
      </c>
      <c r="P224" s="104">
        <f t="shared" si="12"/>
        <v>-0.43478260869565216</v>
      </c>
      <c r="R224" s="154">
        <f>12+44</f>
        <v>56</v>
      </c>
      <c r="S224" s="153">
        <f t="shared" si="10"/>
        <v>173</v>
      </c>
    </row>
    <row r="225" spans="1:19" x14ac:dyDescent="0.3">
      <c r="A225" s="110">
        <v>2016</v>
      </c>
      <c r="B225" s="46">
        <v>11</v>
      </c>
      <c r="C225" s="47" t="s">
        <v>15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49"/>
      <c r="N225" s="50"/>
      <c r="P225" s="104">
        <f t="shared" si="12"/>
        <v>-1</v>
      </c>
      <c r="R225" s="154"/>
      <c r="S225" s="153"/>
    </row>
    <row r="226" spans="1:19" ht="12" customHeight="1" x14ac:dyDescent="0.3">
      <c r="A226" s="110">
        <v>2016</v>
      </c>
      <c r="B226" s="46">
        <v>12</v>
      </c>
      <c r="C226" s="47" t="s">
        <v>15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49"/>
      <c r="N226" s="50"/>
      <c r="P226" s="104">
        <f t="shared" si="12"/>
        <v>-1</v>
      </c>
      <c r="R226" s="154"/>
      <c r="S226" s="153"/>
    </row>
    <row r="227" spans="1:19" x14ac:dyDescent="0.3">
      <c r="A227" s="110">
        <v>2016</v>
      </c>
      <c r="B227" s="46">
        <v>13</v>
      </c>
      <c r="C227" s="47" t="s">
        <v>15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49"/>
      <c r="N227" s="50"/>
      <c r="P227" s="104">
        <f t="shared" si="12"/>
        <v>-1</v>
      </c>
      <c r="R227" s="154"/>
      <c r="S227" s="153"/>
    </row>
    <row r="228" spans="1:19" x14ac:dyDescent="0.3">
      <c r="A228" s="110">
        <v>2016</v>
      </c>
      <c r="B228" s="46">
        <v>14</v>
      </c>
      <c r="C228" s="47" t="s">
        <v>15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49"/>
      <c r="N228" s="50"/>
      <c r="P228" s="104">
        <f t="shared" si="12"/>
        <v>-1</v>
      </c>
      <c r="R228" s="154"/>
      <c r="S228" s="153"/>
    </row>
    <row r="229" spans="1:19" x14ac:dyDescent="0.3">
      <c r="A229" s="110">
        <v>2016</v>
      </c>
      <c r="B229" s="46">
        <v>15</v>
      </c>
      <c r="C229" s="47" t="s">
        <v>15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49"/>
      <c r="N229" s="50"/>
      <c r="P229" s="104">
        <f t="shared" si="12"/>
        <v>-1</v>
      </c>
      <c r="R229" s="154"/>
      <c r="S229" s="153"/>
    </row>
    <row r="230" spans="1:19" x14ac:dyDescent="0.3">
      <c r="A230" s="110">
        <v>2016</v>
      </c>
      <c r="B230" s="46">
        <v>16</v>
      </c>
      <c r="C230" s="47" t="s">
        <v>15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49"/>
      <c r="N230" s="50"/>
      <c r="P230" s="104">
        <f t="shared" si="12"/>
        <v>-1</v>
      </c>
      <c r="R230" s="154"/>
      <c r="S230" s="153"/>
    </row>
    <row r="231" spans="1:19" x14ac:dyDescent="0.3">
      <c r="A231" s="110">
        <v>2016</v>
      </c>
      <c r="B231" s="46">
        <v>17</v>
      </c>
      <c r="C231" s="47" t="s">
        <v>15</v>
      </c>
      <c r="D231" s="48"/>
      <c r="E231" s="157"/>
      <c r="F231" s="49"/>
      <c r="G231" s="49"/>
      <c r="H231" s="49"/>
      <c r="I231" s="49"/>
      <c r="J231" s="49"/>
      <c r="K231" s="49"/>
      <c r="L231" s="49"/>
      <c r="M231" s="49"/>
      <c r="N231" s="50"/>
      <c r="P231" s="104">
        <f t="shared" si="12"/>
        <v>-1</v>
      </c>
      <c r="R231" s="154"/>
      <c r="S231" s="153"/>
    </row>
    <row r="232" spans="1:19" x14ac:dyDescent="0.3">
      <c r="A232" s="110">
        <v>2016</v>
      </c>
      <c r="B232" s="46">
        <v>18</v>
      </c>
      <c r="C232" s="47" t="s">
        <v>15</v>
      </c>
      <c r="D232" s="48"/>
      <c r="E232" s="157"/>
      <c r="F232" s="49"/>
      <c r="G232" s="49"/>
      <c r="H232" s="49"/>
      <c r="I232" s="49"/>
      <c r="J232" s="49"/>
      <c r="K232" s="49"/>
      <c r="L232" s="49"/>
      <c r="M232" s="49"/>
      <c r="N232" s="50"/>
      <c r="P232" s="104">
        <f t="shared" si="12"/>
        <v>-1</v>
      </c>
      <c r="R232" s="154"/>
      <c r="S232" s="153"/>
    </row>
    <row r="233" spans="1:19" x14ac:dyDescent="0.3">
      <c r="A233" s="110">
        <v>2016</v>
      </c>
      <c r="B233" s="46">
        <v>19</v>
      </c>
      <c r="C233" s="47" t="s">
        <v>15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49"/>
      <c r="N233" s="50"/>
      <c r="P233" s="104">
        <f t="shared" si="12"/>
        <v>-1</v>
      </c>
      <c r="R233" s="154"/>
      <c r="S233" s="153"/>
    </row>
    <row r="234" spans="1:19" x14ac:dyDescent="0.3">
      <c r="A234" s="110">
        <v>2016</v>
      </c>
      <c r="B234" s="46">
        <v>20</v>
      </c>
      <c r="C234" s="47" t="s">
        <v>15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49"/>
      <c r="N234" s="50"/>
      <c r="P234" s="104">
        <f t="shared" si="12"/>
        <v>-1</v>
      </c>
      <c r="R234" s="154"/>
      <c r="S234" s="153"/>
    </row>
    <row r="235" spans="1:19" x14ac:dyDescent="0.3">
      <c r="A235" s="110">
        <v>2016</v>
      </c>
      <c r="B235" s="46">
        <v>21</v>
      </c>
      <c r="C235" s="47" t="s">
        <v>15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49"/>
      <c r="N235" s="50"/>
      <c r="P235" s="104">
        <f t="shared" si="12"/>
        <v>-1</v>
      </c>
      <c r="R235" s="154"/>
      <c r="S235" s="153"/>
    </row>
    <row r="236" spans="1:19" x14ac:dyDescent="0.3">
      <c r="A236" s="110">
        <v>2016</v>
      </c>
      <c r="B236" s="46">
        <v>22</v>
      </c>
      <c r="C236" s="47" t="s">
        <v>15</v>
      </c>
      <c r="D236" s="224"/>
      <c r="E236" s="225"/>
      <c r="F236" s="225"/>
      <c r="G236" s="225"/>
      <c r="H236" s="225"/>
      <c r="I236" s="225"/>
      <c r="J236" s="225"/>
      <c r="K236" s="225"/>
      <c r="L236" s="225"/>
      <c r="M236" s="225"/>
      <c r="N236" s="226"/>
      <c r="P236" s="104">
        <f t="shared" si="12"/>
        <v>-1</v>
      </c>
      <c r="R236" s="154"/>
      <c r="S236" s="153"/>
    </row>
    <row r="237" spans="1:19" x14ac:dyDescent="0.3">
      <c r="A237" s="110">
        <v>2016</v>
      </c>
      <c r="B237" s="46">
        <v>23</v>
      </c>
      <c r="C237" s="47" t="s">
        <v>15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49"/>
      <c r="N237" s="50"/>
      <c r="P237" s="104">
        <f t="shared" si="12"/>
        <v>-1</v>
      </c>
      <c r="R237" s="154"/>
      <c r="S237" s="153"/>
    </row>
    <row r="238" spans="1:19" x14ac:dyDescent="0.3">
      <c r="A238" s="110">
        <v>2016</v>
      </c>
      <c r="B238" s="46">
        <v>24</v>
      </c>
      <c r="C238" s="47" t="s">
        <v>15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49"/>
      <c r="N238" s="50"/>
      <c r="P238" s="104">
        <f t="shared" si="12"/>
        <v>-1</v>
      </c>
      <c r="R238" s="154"/>
      <c r="S238" s="153"/>
    </row>
    <row r="239" spans="1:19" x14ac:dyDescent="0.3">
      <c r="A239" s="110">
        <v>2016</v>
      </c>
      <c r="B239" s="46">
        <v>25</v>
      </c>
      <c r="C239" s="47" t="s">
        <v>15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49"/>
      <c r="N239" s="50"/>
      <c r="P239" s="104">
        <f t="shared" si="12"/>
        <v>-1</v>
      </c>
      <c r="R239" s="154"/>
      <c r="S239" s="153"/>
    </row>
    <row r="240" spans="1:19" x14ac:dyDescent="0.3">
      <c r="A240" s="110">
        <v>2016</v>
      </c>
      <c r="B240" s="46">
        <v>26</v>
      </c>
      <c r="C240" s="47" t="s">
        <v>15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49"/>
      <c r="N240" s="50"/>
      <c r="P240" s="104">
        <f t="shared" si="12"/>
        <v>-1</v>
      </c>
      <c r="R240" s="154"/>
      <c r="S240" s="153"/>
    </row>
    <row r="241" spans="1:19" x14ac:dyDescent="0.3">
      <c r="A241" s="110">
        <v>2016</v>
      </c>
      <c r="B241" s="46">
        <v>27</v>
      </c>
      <c r="C241" s="47" t="s">
        <v>15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49"/>
      <c r="N241" s="50"/>
      <c r="P241" s="104">
        <f t="shared" si="12"/>
        <v>-1</v>
      </c>
      <c r="R241" s="154"/>
      <c r="S241" s="153"/>
    </row>
    <row r="242" spans="1:19" x14ac:dyDescent="0.3">
      <c r="A242" s="110">
        <v>2016</v>
      </c>
      <c r="B242" s="46">
        <v>28</v>
      </c>
      <c r="C242" s="47" t="s">
        <v>15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49"/>
      <c r="N242" s="50"/>
      <c r="P242" s="104">
        <f t="shared" si="12"/>
        <v>-1</v>
      </c>
      <c r="R242" s="154"/>
      <c r="S242" s="153"/>
    </row>
    <row r="243" spans="1:19" x14ac:dyDescent="0.3">
      <c r="A243" s="110">
        <v>2016</v>
      </c>
      <c r="B243" s="46">
        <v>29</v>
      </c>
      <c r="C243" s="47" t="s">
        <v>15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49"/>
      <c r="N243" s="50"/>
      <c r="P243" s="104">
        <f t="shared" si="12"/>
        <v>-1</v>
      </c>
      <c r="R243" s="154"/>
      <c r="S243" s="153"/>
    </row>
    <row r="244" spans="1:19" x14ac:dyDescent="0.3">
      <c r="A244" s="110">
        <v>2016</v>
      </c>
      <c r="B244" s="46">
        <v>30</v>
      </c>
      <c r="C244" s="47" t="s">
        <v>15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49"/>
      <c r="N244" s="50"/>
      <c r="P244" s="104">
        <f t="shared" si="12"/>
        <v>-1</v>
      </c>
      <c r="R244" s="154"/>
      <c r="S244" s="153"/>
    </row>
    <row r="245" spans="1:19" x14ac:dyDescent="0.3">
      <c r="A245" s="110">
        <v>2016</v>
      </c>
      <c r="B245" s="46">
        <v>31</v>
      </c>
      <c r="C245" s="47" t="s">
        <v>15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49"/>
      <c r="N245" s="50"/>
      <c r="P245" s="104">
        <f t="shared" si="12"/>
        <v>-1</v>
      </c>
      <c r="R245" s="154"/>
      <c r="S245" s="153"/>
    </row>
    <row r="246" spans="1:19" x14ac:dyDescent="0.3">
      <c r="A246" s="110">
        <v>2016</v>
      </c>
      <c r="B246" s="46">
        <v>32</v>
      </c>
      <c r="C246" s="47" t="s">
        <v>15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49"/>
      <c r="N246" s="50"/>
      <c r="P246" s="104">
        <f t="shared" si="12"/>
        <v>-1</v>
      </c>
      <c r="R246" s="154"/>
      <c r="S246" s="153"/>
    </row>
    <row r="247" spans="1:19" x14ac:dyDescent="0.3">
      <c r="A247" s="110">
        <v>2016</v>
      </c>
      <c r="B247" s="46">
        <v>33</v>
      </c>
      <c r="C247" s="47" t="s">
        <v>15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49"/>
      <c r="N247" s="50"/>
      <c r="P247" s="104">
        <f t="shared" si="12"/>
        <v>-1</v>
      </c>
      <c r="R247" s="154"/>
      <c r="S247" s="153"/>
    </row>
    <row r="248" spans="1:19" x14ac:dyDescent="0.3">
      <c r="A248" s="110">
        <v>2016</v>
      </c>
      <c r="B248" s="46">
        <v>34</v>
      </c>
      <c r="C248" s="47" t="s">
        <v>15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49"/>
      <c r="N248" s="50"/>
      <c r="P248" s="104">
        <f t="shared" si="12"/>
        <v>-1</v>
      </c>
      <c r="R248" s="154"/>
      <c r="S248" s="153"/>
    </row>
    <row r="249" spans="1:19" x14ac:dyDescent="0.3">
      <c r="A249" s="110">
        <v>2016</v>
      </c>
      <c r="B249" s="46">
        <v>35</v>
      </c>
      <c r="C249" s="47" t="s">
        <v>15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49"/>
      <c r="N249" s="50"/>
      <c r="P249" s="104">
        <f t="shared" si="12"/>
        <v>-1</v>
      </c>
      <c r="R249" s="154"/>
      <c r="S249" s="153"/>
    </row>
    <row r="250" spans="1:19" x14ac:dyDescent="0.3">
      <c r="A250" s="110">
        <v>2016</v>
      </c>
      <c r="B250" s="46">
        <v>36</v>
      </c>
      <c r="C250" s="47" t="s">
        <v>15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49"/>
      <c r="N250" s="50"/>
      <c r="P250" s="104">
        <f t="shared" si="12"/>
        <v>-1</v>
      </c>
      <c r="R250" s="154"/>
      <c r="S250" s="153"/>
    </row>
    <row r="251" spans="1:19" x14ac:dyDescent="0.3">
      <c r="A251" s="110">
        <v>2016</v>
      </c>
      <c r="B251" s="46">
        <v>37</v>
      </c>
      <c r="C251" s="47" t="s">
        <v>15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49"/>
      <c r="N251" s="50"/>
      <c r="P251" s="104">
        <f t="shared" si="12"/>
        <v>-1</v>
      </c>
      <c r="R251" s="154"/>
      <c r="S251" s="153"/>
    </row>
    <row r="252" spans="1:19" x14ac:dyDescent="0.3">
      <c r="A252" s="110">
        <v>2016</v>
      </c>
      <c r="B252" s="46">
        <v>38</v>
      </c>
      <c r="C252" s="47" t="s">
        <v>15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49"/>
      <c r="N252" s="50"/>
      <c r="P252" s="104">
        <f t="shared" si="12"/>
        <v>-1</v>
      </c>
      <c r="Q252" s="43">
        <v>91</v>
      </c>
      <c r="R252" s="154"/>
      <c r="S252" s="153"/>
    </row>
    <row r="253" spans="1:19" x14ac:dyDescent="0.3">
      <c r="A253" s="110">
        <v>2016</v>
      </c>
      <c r="B253" s="46">
        <v>39</v>
      </c>
      <c r="C253" s="47" t="s">
        <v>15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49"/>
      <c r="N253" s="50"/>
      <c r="P253" s="104">
        <f t="shared" si="12"/>
        <v>-1</v>
      </c>
      <c r="R253" s="154"/>
      <c r="S253" s="153"/>
    </row>
    <row r="254" spans="1:19" x14ac:dyDescent="0.3">
      <c r="A254" s="110">
        <v>2016</v>
      </c>
      <c r="B254" s="46">
        <v>40</v>
      </c>
      <c r="C254" s="47" t="s">
        <v>15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49"/>
      <c r="N254" s="50"/>
      <c r="P254" s="104">
        <f t="shared" si="12"/>
        <v>-1</v>
      </c>
      <c r="R254" s="154"/>
      <c r="S254" s="153"/>
    </row>
    <row r="255" spans="1:19" x14ac:dyDescent="0.3">
      <c r="A255" s="110">
        <v>2016</v>
      </c>
      <c r="B255" s="46">
        <v>41</v>
      </c>
      <c r="C255" s="47" t="s">
        <v>15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49"/>
      <c r="N255" s="50"/>
      <c r="P255" s="104">
        <f t="shared" si="12"/>
        <v>-1</v>
      </c>
      <c r="R255" s="154"/>
      <c r="S255" s="153"/>
    </row>
    <row r="256" spans="1:19" x14ac:dyDescent="0.3">
      <c r="A256" s="110">
        <v>2016</v>
      </c>
      <c r="B256" s="46">
        <v>42</v>
      </c>
      <c r="C256" s="47" t="s">
        <v>15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49"/>
      <c r="N256" s="50"/>
      <c r="P256" s="104">
        <f t="shared" si="12"/>
        <v>-1</v>
      </c>
      <c r="R256" s="154"/>
      <c r="S256" s="153"/>
    </row>
    <row r="257" spans="1:19" x14ac:dyDescent="0.3">
      <c r="A257" s="110">
        <v>2016</v>
      </c>
      <c r="B257" s="46">
        <v>43</v>
      </c>
      <c r="C257" s="47" t="s">
        <v>15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49"/>
      <c r="N257" s="50"/>
      <c r="P257" s="104">
        <f t="shared" si="12"/>
        <v>-1</v>
      </c>
      <c r="R257" s="154"/>
      <c r="S257" s="153"/>
    </row>
    <row r="258" spans="1:19" x14ac:dyDescent="0.3">
      <c r="A258" s="110">
        <v>2016</v>
      </c>
      <c r="B258" s="46">
        <v>44</v>
      </c>
      <c r="C258" s="47" t="s">
        <v>15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49"/>
      <c r="N258" s="50"/>
      <c r="P258" s="104">
        <f t="shared" si="12"/>
        <v>-1</v>
      </c>
      <c r="R258" s="154"/>
      <c r="S258" s="153"/>
    </row>
    <row r="259" spans="1:19" x14ac:dyDescent="0.3">
      <c r="A259" s="110">
        <v>2016</v>
      </c>
      <c r="B259" s="46">
        <v>45</v>
      </c>
      <c r="C259" s="47" t="s">
        <v>15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49"/>
      <c r="N259" s="50"/>
      <c r="P259" s="104">
        <f t="shared" si="12"/>
        <v>-1</v>
      </c>
      <c r="R259" s="154"/>
      <c r="S259" s="153"/>
    </row>
    <row r="260" spans="1:19" x14ac:dyDescent="0.3">
      <c r="A260" s="110">
        <v>2016</v>
      </c>
      <c r="B260" s="46">
        <v>46</v>
      </c>
      <c r="C260" s="47" t="s">
        <v>15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49"/>
      <c r="N260" s="50"/>
      <c r="P260" s="104">
        <f t="shared" si="12"/>
        <v>-1</v>
      </c>
      <c r="R260" s="154"/>
      <c r="S260" s="153"/>
    </row>
    <row r="261" spans="1:19" x14ac:dyDescent="0.3">
      <c r="A261" s="110">
        <v>2016</v>
      </c>
      <c r="B261" s="46">
        <v>47</v>
      </c>
      <c r="C261" s="47" t="s">
        <v>15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49"/>
      <c r="N261" s="50"/>
      <c r="P261" s="104">
        <f t="shared" si="12"/>
        <v>-1</v>
      </c>
      <c r="R261" s="154"/>
      <c r="S261" s="153"/>
    </row>
    <row r="262" spans="1:19" x14ac:dyDescent="0.3">
      <c r="A262" s="110">
        <v>2016</v>
      </c>
      <c r="B262" s="46">
        <v>48</v>
      </c>
      <c r="C262" s="47" t="s">
        <v>15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49"/>
      <c r="N262" s="50"/>
      <c r="P262" s="104">
        <f t="shared" si="12"/>
        <v>-1</v>
      </c>
      <c r="R262" s="154"/>
      <c r="S262" s="153"/>
    </row>
    <row r="263" spans="1:19" x14ac:dyDescent="0.3">
      <c r="A263" s="110">
        <v>2016</v>
      </c>
      <c r="B263" s="46">
        <v>49</v>
      </c>
      <c r="C263" s="47" t="s">
        <v>15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49"/>
      <c r="N263" s="50"/>
      <c r="P263" s="104">
        <f t="shared" si="12"/>
        <v>-1</v>
      </c>
      <c r="R263" s="154"/>
      <c r="S263" s="153"/>
    </row>
    <row r="264" spans="1:19" x14ac:dyDescent="0.3">
      <c r="A264" s="110">
        <v>2016</v>
      </c>
      <c r="B264" s="46">
        <v>50</v>
      </c>
      <c r="C264" s="47" t="s">
        <v>15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49"/>
      <c r="N264" s="50"/>
      <c r="P264" s="104">
        <f t="shared" si="12"/>
        <v>-1</v>
      </c>
      <c r="R264" s="154"/>
      <c r="S264" s="153"/>
    </row>
    <row r="265" spans="1:19" x14ac:dyDescent="0.3">
      <c r="A265" s="110">
        <v>2016</v>
      </c>
      <c r="B265" s="46">
        <v>51</v>
      </c>
      <c r="C265" s="47" t="s">
        <v>15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49"/>
      <c r="N265" s="50"/>
      <c r="P265" s="104">
        <f>(N265-N211)/N211</f>
        <v>-1</v>
      </c>
      <c r="R265" s="154"/>
      <c r="S265" s="153"/>
    </row>
    <row r="266" spans="1:19" x14ac:dyDescent="0.3">
      <c r="A266" s="110">
        <v>2016</v>
      </c>
      <c r="B266" s="46">
        <v>52</v>
      </c>
      <c r="C266" s="47" t="s">
        <v>15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49"/>
      <c r="N266" s="50"/>
      <c r="P266" s="104">
        <f>(N266-N212)/N212</f>
        <v>-1</v>
      </c>
      <c r="R266" s="154"/>
      <c r="S266" s="153"/>
    </row>
    <row r="267" spans="1:19" ht="15" thickBot="1" x14ac:dyDescent="0.35">
      <c r="A267" s="110">
        <v>2016</v>
      </c>
      <c r="B267" s="87">
        <v>53</v>
      </c>
      <c r="C267" s="88" t="s">
        <v>15</v>
      </c>
      <c r="D267" s="97"/>
      <c r="E267" s="98"/>
      <c r="F267" s="98"/>
      <c r="G267" s="99"/>
      <c r="H267" s="99"/>
      <c r="I267" s="99"/>
      <c r="J267" s="99"/>
      <c r="K267" s="99"/>
      <c r="L267" s="99"/>
      <c r="M267" s="99"/>
      <c r="N267" s="50"/>
      <c r="P267" s="104" t="s">
        <v>25</v>
      </c>
      <c r="R267" s="154"/>
      <c r="S267" s="153"/>
    </row>
    <row r="268" spans="1:19" ht="15" thickBot="1" x14ac:dyDescent="0.35">
      <c r="A268" s="111"/>
      <c r="B268" s="112"/>
      <c r="C268" s="113"/>
      <c r="D268" s="158"/>
      <c r="E268" s="158"/>
      <c r="F268" s="158"/>
      <c r="G268" s="158"/>
      <c r="H268" s="158"/>
      <c r="I268" s="158"/>
      <c r="J268" s="158"/>
      <c r="K268" s="158"/>
      <c r="L268" s="158"/>
      <c r="M268" s="158"/>
      <c r="N268" s="115"/>
      <c r="P268" s="235" t="s">
        <v>13</v>
      </c>
      <c r="Q268" s="236"/>
      <c r="R268" s="159">
        <f>SUM(R215:R267)</f>
        <v>2699</v>
      </c>
      <c r="S268" s="160">
        <f>SUM(S215:S267)</f>
        <v>5725</v>
      </c>
    </row>
  </sheetData>
  <mergeCells count="1">
    <mergeCell ref="P268:Q26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Header>&amp;C&amp;A</oddHeader>
    <oddFooter>&amp;C&amp;F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Y268"/>
  <sheetViews>
    <sheetView zoomScaleNormal="100" workbookViewId="0">
      <pane ySplit="1" topLeftCell="A258" activePane="bottomLeft" state="frozen"/>
      <selection activeCell="E248" sqref="E248"/>
      <selection pane="bottomLeft" activeCell="A269" sqref="A269:XFD561"/>
    </sheetView>
  </sheetViews>
  <sheetFormatPr baseColWidth="10" defaultRowHeight="14.4" x14ac:dyDescent="0.3"/>
  <cols>
    <col min="1" max="7" width="11.5546875" style="43"/>
    <col min="8" max="8" width="9.5546875" style="43" customWidth="1"/>
    <col min="9" max="14" width="11.5546875" style="43"/>
    <col min="15" max="15" width="2.109375" style="43" customWidth="1"/>
    <col min="16" max="16" width="7.33203125" style="43" customWidth="1"/>
    <col min="17" max="17" width="2.6640625" style="43" customWidth="1"/>
    <col min="18" max="18" width="10.33203125" style="43" customWidth="1"/>
    <col min="19" max="16384" width="11.5546875" style="43"/>
  </cols>
  <sheetData>
    <row r="1" spans="1:19" ht="93.75" hidden="1" customHeight="1" thickTop="1" thickBot="1" x14ac:dyDescent="0.35">
      <c r="A1" s="33" t="s">
        <v>0</v>
      </c>
      <c r="B1" s="34" t="s">
        <v>1</v>
      </c>
      <c r="C1" s="35" t="s">
        <v>2</v>
      </c>
      <c r="D1" s="137" t="s">
        <v>22</v>
      </c>
      <c r="E1" s="138" t="s">
        <v>4</v>
      </c>
      <c r="F1" s="139" t="s">
        <v>5</v>
      </c>
      <c r="G1" s="138" t="s">
        <v>6</v>
      </c>
      <c r="H1" s="138" t="s">
        <v>7</v>
      </c>
      <c r="I1" s="138" t="s">
        <v>8</v>
      </c>
      <c r="J1" s="138" t="s">
        <v>9</v>
      </c>
      <c r="K1" s="161" t="s">
        <v>10</v>
      </c>
      <c r="L1" s="40" t="s">
        <v>11</v>
      </c>
      <c r="M1" s="41" t="s">
        <v>12</v>
      </c>
      <c r="N1" s="42" t="s">
        <v>13</v>
      </c>
      <c r="P1" s="44" t="s">
        <v>23</v>
      </c>
      <c r="R1" s="130" t="s">
        <v>31</v>
      </c>
      <c r="S1" s="131" t="s">
        <v>30</v>
      </c>
    </row>
    <row r="2" spans="1:19" hidden="1" x14ac:dyDescent="0.3">
      <c r="A2" s="45">
        <v>2012</v>
      </c>
      <c r="B2" s="46">
        <v>1</v>
      </c>
      <c r="C2" s="47" t="s">
        <v>16</v>
      </c>
      <c r="D2" s="162">
        <v>0</v>
      </c>
      <c r="E2" s="93">
        <v>0</v>
      </c>
      <c r="F2" s="93">
        <v>0</v>
      </c>
      <c r="G2" s="93">
        <v>0</v>
      </c>
      <c r="H2" s="49">
        <v>0</v>
      </c>
      <c r="I2" s="93">
        <v>0</v>
      </c>
      <c r="J2" s="93">
        <v>0</v>
      </c>
      <c r="K2" s="163">
        <v>0</v>
      </c>
      <c r="L2" s="49" t="s">
        <v>24</v>
      </c>
      <c r="M2" s="49" t="s">
        <v>24</v>
      </c>
      <c r="N2" s="50">
        <v>0</v>
      </c>
      <c r="P2" s="51" t="s">
        <v>25</v>
      </c>
      <c r="R2" s="133"/>
      <c r="S2" s="133"/>
    </row>
    <row r="3" spans="1:19" hidden="1" x14ac:dyDescent="0.3">
      <c r="A3" s="45">
        <v>2012</v>
      </c>
      <c r="B3" s="46">
        <v>2</v>
      </c>
      <c r="C3" s="47" t="s">
        <v>16</v>
      </c>
      <c r="D3" s="48">
        <v>0</v>
      </c>
      <c r="E3" s="49">
        <v>0</v>
      </c>
      <c r="F3" s="49">
        <v>0</v>
      </c>
      <c r="G3" s="49">
        <v>0</v>
      </c>
      <c r="H3" s="49">
        <v>0</v>
      </c>
      <c r="I3" s="49">
        <v>0</v>
      </c>
      <c r="J3" s="49">
        <v>0</v>
      </c>
      <c r="K3" s="49">
        <v>0</v>
      </c>
      <c r="L3" s="49" t="s">
        <v>24</v>
      </c>
      <c r="M3" s="49" t="s">
        <v>24</v>
      </c>
      <c r="N3" s="50">
        <v>0</v>
      </c>
      <c r="P3" s="52" t="s">
        <v>25</v>
      </c>
      <c r="R3" s="133"/>
      <c r="S3" s="133"/>
    </row>
    <row r="4" spans="1:19" hidden="1" x14ac:dyDescent="0.3">
      <c r="A4" s="45">
        <v>2012</v>
      </c>
      <c r="B4" s="46">
        <v>3</v>
      </c>
      <c r="C4" s="47" t="s">
        <v>16</v>
      </c>
      <c r="D4" s="48">
        <v>0</v>
      </c>
      <c r="E4" s="49">
        <v>0</v>
      </c>
      <c r="F4" s="49">
        <v>0</v>
      </c>
      <c r="G4" s="49">
        <v>0</v>
      </c>
      <c r="H4" s="49">
        <v>0</v>
      </c>
      <c r="I4" s="49">
        <v>0</v>
      </c>
      <c r="J4" s="49">
        <v>0</v>
      </c>
      <c r="K4" s="49">
        <v>0</v>
      </c>
      <c r="L4" s="49" t="s">
        <v>24</v>
      </c>
      <c r="M4" s="49" t="s">
        <v>24</v>
      </c>
      <c r="N4" s="50">
        <v>0</v>
      </c>
      <c r="P4" s="52" t="s">
        <v>25</v>
      </c>
      <c r="R4" s="133"/>
      <c r="S4" s="133"/>
    </row>
    <row r="5" spans="1:19" hidden="1" x14ac:dyDescent="0.3">
      <c r="A5" s="45">
        <v>2012</v>
      </c>
      <c r="B5" s="46">
        <v>4</v>
      </c>
      <c r="C5" s="47" t="s">
        <v>16</v>
      </c>
      <c r="D5" s="48">
        <v>0</v>
      </c>
      <c r="E5" s="49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 t="s">
        <v>24</v>
      </c>
      <c r="M5" s="49" t="s">
        <v>24</v>
      </c>
      <c r="N5" s="50">
        <v>0</v>
      </c>
      <c r="P5" s="52" t="s">
        <v>25</v>
      </c>
      <c r="R5" s="133"/>
      <c r="S5" s="133"/>
    </row>
    <row r="6" spans="1:19" hidden="1" x14ac:dyDescent="0.3">
      <c r="A6" s="45">
        <v>2012</v>
      </c>
      <c r="B6" s="46">
        <v>5</v>
      </c>
      <c r="C6" s="47" t="s">
        <v>16</v>
      </c>
      <c r="D6" s="48">
        <v>0</v>
      </c>
      <c r="E6" s="49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53">
        <v>0</v>
      </c>
      <c r="N6" s="50">
        <f>SUM(D6:M6)</f>
        <v>0</v>
      </c>
      <c r="P6" s="52" t="s">
        <v>25</v>
      </c>
      <c r="R6" s="133"/>
      <c r="S6" s="133"/>
    </row>
    <row r="7" spans="1:19" hidden="1" x14ac:dyDescent="0.3">
      <c r="A7" s="45">
        <v>2012</v>
      </c>
      <c r="B7" s="46">
        <v>6</v>
      </c>
      <c r="C7" s="47" t="s">
        <v>16</v>
      </c>
      <c r="D7" s="48">
        <v>0</v>
      </c>
      <c r="E7" s="49">
        <v>0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53">
        <v>0</v>
      </c>
      <c r="N7" s="50">
        <f t="shared" ref="N7:N70" si="0">SUM(D7:M7)</f>
        <v>0</v>
      </c>
      <c r="P7" s="52" t="s">
        <v>25</v>
      </c>
      <c r="R7" s="133"/>
      <c r="S7" s="133"/>
    </row>
    <row r="8" spans="1:19" hidden="1" x14ac:dyDescent="0.3">
      <c r="A8" s="45">
        <v>2012</v>
      </c>
      <c r="B8" s="46">
        <v>7</v>
      </c>
      <c r="C8" s="47" t="s">
        <v>16</v>
      </c>
      <c r="D8" s="48">
        <v>0</v>
      </c>
      <c r="E8" s="49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53">
        <v>0</v>
      </c>
      <c r="N8" s="50">
        <f t="shared" si="0"/>
        <v>0</v>
      </c>
      <c r="P8" s="52" t="s">
        <v>25</v>
      </c>
      <c r="R8" s="133"/>
      <c r="S8" s="133"/>
    </row>
    <row r="9" spans="1:19" hidden="1" x14ac:dyDescent="0.3">
      <c r="A9" s="45">
        <v>2012</v>
      </c>
      <c r="B9" s="46">
        <v>8</v>
      </c>
      <c r="C9" s="47" t="s">
        <v>16</v>
      </c>
      <c r="D9" s="48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53">
        <v>0</v>
      </c>
      <c r="N9" s="50">
        <f t="shared" si="0"/>
        <v>0</v>
      </c>
      <c r="P9" s="52" t="s">
        <v>25</v>
      </c>
      <c r="R9" s="133"/>
      <c r="S9" s="133"/>
    </row>
    <row r="10" spans="1:19" hidden="1" x14ac:dyDescent="0.3">
      <c r="A10" s="45">
        <v>2012</v>
      </c>
      <c r="B10" s="46">
        <v>9</v>
      </c>
      <c r="C10" s="47" t="s">
        <v>16</v>
      </c>
      <c r="D10" s="48">
        <v>0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53">
        <v>0</v>
      </c>
      <c r="N10" s="50">
        <f t="shared" si="0"/>
        <v>0</v>
      </c>
      <c r="P10" s="52" t="s">
        <v>25</v>
      </c>
      <c r="R10" s="133"/>
      <c r="S10" s="133"/>
    </row>
    <row r="11" spans="1:19" hidden="1" x14ac:dyDescent="0.3">
      <c r="A11" s="45">
        <v>2012</v>
      </c>
      <c r="B11" s="46">
        <v>10</v>
      </c>
      <c r="C11" s="47" t="s">
        <v>16</v>
      </c>
      <c r="D11" s="48">
        <v>0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53">
        <v>0</v>
      </c>
      <c r="N11" s="50">
        <f t="shared" si="0"/>
        <v>0</v>
      </c>
      <c r="P11" s="52" t="s">
        <v>25</v>
      </c>
      <c r="R11" s="133"/>
      <c r="S11" s="133"/>
    </row>
    <row r="12" spans="1:19" hidden="1" x14ac:dyDescent="0.3">
      <c r="A12" s="45">
        <v>2012</v>
      </c>
      <c r="B12" s="46">
        <v>11</v>
      </c>
      <c r="C12" s="47" t="s">
        <v>16</v>
      </c>
      <c r="D12" s="48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53">
        <v>0</v>
      </c>
      <c r="N12" s="50">
        <f t="shared" si="0"/>
        <v>0</v>
      </c>
      <c r="P12" s="52" t="s">
        <v>25</v>
      </c>
      <c r="R12" s="133"/>
      <c r="S12" s="133"/>
    </row>
    <row r="13" spans="1:19" hidden="1" x14ac:dyDescent="0.3">
      <c r="A13" s="45">
        <v>2012</v>
      </c>
      <c r="B13" s="46">
        <v>12</v>
      </c>
      <c r="C13" s="47" t="s">
        <v>16</v>
      </c>
      <c r="D13" s="48">
        <v>0</v>
      </c>
      <c r="E13" s="49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53">
        <v>0</v>
      </c>
      <c r="N13" s="50">
        <f t="shared" si="0"/>
        <v>0</v>
      </c>
      <c r="P13" s="52" t="s">
        <v>25</v>
      </c>
      <c r="R13" s="133"/>
      <c r="S13" s="133"/>
    </row>
    <row r="14" spans="1:19" hidden="1" x14ac:dyDescent="0.3">
      <c r="A14" s="45">
        <v>2012</v>
      </c>
      <c r="B14" s="46">
        <v>13</v>
      </c>
      <c r="C14" s="47" t="s">
        <v>16</v>
      </c>
      <c r="D14" s="48">
        <v>0</v>
      </c>
      <c r="E14" s="49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53">
        <v>0</v>
      </c>
      <c r="N14" s="50">
        <f t="shared" si="0"/>
        <v>0</v>
      </c>
      <c r="P14" s="52" t="s">
        <v>25</v>
      </c>
      <c r="R14" s="133"/>
      <c r="S14" s="133"/>
    </row>
    <row r="15" spans="1:19" hidden="1" x14ac:dyDescent="0.3">
      <c r="A15" s="45">
        <v>2012</v>
      </c>
      <c r="B15" s="46">
        <v>14</v>
      </c>
      <c r="C15" s="47" t="s">
        <v>16</v>
      </c>
      <c r="D15" s="48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53">
        <v>0</v>
      </c>
      <c r="N15" s="50">
        <f t="shared" si="0"/>
        <v>0</v>
      </c>
      <c r="P15" s="52" t="s">
        <v>25</v>
      </c>
      <c r="R15" s="133"/>
      <c r="S15" s="133"/>
    </row>
    <row r="16" spans="1:19" hidden="1" x14ac:dyDescent="0.3">
      <c r="A16" s="45">
        <v>2012</v>
      </c>
      <c r="B16" s="46">
        <v>15</v>
      </c>
      <c r="C16" s="47" t="s">
        <v>16</v>
      </c>
      <c r="D16" s="48">
        <v>0</v>
      </c>
      <c r="E16" s="49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53">
        <v>0</v>
      </c>
      <c r="N16" s="50">
        <f t="shared" si="0"/>
        <v>0</v>
      </c>
      <c r="P16" s="52" t="s">
        <v>25</v>
      </c>
      <c r="R16" s="133"/>
      <c r="S16" s="133"/>
    </row>
    <row r="17" spans="1:19" hidden="1" x14ac:dyDescent="0.3">
      <c r="A17" s="45">
        <v>2012</v>
      </c>
      <c r="B17" s="46">
        <v>16</v>
      </c>
      <c r="C17" s="47" t="s">
        <v>16</v>
      </c>
      <c r="D17" s="48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53">
        <v>0</v>
      </c>
      <c r="N17" s="50">
        <f t="shared" si="0"/>
        <v>0</v>
      </c>
      <c r="P17" s="52" t="s">
        <v>25</v>
      </c>
      <c r="R17" s="133"/>
      <c r="S17" s="133"/>
    </row>
    <row r="18" spans="1:19" hidden="1" x14ac:dyDescent="0.3">
      <c r="A18" s="45">
        <v>2012</v>
      </c>
      <c r="B18" s="46">
        <v>17</v>
      </c>
      <c r="C18" s="47" t="s">
        <v>16</v>
      </c>
      <c r="D18" s="48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53">
        <v>0</v>
      </c>
      <c r="N18" s="50">
        <f t="shared" si="0"/>
        <v>0</v>
      </c>
      <c r="P18" s="52" t="s">
        <v>25</v>
      </c>
      <c r="R18" s="133"/>
      <c r="S18" s="133"/>
    </row>
    <row r="19" spans="1:19" hidden="1" x14ac:dyDescent="0.3">
      <c r="A19" s="45">
        <v>2012</v>
      </c>
      <c r="B19" s="46">
        <v>18</v>
      </c>
      <c r="C19" s="47" t="s">
        <v>16</v>
      </c>
      <c r="D19" s="48">
        <v>0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53">
        <v>0</v>
      </c>
      <c r="N19" s="50">
        <f t="shared" si="0"/>
        <v>0</v>
      </c>
      <c r="P19" s="52" t="s">
        <v>25</v>
      </c>
      <c r="R19" s="133"/>
      <c r="S19" s="133"/>
    </row>
    <row r="20" spans="1:19" hidden="1" x14ac:dyDescent="0.3">
      <c r="A20" s="45">
        <v>2012</v>
      </c>
      <c r="B20" s="46">
        <v>19</v>
      </c>
      <c r="C20" s="47" t="s">
        <v>16</v>
      </c>
      <c r="D20" s="48">
        <v>0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53">
        <v>0</v>
      </c>
      <c r="N20" s="50">
        <f t="shared" si="0"/>
        <v>0</v>
      </c>
      <c r="P20" s="52" t="s">
        <v>25</v>
      </c>
      <c r="R20" s="133"/>
      <c r="S20" s="133"/>
    </row>
    <row r="21" spans="1:19" hidden="1" x14ac:dyDescent="0.3">
      <c r="A21" s="45">
        <v>2012</v>
      </c>
      <c r="B21" s="46">
        <v>20</v>
      </c>
      <c r="C21" s="47" t="s">
        <v>16</v>
      </c>
      <c r="D21" s="48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53">
        <v>0</v>
      </c>
      <c r="N21" s="50">
        <f t="shared" si="0"/>
        <v>0</v>
      </c>
      <c r="P21" s="52" t="s">
        <v>25</v>
      </c>
      <c r="R21" s="133"/>
      <c r="S21" s="133"/>
    </row>
    <row r="22" spans="1:19" hidden="1" x14ac:dyDescent="0.3">
      <c r="A22" s="45">
        <v>2012</v>
      </c>
      <c r="B22" s="46">
        <v>21</v>
      </c>
      <c r="C22" s="47" t="s">
        <v>16</v>
      </c>
      <c r="D22" s="48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53">
        <v>0</v>
      </c>
      <c r="N22" s="50">
        <f t="shared" si="0"/>
        <v>0</v>
      </c>
      <c r="P22" s="52" t="s">
        <v>25</v>
      </c>
      <c r="R22" s="133"/>
      <c r="S22" s="133"/>
    </row>
    <row r="23" spans="1:19" hidden="1" x14ac:dyDescent="0.3">
      <c r="A23" s="45">
        <v>2012</v>
      </c>
      <c r="B23" s="46">
        <v>22</v>
      </c>
      <c r="C23" s="47" t="s">
        <v>16</v>
      </c>
      <c r="D23" s="48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53">
        <v>0</v>
      </c>
      <c r="N23" s="50">
        <f t="shared" si="0"/>
        <v>0</v>
      </c>
      <c r="P23" s="52" t="s">
        <v>25</v>
      </c>
      <c r="R23" s="133"/>
      <c r="S23" s="133"/>
    </row>
    <row r="24" spans="1:19" hidden="1" x14ac:dyDescent="0.3">
      <c r="A24" s="45">
        <v>2012</v>
      </c>
      <c r="B24" s="46">
        <v>23</v>
      </c>
      <c r="C24" s="47" t="s">
        <v>16</v>
      </c>
      <c r="D24" s="48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53">
        <v>0</v>
      </c>
      <c r="N24" s="50">
        <f t="shared" si="0"/>
        <v>0</v>
      </c>
      <c r="P24" s="52" t="s">
        <v>25</v>
      </c>
      <c r="R24" s="133"/>
      <c r="S24" s="133"/>
    </row>
    <row r="25" spans="1:19" hidden="1" x14ac:dyDescent="0.3">
      <c r="A25" s="45">
        <v>2012</v>
      </c>
      <c r="B25" s="46">
        <v>24</v>
      </c>
      <c r="C25" s="47" t="s">
        <v>16</v>
      </c>
      <c r="D25" s="48">
        <v>0</v>
      </c>
      <c r="E25" s="49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53">
        <v>0</v>
      </c>
      <c r="N25" s="50">
        <f>SUM(D25:M25)</f>
        <v>0</v>
      </c>
      <c r="P25" s="52" t="s">
        <v>25</v>
      </c>
      <c r="R25" s="133"/>
      <c r="S25" s="133"/>
    </row>
    <row r="26" spans="1:19" hidden="1" x14ac:dyDescent="0.3">
      <c r="A26" s="45">
        <v>2012</v>
      </c>
      <c r="B26" s="46">
        <v>25</v>
      </c>
      <c r="C26" s="47" t="s">
        <v>16</v>
      </c>
      <c r="D26" s="48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53">
        <v>0</v>
      </c>
      <c r="N26" s="50">
        <f t="shared" si="0"/>
        <v>0</v>
      </c>
      <c r="P26" s="52" t="s">
        <v>25</v>
      </c>
      <c r="R26" s="133"/>
      <c r="S26" s="133"/>
    </row>
    <row r="27" spans="1:19" hidden="1" x14ac:dyDescent="0.3">
      <c r="A27" s="45">
        <v>2012</v>
      </c>
      <c r="B27" s="46">
        <v>26</v>
      </c>
      <c r="C27" s="47" t="s">
        <v>16</v>
      </c>
      <c r="D27" s="48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53">
        <v>0</v>
      </c>
      <c r="N27" s="50">
        <f t="shared" si="0"/>
        <v>0</v>
      </c>
      <c r="P27" s="52" t="s">
        <v>25</v>
      </c>
      <c r="R27" s="133"/>
      <c r="S27" s="133"/>
    </row>
    <row r="28" spans="1:19" hidden="1" x14ac:dyDescent="0.3">
      <c r="A28" s="45">
        <v>2012</v>
      </c>
      <c r="B28" s="46">
        <v>27</v>
      </c>
      <c r="C28" s="47" t="s">
        <v>16</v>
      </c>
      <c r="D28" s="48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53">
        <v>0</v>
      </c>
      <c r="N28" s="50">
        <f t="shared" si="0"/>
        <v>0</v>
      </c>
      <c r="P28" s="52" t="s">
        <v>25</v>
      </c>
      <c r="R28" s="133"/>
      <c r="S28" s="133"/>
    </row>
    <row r="29" spans="1:19" hidden="1" x14ac:dyDescent="0.3">
      <c r="A29" s="45">
        <v>2012</v>
      </c>
      <c r="B29" s="46">
        <v>28</v>
      </c>
      <c r="C29" s="47" t="s">
        <v>16</v>
      </c>
      <c r="D29" s="48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53">
        <v>0</v>
      </c>
      <c r="N29" s="50">
        <f t="shared" si="0"/>
        <v>0</v>
      </c>
      <c r="P29" s="52" t="s">
        <v>25</v>
      </c>
      <c r="R29" s="133"/>
      <c r="S29" s="133"/>
    </row>
    <row r="30" spans="1:19" hidden="1" x14ac:dyDescent="0.3">
      <c r="A30" s="45">
        <v>2012</v>
      </c>
      <c r="B30" s="46">
        <v>29</v>
      </c>
      <c r="C30" s="47" t="s">
        <v>16</v>
      </c>
      <c r="D30" s="48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53">
        <v>0</v>
      </c>
      <c r="N30" s="50">
        <f t="shared" si="0"/>
        <v>0</v>
      </c>
      <c r="P30" s="52" t="s">
        <v>25</v>
      </c>
      <c r="R30" s="133"/>
      <c r="S30" s="133"/>
    </row>
    <row r="31" spans="1:19" hidden="1" x14ac:dyDescent="0.3">
      <c r="A31" s="45">
        <v>2012</v>
      </c>
      <c r="B31" s="46">
        <v>30</v>
      </c>
      <c r="C31" s="47" t="s">
        <v>16</v>
      </c>
      <c r="D31" s="48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53">
        <v>0</v>
      </c>
      <c r="N31" s="50">
        <f t="shared" si="0"/>
        <v>0</v>
      </c>
      <c r="P31" s="52" t="s">
        <v>25</v>
      </c>
      <c r="R31" s="133"/>
      <c r="S31" s="133"/>
    </row>
    <row r="32" spans="1:19" hidden="1" x14ac:dyDescent="0.3">
      <c r="A32" s="45">
        <v>2012</v>
      </c>
      <c r="B32" s="46">
        <v>31</v>
      </c>
      <c r="C32" s="47" t="s">
        <v>16</v>
      </c>
      <c r="D32" s="48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53">
        <v>0</v>
      </c>
      <c r="N32" s="50">
        <f t="shared" si="0"/>
        <v>0</v>
      </c>
      <c r="P32" s="52" t="s">
        <v>25</v>
      </c>
      <c r="R32" s="133"/>
      <c r="S32" s="133"/>
    </row>
    <row r="33" spans="1:19" hidden="1" x14ac:dyDescent="0.3">
      <c r="A33" s="45">
        <v>2012</v>
      </c>
      <c r="B33" s="46">
        <v>32</v>
      </c>
      <c r="C33" s="47" t="s">
        <v>16</v>
      </c>
      <c r="D33" s="48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53">
        <v>0</v>
      </c>
      <c r="N33" s="50">
        <f t="shared" si="0"/>
        <v>0</v>
      </c>
      <c r="P33" s="52" t="s">
        <v>25</v>
      </c>
      <c r="R33" s="133"/>
      <c r="S33" s="133"/>
    </row>
    <row r="34" spans="1:19" hidden="1" x14ac:dyDescent="0.3">
      <c r="A34" s="45">
        <v>2012</v>
      </c>
      <c r="B34" s="46">
        <v>33</v>
      </c>
      <c r="C34" s="47" t="s">
        <v>16</v>
      </c>
      <c r="D34" s="48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53">
        <v>0</v>
      </c>
      <c r="N34" s="50">
        <f t="shared" si="0"/>
        <v>0</v>
      </c>
      <c r="P34" s="52" t="s">
        <v>25</v>
      </c>
      <c r="R34" s="133"/>
      <c r="S34" s="133"/>
    </row>
    <row r="35" spans="1:19" hidden="1" x14ac:dyDescent="0.3">
      <c r="A35" s="45">
        <v>2012</v>
      </c>
      <c r="B35" s="46">
        <v>34</v>
      </c>
      <c r="C35" s="47" t="s">
        <v>16</v>
      </c>
      <c r="D35" s="48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53">
        <v>0</v>
      </c>
      <c r="N35" s="50">
        <f t="shared" si="0"/>
        <v>0</v>
      </c>
      <c r="P35" s="52" t="s">
        <v>25</v>
      </c>
      <c r="R35" s="133"/>
      <c r="S35" s="133"/>
    </row>
    <row r="36" spans="1:19" hidden="1" x14ac:dyDescent="0.3">
      <c r="A36" s="45">
        <v>2012</v>
      </c>
      <c r="B36" s="46">
        <v>35</v>
      </c>
      <c r="C36" s="47" t="s">
        <v>16</v>
      </c>
      <c r="D36" s="48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53">
        <v>0</v>
      </c>
      <c r="N36" s="50">
        <f t="shared" si="0"/>
        <v>0</v>
      </c>
      <c r="P36" s="52" t="s">
        <v>25</v>
      </c>
      <c r="R36" s="133"/>
      <c r="S36" s="133"/>
    </row>
    <row r="37" spans="1:19" hidden="1" x14ac:dyDescent="0.3">
      <c r="A37" s="45">
        <v>2012</v>
      </c>
      <c r="B37" s="46">
        <v>36</v>
      </c>
      <c r="C37" s="47" t="s">
        <v>16</v>
      </c>
      <c r="D37" s="48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53">
        <v>0</v>
      </c>
      <c r="N37" s="50">
        <f t="shared" si="0"/>
        <v>0</v>
      </c>
      <c r="P37" s="52" t="s">
        <v>25</v>
      </c>
      <c r="R37" s="133"/>
      <c r="S37" s="133"/>
    </row>
    <row r="38" spans="1:19" hidden="1" x14ac:dyDescent="0.3">
      <c r="A38" s="45">
        <v>2012</v>
      </c>
      <c r="B38" s="46">
        <v>37</v>
      </c>
      <c r="C38" s="47" t="s">
        <v>16</v>
      </c>
      <c r="D38" s="48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53">
        <v>0</v>
      </c>
      <c r="N38" s="50">
        <f t="shared" si="0"/>
        <v>0</v>
      </c>
      <c r="P38" s="52" t="s">
        <v>25</v>
      </c>
      <c r="R38" s="133"/>
      <c r="S38" s="133"/>
    </row>
    <row r="39" spans="1:19" hidden="1" x14ac:dyDescent="0.3">
      <c r="A39" s="45">
        <v>2012</v>
      </c>
      <c r="B39" s="46">
        <v>38</v>
      </c>
      <c r="C39" s="47" t="s">
        <v>16</v>
      </c>
      <c r="D39" s="48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53">
        <v>0</v>
      </c>
      <c r="N39" s="50">
        <f t="shared" si="0"/>
        <v>0</v>
      </c>
      <c r="P39" s="52" t="s">
        <v>25</v>
      </c>
      <c r="R39" s="133"/>
      <c r="S39" s="133"/>
    </row>
    <row r="40" spans="1:19" hidden="1" x14ac:dyDescent="0.3">
      <c r="A40" s="45">
        <v>2012</v>
      </c>
      <c r="B40" s="46">
        <v>39</v>
      </c>
      <c r="C40" s="47" t="s">
        <v>16</v>
      </c>
      <c r="D40" s="48"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53">
        <v>0</v>
      </c>
      <c r="N40" s="50">
        <f t="shared" si="0"/>
        <v>0</v>
      </c>
      <c r="P40" s="52" t="s">
        <v>25</v>
      </c>
      <c r="R40" s="133"/>
      <c r="S40" s="133"/>
    </row>
    <row r="41" spans="1:19" hidden="1" x14ac:dyDescent="0.3">
      <c r="A41" s="45">
        <v>2012</v>
      </c>
      <c r="B41" s="46">
        <v>40</v>
      </c>
      <c r="C41" s="47" t="s">
        <v>16</v>
      </c>
      <c r="D41" s="48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53">
        <v>0</v>
      </c>
      <c r="N41" s="50">
        <f t="shared" si="0"/>
        <v>0</v>
      </c>
      <c r="P41" s="52" t="s">
        <v>25</v>
      </c>
      <c r="R41" s="133"/>
      <c r="S41" s="133"/>
    </row>
    <row r="42" spans="1:19" hidden="1" x14ac:dyDescent="0.3">
      <c r="A42" s="45">
        <v>2012</v>
      </c>
      <c r="B42" s="46">
        <v>41</v>
      </c>
      <c r="C42" s="47" t="s">
        <v>16</v>
      </c>
      <c r="D42" s="48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53">
        <v>0</v>
      </c>
      <c r="N42" s="50">
        <f t="shared" si="0"/>
        <v>0</v>
      </c>
      <c r="P42" s="52" t="s">
        <v>25</v>
      </c>
      <c r="R42" s="133"/>
      <c r="S42" s="133"/>
    </row>
    <row r="43" spans="1:19" hidden="1" x14ac:dyDescent="0.3">
      <c r="A43" s="45">
        <v>2012</v>
      </c>
      <c r="B43" s="46">
        <v>42</v>
      </c>
      <c r="C43" s="47" t="s">
        <v>16</v>
      </c>
      <c r="D43" s="48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53">
        <v>0</v>
      </c>
      <c r="N43" s="50">
        <f t="shared" si="0"/>
        <v>0</v>
      </c>
      <c r="P43" s="52" t="s">
        <v>25</v>
      </c>
      <c r="R43" s="133"/>
      <c r="S43" s="133"/>
    </row>
    <row r="44" spans="1:19" hidden="1" x14ac:dyDescent="0.3">
      <c r="A44" s="45">
        <v>2012</v>
      </c>
      <c r="B44" s="46">
        <v>43</v>
      </c>
      <c r="C44" s="47" t="s">
        <v>16</v>
      </c>
      <c r="D44" s="48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53">
        <v>0</v>
      </c>
      <c r="N44" s="50">
        <f t="shared" si="0"/>
        <v>0</v>
      </c>
      <c r="P44" s="52" t="s">
        <v>25</v>
      </c>
      <c r="R44" s="133"/>
      <c r="S44" s="133"/>
    </row>
    <row r="45" spans="1:19" hidden="1" x14ac:dyDescent="0.3">
      <c r="A45" s="45">
        <v>2012</v>
      </c>
      <c r="B45" s="46">
        <v>44</v>
      </c>
      <c r="C45" s="47" t="s">
        <v>16</v>
      </c>
      <c r="D45" s="48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53">
        <v>0</v>
      </c>
      <c r="N45" s="50">
        <f t="shared" si="0"/>
        <v>0</v>
      </c>
      <c r="P45" s="52" t="s">
        <v>25</v>
      </c>
      <c r="R45" s="133"/>
      <c r="S45" s="133"/>
    </row>
    <row r="46" spans="1:19" hidden="1" x14ac:dyDescent="0.3">
      <c r="A46" s="45">
        <v>2012</v>
      </c>
      <c r="B46" s="46">
        <v>45</v>
      </c>
      <c r="C46" s="47" t="s">
        <v>16</v>
      </c>
      <c r="D46" s="48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53">
        <v>0</v>
      </c>
      <c r="N46" s="50">
        <f t="shared" si="0"/>
        <v>0</v>
      </c>
      <c r="P46" s="52" t="s">
        <v>25</v>
      </c>
      <c r="R46" s="133"/>
      <c r="S46" s="133"/>
    </row>
    <row r="47" spans="1:19" hidden="1" x14ac:dyDescent="0.3">
      <c r="A47" s="45">
        <v>2012</v>
      </c>
      <c r="B47" s="46">
        <v>46</v>
      </c>
      <c r="C47" s="47" t="s">
        <v>16</v>
      </c>
      <c r="D47" s="48">
        <v>6</v>
      </c>
      <c r="E47" s="49">
        <v>1</v>
      </c>
      <c r="F47" s="49">
        <v>6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53">
        <v>0</v>
      </c>
      <c r="N47" s="50">
        <f t="shared" si="0"/>
        <v>13</v>
      </c>
      <c r="P47" s="52" t="s">
        <v>25</v>
      </c>
      <c r="R47" s="133"/>
      <c r="S47" s="133"/>
    </row>
    <row r="48" spans="1:19" hidden="1" x14ac:dyDescent="0.3">
      <c r="A48" s="45">
        <v>2012</v>
      </c>
      <c r="B48" s="46">
        <v>47</v>
      </c>
      <c r="C48" s="47" t="s">
        <v>16</v>
      </c>
      <c r="D48" s="48">
        <v>33</v>
      </c>
      <c r="E48" s="49">
        <v>0</v>
      </c>
      <c r="F48" s="49">
        <v>5</v>
      </c>
      <c r="G48" s="49">
        <v>12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3">
        <v>0</v>
      </c>
      <c r="N48" s="50">
        <f t="shared" si="0"/>
        <v>50</v>
      </c>
      <c r="P48" s="52" t="s">
        <v>25</v>
      </c>
      <c r="R48" s="133"/>
      <c r="S48" s="133"/>
    </row>
    <row r="49" spans="1:25" hidden="1" x14ac:dyDescent="0.3">
      <c r="A49" s="45">
        <v>2012</v>
      </c>
      <c r="B49" s="46">
        <v>48</v>
      </c>
      <c r="C49" s="47" t="s">
        <v>16</v>
      </c>
      <c r="D49" s="48">
        <v>10</v>
      </c>
      <c r="E49" s="49">
        <v>2</v>
      </c>
      <c r="F49" s="49">
        <v>2</v>
      </c>
      <c r="G49" s="49">
        <v>30</v>
      </c>
      <c r="H49" s="49">
        <v>0</v>
      </c>
      <c r="I49" s="49">
        <v>1</v>
      </c>
      <c r="J49" s="49">
        <v>0</v>
      </c>
      <c r="K49" s="49">
        <v>0</v>
      </c>
      <c r="L49" s="49">
        <v>0</v>
      </c>
      <c r="M49" s="53">
        <v>0</v>
      </c>
      <c r="N49" s="50">
        <f t="shared" si="0"/>
        <v>45</v>
      </c>
      <c r="P49" s="52" t="s">
        <v>25</v>
      </c>
      <c r="R49" s="133"/>
      <c r="S49" s="133"/>
    </row>
    <row r="50" spans="1:25" hidden="1" x14ac:dyDescent="0.3">
      <c r="A50" s="45">
        <v>2012</v>
      </c>
      <c r="B50" s="46">
        <v>49</v>
      </c>
      <c r="C50" s="47" t="s">
        <v>16</v>
      </c>
      <c r="D50" s="48">
        <v>26</v>
      </c>
      <c r="E50" s="49">
        <v>27</v>
      </c>
      <c r="F50" s="49">
        <v>6</v>
      </c>
      <c r="G50" s="49">
        <v>1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53">
        <v>0</v>
      </c>
      <c r="N50" s="50">
        <f t="shared" si="0"/>
        <v>60</v>
      </c>
      <c r="P50" s="52" t="s">
        <v>25</v>
      </c>
      <c r="R50" s="133"/>
      <c r="S50" s="133"/>
    </row>
    <row r="51" spans="1:25" hidden="1" x14ac:dyDescent="0.3">
      <c r="A51" s="45">
        <v>2012</v>
      </c>
      <c r="B51" s="46">
        <v>50</v>
      </c>
      <c r="C51" s="47" t="s">
        <v>16</v>
      </c>
      <c r="D51" s="48">
        <v>15</v>
      </c>
      <c r="E51" s="49">
        <v>0</v>
      </c>
      <c r="F51" s="49">
        <v>4</v>
      </c>
      <c r="G51" s="49">
        <v>2</v>
      </c>
      <c r="H51" s="49">
        <v>0</v>
      </c>
      <c r="I51" s="49">
        <v>0</v>
      </c>
      <c r="J51" s="49">
        <v>8</v>
      </c>
      <c r="K51" s="49">
        <v>3</v>
      </c>
      <c r="L51" s="49">
        <v>0</v>
      </c>
      <c r="M51" s="53">
        <v>0</v>
      </c>
      <c r="N51" s="50">
        <f t="shared" si="0"/>
        <v>32</v>
      </c>
      <c r="P51" s="52" t="s">
        <v>25</v>
      </c>
      <c r="R51" s="133"/>
      <c r="S51" s="133"/>
    </row>
    <row r="52" spans="1:25" hidden="1" x14ac:dyDescent="0.3">
      <c r="A52" s="45">
        <v>2012</v>
      </c>
      <c r="B52" s="46">
        <v>51</v>
      </c>
      <c r="C52" s="47" t="s">
        <v>16</v>
      </c>
      <c r="D52" s="48">
        <v>23</v>
      </c>
      <c r="E52" s="49">
        <v>5</v>
      </c>
      <c r="F52" s="49">
        <v>4</v>
      </c>
      <c r="G52" s="49">
        <v>4</v>
      </c>
      <c r="H52" s="49">
        <v>0</v>
      </c>
      <c r="I52" s="49">
        <v>8</v>
      </c>
      <c r="J52" s="49">
        <v>0</v>
      </c>
      <c r="K52" s="49">
        <v>0</v>
      </c>
      <c r="L52" s="49">
        <v>0</v>
      </c>
      <c r="M52" s="53">
        <v>0</v>
      </c>
      <c r="N52" s="50">
        <f t="shared" si="0"/>
        <v>44</v>
      </c>
      <c r="P52" s="52" t="s">
        <v>25</v>
      </c>
      <c r="R52" s="133"/>
      <c r="S52" s="133"/>
    </row>
    <row r="53" spans="1:25" ht="15" hidden="1" thickBot="1" x14ac:dyDescent="0.35">
      <c r="A53" s="54">
        <v>2012</v>
      </c>
      <c r="B53" s="55">
        <v>52</v>
      </c>
      <c r="C53" s="47" t="s">
        <v>16</v>
      </c>
      <c r="D53" s="56">
        <v>12</v>
      </c>
      <c r="E53" s="57">
        <v>0</v>
      </c>
      <c r="F53" s="57">
        <v>0</v>
      </c>
      <c r="G53" s="57">
        <v>27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8">
        <v>0</v>
      </c>
      <c r="N53" s="59">
        <f>SUM(D53:M53)</f>
        <v>39</v>
      </c>
      <c r="P53" s="60" t="s">
        <v>25</v>
      </c>
      <c r="R53" s="133"/>
      <c r="S53" s="133"/>
    </row>
    <row r="54" spans="1:25" ht="93.75" hidden="1" customHeight="1" thickTop="1" thickBot="1" x14ac:dyDescent="0.35">
      <c r="A54" s="61" t="s">
        <v>0</v>
      </c>
      <c r="B54" s="62" t="s">
        <v>1</v>
      </c>
      <c r="C54" s="63" t="s">
        <v>2</v>
      </c>
      <c r="D54" s="164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61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  <c r="R54" s="130" t="s">
        <v>31</v>
      </c>
      <c r="S54" s="131" t="s">
        <v>30</v>
      </c>
    </row>
    <row r="55" spans="1:25" hidden="1" x14ac:dyDescent="0.3">
      <c r="A55" s="73">
        <v>2013</v>
      </c>
      <c r="B55" s="74">
        <v>1</v>
      </c>
      <c r="C55" s="75" t="s">
        <v>16</v>
      </c>
      <c r="D55" s="146">
        <v>51</v>
      </c>
      <c r="E55" s="147">
        <v>8</v>
      </c>
      <c r="F55" s="147">
        <v>1</v>
      </c>
      <c r="G55" s="147">
        <v>5</v>
      </c>
      <c r="H55" s="147">
        <v>0</v>
      </c>
      <c r="I55" s="147">
        <v>0</v>
      </c>
      <c r="J55" s="147">
        <v>0</v>
      </c>
      <c r="K55" s="147">
        <v>0</v>
      </c>
      <c r="L55" s="77">
        <v>0</v>
      </c>
      <c r="M55" s="78">
        <v>0</v>
      </c>
      <c r="N55" s="50">
        <f t="shared" si="0"/>
        <v>65</v>
      </c>
      <c r="O55" s="79"/>
      <c r="P55" s="80" t="s">
        <v>25</v>
      </c>
      <c r="Q55" s="81"/>
      <c r="R55" s="150"/>
      <c r="S55" s="151"/>
      <c r="T55" s="82"/>
      <c r="U55" s="82"/>
      <c r="V55" s="82"/>
      <c r="W55" s="82"/>
      <c r="X55" s="82"/>
      <c r="Y55" s="82"/>
    </row>
    <row r="56" spans="1:25" hidden="1" x14ac:dyDescent="0.3">
      <c r="A56" s="83">
        <v>2013</v>
      </c>
      <c r="B56" s="46">
        <v>2</v>
      </c>
      <c r="C56" s="84" t="s">
        <v>16</v>
      </c>
      <c r="D56" s="48">
        <v>8</v>
      </c>
      <c r="E56" s="49">
        <v>0</v>
      </c>
      <c r="F56" s="49">
        <v>6</v>
      </c>
      <c r="G56" s="49">
        <v>7</v>
      </c>
      <c r="H56" s="49">
        <v>0</v>
      </c>
      <c r="I56" s="49">
        <v>2</v>
      </c>
      <c r="J56" s="49">
        <v>0</v>
      </c>
      <c r="K56" s="49">
        <v>0</v>
      </c>
      <c r="L56" s="49">
        <v>0</v>
      </c>
      <c r="M56" s="53">
        <v>0</v>
      </c>
      <c r="N56" s="50">
        <f t="shared" si="0"/>
        <v>23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  <c r="X56" s="82"/>
    </row>
    <row r="57" spans="1:25" hidden="1" x14ac:dyDescent="0.3">
      <c r="A57" s="83">
        <v>2013</v>
      </c>
      <c r="B57" s="46">
        <v>3</v>
      </c>
      <c r="C57" s="47" t="s">
        <v>16</v>
      </c>
      <c r="D57" s="48">
        <v>17</v>
      </c>
      <c r="E57" s="49">
        <v>2</v>
      </c>
      <c r="F57" s="49">
        <v>5</v>
      </c>
      <c r="G57" s="49">
        <v>4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53">
        <v>0</v>
      </c>
      <c r="N57" s="50">
        <f t="shared" si="0"/>
        <v>28</v>
      </c>
      <c r="P57" s="85" t="s">
        <v>25</v>
      </c>
      <c r="R57" s="133"/>
      <c r="S57" s="133"/>
    </row>
    <row r="58" spans="1:25" hidden="1" x14ac:dyDescent="0.3">
      <c r="A58" s="83">
        <v>2013</v>
      </c>
      <c r="B58" s="46">
        <v>4</v>
      </c>
      <c r="C58" s="47" t="s">
        <v>16</v>
      </c>
      <c r="D58" s="48">
        <v>31</v>
      </c>
      <c r="E58" s="49">
        <v>40</v>
      </c>
      <c r="F58" s="49">
        <v>7</v>
      </c>
      <c r="G58" s="49">
        <v>12</v>
      </c>
      <c r="H58" s="49">
        <v>0</v>
      </c>
      <c r="I58" s="49">
        <v>0</v>
      </c>
      <c r="J58" s="49">
        <v>2</v>
      </c>
      <c r="K58" s="49">
        <v>0</v>
      </c>
      <c r="L58" s="49">
        <v>0</v>
      </c>
      <c r="M58" s="53">
        <v>0</v>
      </c>
      <c r="N58" s="50">
        <f t="shared" si="0"/>
        <v>92</v>
      </c>
      <c r="P58" s="85" t="s">
        <v>25</v>
      </c>
      <c r="R58" s="133"/>
      <c r="S58" s="133"/>
    </row>
    <row r="59" spans="1:25" hidden="1" x14ac:dyDescent="0.3">
      <c r="A59" s="83">
        <v>2013</v>
      </c>
      <c r="B59" s="46">
        <v>5</v>
      </c>
      <c r="C59" s="47" t="s">
        <v>16</v>
      </c>
      <c r="D59" s="48">
        <v>46</v>
      </c>
      <c r="E59" s="49">
        <v>2</v>
      </c>
      <c r="F59" s="49">
        <v>3</v>
      </c>
      <c r="G59" s="49">
        <v>28</v>
      </c>
      <c r="H59" s="49">
        <v>0</v>
      </c>
      <c r="I59" s="49">
        <v>0</v>
      </c>
      <c r="J59" s="49">
        <v>12</v>
      </c>
      <c r="K59" s="49">
        <v>0</v>
      </c>
      <c r="L59" s="49">
        <v>0</v>
      </c>
      <c r="M59" s="53">
        <v>0</v>
      </c>
      <c r="N59" s="50">
        <f t="shared" si="0"/>
        <v>91</v>
      </c>
      <c r="P59" s="85" t="s">
        <v>25</v>
      </c>
      <c r="R59" s="133"/>
      <c r="S59" s="133"/>
    </row>
    <row r="60" spans="1:25" hidden="1" x14ac:dyDescent="0.3">
      <c r="A60" s="83">
        <v>2013</v>
      </c>
      <c r="B60" s="46">
        <v>6</v>
      </c>
      <c r="C60" s="47" t="s">
        <v>16</v>
      </c>
      <c r="D60" s="48">
        <v>13</v>
      </c>
      <c r="E60" s="49">
        <v>13</v>
      </c>
      <c r="F60" s="49">
        <v>10</v>
      </c>
      <c r="G60" s="49">
        <v>1</v>
      </c>
      <c r="H60" s="49">
        <v>0</v>
      </c>
      <c r="I60" s="49">
        <v>0</v>
      </c>
      <c r="J60" s="49">
        <v>7</v>
      </c>
      <c r="K60" s="49">
        <v>0</v>
      </c>
      <c r="L60" s="49">
        <v>0</v>
      </c>
      <c r="M60" s="53">
        <v>0</v>
      </c>
      <c r="N60" s="50">
        <f t="shared" si="0"/>
        <v>44</v>
      </c>
      <c r="P60" s="85" t="s">
        <v>25</v>
      </c>
      <c r="R60" s="133"/>
      <c r="S60" s="133"/>
    </row>
    <row r="61" spans="1:25" hidden="1" x14ac:dyDescent="0.3">
      <c r="A61" s="83">
        <v>2013</v>
      </c>
      <c r="B61" s="46">
        <v>7</v>
      </c>
      <c r="C61" s="47" t="s">
        <v>16</v>
      </c>
      <c r="D61" s="48">
        <v>16</v>
      </c>
      <c r="E61" s="49">
        <v>0</v>
      </c>
      <c r="F61" s="49">
        <v>4</v>
      </c>
      <c r="G61" s="49">
        <v>11</v>
      </c>
      <c r="H61" s="49">
        <v>0</v>
      </c>
      <c r="I61" s="49">
        <v>0</v>
      </c>
      <c r="J61" s="49">
        <v>9</v>
      </c>
      <c r="K61" s="49">
        <v>17</v>
      </c>
      <c r="L61" s="49">
        <v>0</v>
      </c>
      <c r="M61" s="53">
        <v>0</v>
      </c>
      <c r="N61" s="50">
        <f t="shared" si="0"/>
        <v>57</v>
      </c>
      <c r="P61" s="85" t="s">
        <v>25</v>
      </c>
      <c r="R61" s="133"/>
      <c r="S61" s="133"/>
    </row>
    <row r="62" spans="1:25" hidden="1" x14ac:dyDescent="0.3">
      <c r="A62" s="83">
        <v>2013</v>
      </c>
      <c r="B62" s="46">
        <v>8</v>
      </c>
      <c r="C62" s="47" t="s">
        <v>16</v>
      </c>
      <c r="D62" s="48">
        <v>43</v>
      </c>
      <c r="E62" s="49">
        <v>2</v>
      </c>
      <c r="F62" s="49">
        <v>4</v>
      </c>
      <c r="G62" s="49">
        <v>3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53">
        <v>0</v>
      </c>
      <c r="N62" s="50">
        <f t="shared" si="0"/>
        <v>52</v>
      </c>
      <c r="P62" s="85" t="s">
        <v>25</v>
      </c>
      <c r="R62" s="133"/>
      <c r="S62" s="133"/>
    </row>
    <row r="63" spans="1:25" hidden="1" x14ac:dyDescent="0.3">
      <c r="A63" s="83">
        <v>2013</v>
      </c>
      <c r="B63" s="46">
        <v>9</v>
      </c>
      <c r="C63" s="47" t="s">
        <v>16</v>
      </c>
      <c r="D63" s="48">
        <v>36</v>
      </c>
      <c r="E63" s="49">
        <v>1</v>
      </c>
      <c r="F63" s="49">
        <v>16</v>
      </c>
      <c r="G63" s="49">
        <v>11</v>
      </c>
      <c r="H63" s="49">
        <v>0</v>
      </c>
      <c r="I63" s="49">
        <v>0</v>
      </c>
      <c r="J63" s="49">
        <v>12</v>
      </c>
      <c r="K63" s="49">
        <v>0</v>
      </c>
      <c r="L63" s="49">
        <v>0</v>
      </c>
      <c r="M63" s="53">
        <v>0</v>
      </c>
      <c r="N63" s="50">
        <f t="shared" si="0"/>
        <v>76</v>
      </c>
      <c r="P63" s="85" t="s">
        <v>25</v>
      </c>
      <c r="R63" s="133"/>
      <c r="S63" s="133"/>
    </row>
    <row r="64" spans="1:25" hidden="1" x14ac:dyDescent="0.3">
      <c r="A64" s="83">
        <v>2013</v>
      </c>
      <c r="B64" s="46">
        <v>10</v>
      </c>
      <c r="C64" s="47" t="s">
        <v>16</v>
      </c>
      <c r="D64" s="48">
        <v>30</v>
      </c>
      <c r="E64" s="49">
        <v>4</v>
      </c>
      <c r="F64" s="49">
        <v>26</v>
      </c>
      <c r="G64" s="49">
        <v>6</v>
      </c>
      <c r="H64" s="49">
        <v>0</v>
      </c>
      <c r="I64" s="49">
        <v>0</v>
      </c>
      <c r="J64" s="49">
        <v>10</v>
      </c>
      <c r="K64" s="49">
        <v>23</v>
      </c>
      <c r="L64" s="49">
        <v>0</v>
      </c>
      <c r="M64" s="53">
        <v>0</v>
      </c>
      <c r="N64" s="50">
        <f t="shared" si="0"/>
        <v>99</v>
      </c>
      <c r="P64" s="85" t="s">
        <v>25</v>
      </c>
      <c r="R64" s="133"/>
      <c r="S64" s="133"/>
    </row>
    <row r="65" spans="1:19" hidden="1" x14ac:dyDescent="0.3">
      <c r="A65" s="83">
        <v>2013</v>
      </c>
      <c r="B65" s="46">
        <v>11</v>
      </c>
      <c r="C65" s="47" t="s">
        <v>16</v>
      </c>
      <c r="D65" s="48">
        <v>26</v>
      </c>
      <c r="E65" s="49">
        <v>8</v>
      </c>
      <c r="F65" s="49">
        <v>13</v>
      </c>
      <c r="G65" s="49">
        <v>11</v>
      </c>
      <c r="H65" s="49">
        <v>0</v>
      </c>
      <c r="I65" s="49">
        <v>0</v>
      </c>
      <c r="J65" s="49">
        <v>0</v>
      </c>
      <c r="K65" s="49">
        <v>5</v>
      </c>
      <c r="L65" s="49">
        <v>0</v>
      </c>
      <c r="M65" s="53">
        <v>0</v>
      </c>
      <c r="N65" s="50">
        <f t="shared" si="0"/>
        <v>63</v>
      </c>
      <c r="P65" s="85" t="s">
        <v>25</v>
      </c>
      <c r="R65" s="133"/>
      <c r="S65" s="133"/>
    </row>
    <row r="66" spans="1:19" hidden="1" x14ac:dyDescent="0.3">
      <c r="A66" s="83">
        <v>2013</v>
      </c>
      <c r="B66" s="46">
        <v>12</v>
      </c>
      <c r="C66" s="47" t="s">
        <v>16</v>
      </c>
      <c r="D66" s="48">
        <v>16</v>
      </c>
      <c r="E66" s="49">
        <v>2</v>
      </c>
      <c r="F66" s="49">
        <v>20</v>
      </c>
      <c r="G66" s="49">
        <v>2</v>
      </c>
      <c r="H66" s="49">
        <v>0</v>
      </c>
      <c r="I66" s="49">
        <v>13</v>
      </c>
      <c r="J66" s="49">
        <v>10</v>
      </c>
      <c r="K66" s="49">
        <v>0</v>
      </c>
      <c r="L66" s="49">
        <v>0</v>
      </c>
      <c r="M66" s="53">
        <v>0</v>
      </c>
      <c r="N66" s="50">
        <f t="shared" si="0"/>
        <v>63</v>
      </c>
      <c r="P66" s="85" t="s">
        <v>25</v>
      </c>
      <c r="R66" s="133"/>
      <c r="S66" s="133"/>
    </row>
    <row r="67" spans="1:19" hidden="1" x14ac:dyDescent="0.3">
      <c r="A67" s="83">
        <v>2013</v>
      </c>
      <c r="B67" s="46">
        <v>13</v>
      </c>
      <c r="C67" s="47" t="s">
        <v>16</v>
      </c>
      <c r="D67" s="48">
        <v>21</v>
      </c>
      <c r="E67" s="49">
        <v>2</v>
      </c>
      <c r="F67" s="49">
        <v>38</v>
      </c>
      <c r="G67" s="49">
        <v>6</v>
      </c>
      <c r="H67" s="49">
        <v>0</v>
      </c>
      <c r="I67" s="49">
        <v>10</v>
      </c>
      <c r="J67" s="49">
        <v>10</v>
      </c>
      <c r="K67" s="49">
        <v>0</v>
      </c>
      <c r="L67" s="49">
        <v>0</v>
      </c>
      <c r="M67" s="53">
        <v>0</v>
      </c>
      <c r="N67" s="50">
        <f t="shared" si="0"/>
        <v>87</v>
      </c>
      <c r="P67" s="85" t="s">
        <v>25</v>
      </c>
      <c r="R67" s="133"/>
      <c r="S67" s="133"/>
    </row>
    <row r="68" spans="1:19" hidden="1" x14ac:dyDescent="0.3">
      <c r="A68" s="83">
        <v>2013</v>
      </c>
      <c r="B68" s="46">
        <v>14</v>
      </c>
      <c r="C68" s="47" t="s">
        <v>16</v>
      </c>
      <c r="D68" s="48">
        <v>19</v>
      </c>
      <c r="E68" s="49">
        <v>3</v>
      </c>
      <c r="F68" s="49">
        <v>5</v>
      </c>
      <c r="G68" s="49">
        <v>0</v>
      </c>
      <c r="H68" s="49">
        <v>0</v>
      </c>
      <c r="I68" s="49">
        <v>6</v>
      </c>
      <c r="J68" s="49">
        <v>1</v>
      </c>
      <c r="K68" s="49">
        <v>5</v>
      </c>
      <c r="L68" s="49">
        <v>0</v>
      </c>
      <c r="M68" s="53">
        <v>0</v>
      </c>
      <c r="N68" s="50">
        <f t="shared" si="0"/>
        <v>39</v>
      </c>
      <c r="P68" s="85" t="s">
        <v>25</v>
      </c>
      <c r="R68" s="133"/>
      <c r="S68" s="133"/>
    </row>
    <row r="69" spans="1:19" hidden="1" x14ac:dyDescent="0.3">
      <c r="A69" s="83">
        <v>2013</v>
      </c>
      <c r="B69" s="46">
        <v>15</v>
      </c>
      <c r="C69" s="47" t="s">
        <v>16</v>
      </c>
      <c r="D69" s="48">
        <v>70</v>
      </c>
      <c r="E69" s="49">
        <v>2</v>
      </c>
      <c r="F69" s="49">
        <v>21</v>
      </c>
      <c r="G69" s="49">
        <v>10</v>
      </c>
      <c r="H69" s="49">
        <v>0</v>
      </c>
      <c r="I69" s="49">
        <v>0</v>
      </c>
      <c r="J69" s="49">
        <v>9</v>
      </c>
      <c r="K69" s="49">
        <v>0</v>
      </c>
      <c r="L69" s="49">
        <v>0</v>
      </c>
      <c r="M69" s="53">
        <v>0</v>
      </c>
      <c r="N69" s="50">
        <f t="shared" si="0"/>
        <v>112</v>
      </c>
      <c r="P69" s="85" t="s">
        <v>25</v>
      </c>
      <c r="R69" s="133"/>
      <c r="S69" s="133"/>
    </row>
    <row r="70" spans="1:19" hidden="1" x14ac:dyDescent="0.3">
      <c r="A70" s="83">
        <v>2013</v>
      </c>
      <c r="B70" s="46">
        <v>16</v>
      </c>
      <c r="C70" s="47" t="s">
        <v>16</v>
      </c>
      <c r="D70" s="48">
        <v>61</v>
      </c>
      <c r="E70" s="49">
        <v>5</v>
      </c>
      <c r="F70" s="49">
        <v>33</v>
      </c>
      <c r="G70" s="49">
        <v>29</v>
      </c>
      <c r="H70" s="49">
        <v>0</v>
      </c>
      <c r="I70" s="49">
        <v>8</v>
      </c>
      <c r="J70" s="49">
        <v>11</v>
      </c>
      <c r="K70" s="49">
        <v>0</v>
      </c>
      <c r="L70" s="49">
        <v>0</v>
      </c>
      <c r="M70" s="53">
        <v>0</v>
      </c>
      <c r="N70" s="50">
        <f t="shared" si="0"/>
        <v>147</v>
      </c>
      <c r="P70" s="85" t="s">
        <v>25</v>
      </c>
      <c r="R70" s="133"/>
      <c r="S70" s="133"/>
    </row>
    <row r="71" spans="1:19" hidden="1" x14ac:dyDescent="0.3">
      <c r="A71" s="83">
        <v>2013</v>
      </c>
      <c r="B71" s="46">
        <v>17</v>
      </c>
      <c r="C71" s="47" t="s">
        <v>16</v>
      </c>
      <c r="D71" s="48">
        <v>56</v>
      </c>
      <c r="E71" s="49">
        <v>0</v>
      </c>
      <c r="F71" s="49">
        <v>26</v>
      </c>
      <c r="G71" s="49">
        <v>63</v>
      </c>
      <c r="H71" s="49">
        <v>0</v>
      </c>
      <c r="I71" s="49">
        <v>4</v>
      </c>
      <c r="J71" s="49">
        <v>20</v>
      </c>
      <c r="K71" s="49">
        <v>0</v>
      </c>
      <c r="L71" s="49">
        <v>0</v>
      </c>
      <c r="M71" s="53">
        <v>0</v>
      </c>
      <c r="N71" s="50">
        <f t="shared" ref="N71:N134" si="1">SUM(D71:M71)</f>
        <v>169</v>
      </c>
      <c r="P71" s="85" t="s">
        <v>25</v>
      </c>
      <c r="R71" s="133"/>
      <c r="S71" s="133"/>
    </row>
    <row r="72" spans="1:19" hidden="1" x14ac:dyDescent="0.3">
      <c r="A72" s="83">
        <v>2013</v>
      </c>
      <c r="B72" s="46">
        <v>18</v>
      </c>
      <c r="C72" s="47" t="s">
        <v>16</v>
      </c>
      <c r="D72" s="48">
        <v>8</v>
      </c>
      <c r="E72" s="49">
        <v>0</v>
      </c>
      <c r="F72" s="49">
        <v>37</v>
      </c>
      <c r="G72" s="49">
        <v>39</v>
      </c>
      <c r="H72" s="49">
        <v>0</v>
      </c>
      <c r="I72" s="49">
        <v>0</v>
      </c>
      <c r="J72" s="49">
        <v>2</v>
      </c>
      <c r="K72" s="49">
        <v>0</v>
      </c>
      <c r="L72" s="49">
        <v>0</v>
      </c>
      <c r="M72" s="53">
        <v>0</v>
      </c>
      <c r="N72" s="50">
        <f t="shared" si="1"/>
        <v>86</v>
      </c>
      <c r="P72" s="85" t="s">
        <v>25</v>
      </c>
      <c r="R72" s="133"/>
      <c r="S72" s="133"/>
    </row>
    <row r="73" spans="1:19" hidden="1" x14ac:dyDescent="0.3">
      <c r="A73" s="83">
        <v>2013</v>
      </c>
      <c r="B73" s="46">
        <v>19</v>
      </c>
      <c r="C73" s="47" t="s">
        <v>16</v>
      </c>
      <c r="D73" s="48">
        <v>43</v>
      </c>
      <c r="E73" s="49">
        <v>11</v>
      </c>
      <c r="F73" s="49">
        <v>12</v>
      </c>
      <c r="G73" s="49">
        <v>0</v>
      </c>
      <c r="H73" s="49">
        <v>0</v>
      </c>
      <c r="I73" s="49">
        <v>9</v>
      </c>
      <c r="J73" s="49">
        <v>5</v>
      </c>
      <c r="K73" s="49">
        <v>0</v>
      </c>
      <c r="L73" s="49">
        <v>0</v>
      </c>
      <c r="M73" s="53">
        <v>0</v>
      </c>
      <c r="N73" s="50">
        <f t="shared" si="1"/>
        <v>80</v>
      </c>
      <c r="P73" s="85" t="s">
        <v>25</v>
      </c>
      <c r="R73" s="133"/>
      <c r="S73" s="133"/>
    </row>
    <row r="74" spans="1:19" hidden="1" x14ac:dyDescent="0.3">
      <c r="A74" s="83">
        <v>2013</v>
      </c>
      <c r="B74" s="46">
        <v>20</v>
      </c>
      <c r="C74" s="47" t="s">
        <v>16</v>
      </c>
      <c r="D74" s="48">
        <v>37</v>
      </c>
      <c r="E74" s="49">
        <v>4</v>
      </c>
      <c r="F74" s="49">
        <v>12</v>
      </c>
      <c r="G74" s="49">
        <v>44</v>
      </c>
      <c r="H74" s="49">
        <v>0</v>
      </c>
      <c r="I74" s="49">
        <v>0</v>
      </c>
      <c r="J74" s="49">
        <v>1</v>
      </c>
      <c r="K74" s="49">
        <v>35</v>
      </c>
      <c r="L74" s="49">
        <v>0</v>
      </c>
      <c r="M74" s="53">
        <v>0</v>
      </c>
      <c r="N74" s="50">
        <f t="shared" si="1"/>
        <v>133</v>
      </c>
      <c r="P74" s="85" t="s">
        <v>25</v>
      </c>
      <c r="R74" s="133"/>
      <c r="S74" s="133"/>
    </row>
    <row r="75" spans="1:19" hidden="1" x14ac:dyDescent="0.3">
      <c r="A75" s="83">
        <v>2013</v>
      </c>
      <c r="B75" s="46">
        <v>21</v>
      </c>
      <c r="C75" s="47" t="s">
        <v>16</v>
      </c>
      <c r="D75" s="48">
        <v>30</v>
      </c>
      <c r="E75" s="49">
        <v>2</v>
      </c>
      <c r="F75" s="49">
        <v>4</v>
      </c>
      <c r="G75" s="49">
        <v>33</v>
      </c>
      <c r="H75" s="49">
        <v>0</v>
      </c>
      <c r="I75" s="49">
        <v>0</v>
      </c>
      <c r="J75" s="49">
        <v>6</v>
      </c>
      <c r="K75" s="49">
        <v>2</v>
      </c>
      <c r="L75" s="49">
        <v>0</v>
      </c>
      <c r="M75" s="53">
        <v>0</v>
      </c>
      <c r="N75" s="50">
        <f t="shared" si="1"/>
        <v>77</v>
      </c>
      <c r="P75" s="85" t="s">
        <v>25</v>
      </c>
      <c r="R75" s="133"/>
      <c r="S75" s="133"/>
    </row>
    <row r="76" spans="1:19" hidden="1" x14ac:dyDescent="0.3">
      <c r="A76" s="83">
        <v>2013</v>
      </c>
      <c r="B76" s="46">
        <v>22</v>
      </c>
      <c r="C76" s="47" t="s">
        <v>16</v>
      </c>
      <c r="D76" s="48">
        <v>34</v>
      </c>
      <c r="E76" s="49">
        <v>2</v>
      </c>
      <c r="F76" s="49">
        <v>8</v>
      </c>
      <c r="G76" s="49">
        <v>20</v>
      </c>
      <c r="H76" s="49">
        <v>0</v>
      </c>
      <c r="I76" s="49">
        <v>14</v>
      </c>
      <c r="J76" s="49">
        <v>3</v>
      </c>
      <c r="K76" s="49">
        <v>13</v>
      </c>
      <c r="L76" s="49">
        <v>0</v>
      </c>
      <c r="M76" s="53">
        <v>0</v>
      </c>
      <c r="N76" s="50">
        <f t="shared" si="1"/>
        <v>94</v>
      </c>
      <c r="P76" s="85" t="s">
        <v>25</v>
      </c>
      <c r="R76" s="133"/>
      <c r="S76" s="133"/>
    </row>
    <row r="77" spans="1:19" hidden="1" x14ac:dyDescent="0.3">
      <c r="A77" s="83">
        <v>2013</v>
      </c>
      <c r="B77" s="46">
        <v>23</v>
      </c>
      <c r="C77" s="47" t="s">
        <v>16</v>
      </c>
      <c r="D77" s="48">
        <v>12</v>
      </c>
      <c r="E77" s="49">
        <v>6</v>
      </c>
      <c r="F77" s="49">
        <v>7</v>
      </c>
      <c r="G77" s="49">
        <v>52</v>
      </c>
      <c r="H77" s="49">
        <v>0</v>
      </c>
      <c r="I77" s="49">
        <v>8</v>
      </c>
      <c r="J77" s="49">
        <v>48</v>
      </c>
      <c r="K77" s="49">
        <v>14</v>
      </c>
      <c r="L77" s="49">
        <v>0</v>
      </c>
      <c r="M77" s="53">
        <v>0</v>
      </c>
      <c r="N77" s="50">
        <f t="shared" si="1"/>
        <v>147</v>
      </c>
      <c r="P77" s="85" t="s">
        <v>25</v>
      </c>
      <c r="R77" s="133"/>
      <c r="S77" s="133"/>
    </row>
    <row r="78" spans="1:19" hidden="1" x14ac:dyDescent="0.3">
      <c r="A78" s="83">
        <v>2013</v>
      </c>
      <c r="B78" s="46">
        <v>24</v>
      </c>
      <c r="C78" s="47" t="s">
        <v>16</v>
      </c>
      <c r="D78" s="48">
        <v>27</v>
      </c>
      <c r="E78" s="49">
        <v>0</v>
      </c>
      <c r="F78" s="49">
        <v>14</v>
      </c>
      <c r="G78" s="49">
        <v>14</v>
      </c>
      <c r="H78" s="49">
        <v>0</v>
      </c>
      <c r="I78" s="49">
        <v>0</v>
      </c>
      <c r="J78" s="49">
        <v>1</v>
      </c>
      <c r="K78" s="49">
        <v>8</v>
      </c>
      <c r="L78" s="49">
        <v>0</v>
      </c>
      <c r="M78" s="53">
        <v>0</v>
      </c>
      <c r="N78" s="50">
        <f t="shared" si="1"/>
        <v>64</v>
      </c>
      <c r="P78" s="85" t="s">
        <v>25</v>
      </c>
      <c r="R78" s="133"/>
      <c r="S78" s="133"/>
    </row>
    <row r="79" spans="1:19" hidden="1" x14ac:dyDescent="0.3">
      <c r="A79" s="83">
        <v>2013</v>
      </c>
      <c r="B79" s="46">
        <v>25</v>
      </c>
      <c r="C79" s="47" t="s">
        <v>16</v>
      </c>
      <c r="D79" s="48">
        <v>87</v>
      </c>
      <c r="E79" s="49">
        <v>0</v>
      </c>
      <c r="F79" s="49">
        <v>15</v>
      </c>
      <c r="G79" s="49">
        <v>32</v>
      </c>
      <c r="H79" s="49">
        <v>0</v>
      </c>
      <c r="I79" s="49">
        <v>4</v>
      </c>
      <c r="J79" s="49">
        <v>12</v>
      </c>
      <c r="K79" s="49">
        <v>0</v>
      </c>
      <c r="L79" s="49">
        <v>0</v>
      </c>
      <c r="M79" s="53">
        <v>0</v>
      </c>
      <c r="N79" s="50">
        <f t="shared" si="1"/>
        <v>150</v>
      </c>
      <c r="P79" s="85" t="s">
        <v>25</v>
      </c>
      <c r="R79" s="133"/>
      <c r="S79" s="133"/>
    </row>
    <row r="80" spans="1:19" hidden="1" x14ac:dyDescent="0.3">
      <c r="A80" s="83">
        <v>2013</v>
      </c>
      <c r="B80" s="46">
        <v>26</v>
      </c>
      <c r="C80" s="47" t="s">
        <v>16</v>
      </c>
      <c r="D80" s="48">
        <v>14</v>
      </c>
      <c r="E80" s="49">
        <v>1</v>
      </c>
      <c r="F80" s="49">
        <v>6</v>
      </c>
      <c r="G80" s="49">
        <v>4</v>
      </c>
      <c r="H80" s="49">
        <v>0</v>
      </c>
      <c r="I80" s="49">
        <v>1</v>
      </c>
      <c r="J80" s="49">
        <v>2</v>
      </c>
      <c r="K80" s="49">
        <v>13</v>
      </c>
      <c r="L80" s="49">
        <v>0</v>
      </c>
      <c r="M80" s="53">
        <v>0</v>
      </c>
      <c r="N80" s="50">
        <f t="shared" si="1"/>
        <v>41</v>
      </c>
      <c r="P80" s="85" t="s">
        <v>25</v>
      </c>
      <c r="R80" s="133"/>
      <c r="S80" s="133"/>
    </row>
    <row r="81" spans="1:19" hidden="1" x14ac:dyDescent="0.3">
      <c r="A81" s="83">
        <v>2013</v>
      </c>
      <c r="B81" s="46">
        <v>27</v>
      </c>
      <c r="C81" s="47" t="s">
        <v>16</v>
      </c>
      <c r="D81" s="48">
        <v>15</v>
      </c>
      <c r="E81" s="49">
        <v>8</v>
      </c>
      <c r="F81" s="49">
        <v>28</v>
      </c>
      <c r="G81" s="49">
        <v>6</v>
      </c>
      <c r="H81" s="49">
        <v>0</v>
      </c>
      <c r="I81" s="49">
        <v>6</v>
      </c>
      <c r="J81" s="49">
        <v>4</v>
      </c>
      <c r="K81" s="49">
        <v>4</v>
      </c>
      <c r="L81" s="49">
        <v>0</v>
      </c>
      <c r="M81" s="53">
        <v>0</v>
      </c>
      <c r="N81" s="50">
        <f t="shared" si="1"/>
        <v>71</v>
      </c>
      <c r="P81" s="85" t="s">
        <v>25</v>
      </c>
      <c r="R81" s="133"/>
      <c r="S81" s="133"/>
    </row>
    <row r="82" spans="1:19" hidden="1" x14ac:dyDescent="0.3">
      <c r="A82" s="83">
        <v>2013</v>
      </c>
      <c r="B82" s="46">
        <v>28</v>
      </c>
      <c r="C82" s="47" t="s">
        <v>16</v>
      </c>
      <c r="D82" s="48">
        <v>36</v>
      </c>
      <c r="E82" s="49">
        <v>3</v>
      </c>
      <c r="F82" s="49">
        <v>21</v>
      </c>
      <c r="G82" s="49">
        <v>9</v>
      </c>
      <c r="H82" s="49">
        <v>0</v>
      </c>
      <c r="I82" s="49">
        <v>0</v>
      </c>
      <c r="J82" s="49">
        <v>38</v>
      </c>
      <c r="K82" s="49">
        <v>65</v>
      </c>
      <c r="L82" s="49">
        <v>0</v>
      </c>
      <c r="M82" s="53">
        <v>0</v>
      </c>
      <c r="N82" s="50">
        <f t="shared" si="1"/>
        <v>172</v>
      </c>
      <c r="P82" s="85" t="s">
        <v>25</v>
      </c>
      <c r="R82" s="133"/>
      <c r="S82" s="133"/>
    </row>
    <row r="83" spans="1:19" hidden="1" x14ac:dyDescent="0.3">
      <c r="A83" s="83">
        <v>2013</v>
      </c>
      <c r="B83" s="46">
        <v>29</v>
      </c>
      <c r="C83" s="47" t="s">
        <v>16</v>
      </c>
      <c r="D83" s="48">
        <v>58</v>
      </c>
      <c r="E83" s="49">
        <v>4</v>
      </c>
      <c r="F83" s="49">
        <v>0</v>
      </c>
      <c r="G83" s="49">
        <v>14</v>
      </c>
      <c r="H83" s="49">
        <v>0</v>
      </c>
      <c r="I83" s="49">
        <v>17</v>
      </c>
      <c r="J83" s="49">
        <v>6</v>
      </c>
      <c r="K83" s="49">
        <v>0</v>
      </c>
      <c r="L83" s="49">
        <v>0</v>
      </c>
      <c r="M83" s="53">
        <v>0</v>
      </c>
      <c r="N83" s="50">
        <f t="shared" si="1"/>
        <v>99</v>
      </c>
      <c r="P83" s="85" t="s">
        <v>25</v>
      </c>
      <c r="R83" s="133"/>
      <c r="S83" s="133"/>
    </row>
    <row r="84" spans="1:19" hidden="1" x14ac:dyDescent="0.3">
      <c r="A84" s="83">
        <v>2013</v>
      </c>
      <c r="B84" s="46">
        <v>30</v>
      </c>
      <c r="C84" s="47" t="s">
        <v>16</v>
      </c>
      <c r="D84" s="48">
        <v>28</v>
      </c>
      <c r="E84" s="49">
        <v>1</v>
      </c>
      <c r="F84" s="49">
        <v>3</v>
      </c>
      <c r="G84" s="49">
        <v>47</v>
      </c>
      <c r="H84" s="49">
        <v>0</v>
      </c>
      <c r="I84" s="49">
        <v>1</v>
      </c>
      <c r="J84" s="49">
        <v>0</v>
      </c>
      <c r="K84" s="49">
        <v>2</v>
      </c>
      <c r="L84" s="49">
        <v>0</v>
      </c>
      <c r="M84" s="53">
        <v>0</v>
      </c>
      <c r="N84" s="50">
        <f t="shared" si="1"/>
        <v>82</v>
      </c>
      <c r="P84" s="85" t="s">
        <v>25</v>
      </c>
      <c r="R84" s="133"/>
      <c r="S84" s="133"/>
    </row>
    <row r="85" spans="1:19" hidden="1" x14ac:dyDescent="0.3">
      <c r="A85" s="83">
        <v>2013</v>
      </c>
      <c r="B85" s="46">
        <v>31</v>
      </c>
      <c r="C85" s="47" t="s">
        <v>16</v>
      </c>
      <c r="D85" s="48">
        <v>83</v>
      </c>
      <c r="E85" s="49">
        <v>11</v>
      </c>
      <c r="F85" s="49">
        <v>17</v>
      </c>
      <c r="G85" s="49">
        <v>9</v>
      </c>
      <c r="H85" s="49">
        <v>0</v>
      </c>
      <c r="I85" s="49">
        <v>2</v>
      </c>
      <c r="J85" s="49">
        <v>17</v>
      </c>
      <c r="K85" s="49">
        <v>18</v>
      </c>
      <c r="L85" s="49">
        <v>0</v>
      </c>
      <c r="M85" s="53">
        <v>0</v>
      </c>
      <c r="N85" s="50">
        <f t="shared" si="1"/>
        <v>157</v>
      </c>
      <c r="P85" s="85" t="s">
        <v>25</v>
      </c>
      <c r="R85" s="133"/>
      <c r="S85" s="133"/>
    </row>
    <row r="86" spans="1:19" hidden="1" x14ac:dyDescent="0.3">
      <c r="A86" s="83">
        <v>2013</v>
      </c>
      <c r="B86" s="46">
        <v>32</v>
      </c>
      <c r="C86" s="47" t="s">
        <v>16</v>
      </c>
      <c r="D86" s="48">
        <v>92</v>
      </c>
      <c r="E86" s="49">
        <v>14</v>
      </c>
      <c r="F86" s="49">
        <v>4</v>
      </c>
      <c r="G86" s="49">
        <v>6</v>
      </c>
      <c r="H86" s="49">
        <v>0</v>
      </c>
      <c r="I86" s="49">
        <v>2</v>
      </c>
      <c r="J86" s="49">
        <v>0</v>
      </c>
      <c r="K86" s="49">
        <v>10</v>
      </c>
      <c r="L86" s="49">
        <v>0</v>
      </c>
      <c r="M86" s="53">
        <v>0</v>
      </c>
      <c r="N86" s="50">
        <f t="shared" si="1"/>
        <v>128</v>
      </c>
      <c r="P86" s="85" t="s">
        <v>25</v>
      </c>
      <c r="R86" s="133"/>
      <c r="S86" s="133"/>
    </row>
    <row r="87" spans="1:19" hidden="1" x14ac:dyDescent="0.3">
      <c r="A87" s="83">
        <v>2013</v>
      </c>
      <c r="B87" s="46">
        <v>33</v>
      </c>
      <c r="C87" s="47" t="s">
        <v>16</v>
      </c>
      <c r="D87" s="48">
        <v>51</v>
      </c>
      <c r="E87" s="49">
        <v>2</v>
      </c>
      <c r="F87" s="49">
        <v>1</v>
      </c>
      <c r="G87" s="49">
        <v>20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53">
        <v>0</v>
      </c>
      <c r="N87" s="50">
        <f t="shared" si="1"/>
        <v>74</v>
      </c>
      <c r="P87" s="85" t="s">
        <v>25</v>
      </c>
      <c r="R87" s="133"/>
      <c r="S87" s="133"/>
    </row>
    <row r="88" spans="1:19" hidden="1" x14ac:dyDescent="0.3">
      <c r="A88" s="83">
        <v>2013</v>
      </c>
      <c r="B88" s="46">
        <v>34</v>
      </c>
      <c r="C88" s="47" t="s">
        <v>16</v>
      </c>
      <c r="D88" s="48">
        <v>75</v>
      </c>
      <c r="E88" s="49">
        <v>0</v>
      </c>
      <c r="F88" s="49">
        <v>55</v>
      </c>
      <c r="G88" s="49">
        <v>7</v>
      </c>
      <c r="H88" s="49">
        <v>0</v>
      </c>
      <c r="I88" s="49">
        <v>20</v>
      </c>
      <c r="J88" s="49">
        <v>1</v>
      </c>
      <c r="K88" s="49">
        <v>55</v>
      </c>
      <c r="L88" s="49">
        <v>0</v>
      </c>
      <c r="M88" s="53">
        <v>0</v>
      </c>
      <c r="N88" s="50">
        <f t="shared" si="1"/>
        <v>213</v>
      </c>
      <c r="P88" s="85" t="s">
        <v>25</v>
      </c>
      <c r="R88" s="133"/>
      <c r="S88" s="133"/>
    </row>
    <row r="89" spans="1:19" hidden="1" x14ac:dyDescent="0.3">
      <c r="A89" s="83">
        <v>2013</v>
      </c>
      <c r="B89" s="46">
        <v>35</v>
      </c>
      <c r="C89" s="47" t="s">
        <v>16</v>
      </c>
      <c r="D89" s="48">
        <v>4</v>
      </c>
      <c r="E89" s="49">
        <v>8</v>
      </c>
      <c r="F89" s="49">
        <v>4</v>
      </c>
      <c r="G89" s="49">
        <v>2</v>
      </c>
      <c r="H89" s="49">
        <v>0</v>
      </c>
      <c r="I89" s="49">
        <v>0</v>
      </c>
      <c r="J89" s="49">
        <v>12</v>
      </c>
      <c r="K89" s="49">
        <v>14</v>
      </c>
      <c r="L89" s="49">
        <v>0</v>
      </c>
      <c r="M89" s="53">
        <v>0</v>
      </c>
      <c r="N89" s="50">
        <f t="shared" si="1"/>
        <v>44</v>
      </c>
      <c r="P89" s="85" t="s">
        <v>25</v>
      </c>
      <c r="R89" s="133"/>
      <c r="S89" s="133"/>
    </row>
    <row r="90" spans="1:19" hidden="1" x14ac:dyDescent="0.3">
      <c r="A90" s="83">
        <v>2013</v>
      </c>
      <c r="B90" s="46">
        <v>36</v>
      </c>
      <c r="C90" s="47" t="s">
        <v>16</v>
      </c>
      <c r="D90" s="48">
        <v>35</v>
      </c>
      <c r="E90" s="49">
        <v>2</v>
      </c>
      <c r="F90" s="49">
        <v>2</v>
      </c>
      <c r="G90" s="49">
        <v>5</v>
      </c>
      <c r="H90" s="49">
        <v>0</v>
      </c>
      <c r="I90" s="49">
        <v>0</v>
      </c>
      <c r="J90" s="49">
        <v>0</v>
      </c>
      <c r="K90" s="49">
        <v>1</v>
      </c>
      <c r="L90" s="49">
        <v>0</v>
      </c>
      <c r="M90" s="53">
        <v>0</v>
      </c>
      <c r="N90" s="50">
        <f t="shared" si="1"/>
        <v>45</v>
      </c>
      <c r="P90" s="85" t="s">
        <v>25</v>
      </c>
      <c r="R90" s="133"/>
      <c r="S90" s="133"/>
    </row>
    <row r="91" spans="1:19" hidden="1" x14ac:dyDescent="0.3">
      <c r="A91" s="83">
        <v>2013</v>
      </c>
      <c r="B91" s="46">
        <v>37</v>
      </c>
      <c r="C91" s="47" t="s">
        <v>16</v>
      </c>
      <c r="D91" s="48">
        <v>24</v>
      </c>
      <c r="E91" s="49">
        <v>0</v>
      </c>
      <c r="F91" s="49">
        <v>13</v>
      </c>
      <c r="G91" s="49">
        <v>0</v>
      </c>
      <c r="H91" s="49">
        <v>0</v>
      </c>
      <c r="I91" s="49">
        <v>0</v>
      </c>
      <c r="J91" s="49">
        <v>0</v>
      </c>
      <c r="K91" s="49">
        <v>4</v>
      </c>
      <c r="L91" s="49">
        <v>0</v>
      </c>
      <c r="M91" s="53">
        <v>0</v>
      </c>
      <c r="N91" s="50">
        <f t="shared" si="1"/>
        <v>41</v>
      </c>
      <c r="P91" s="85" t="s">
        <v>25</v>
      </c>
      <c r="R91" s="133"/>
      <c r="S91" s="133"/>
    </row>
    <row r="92" spans="1:19" hidden="1" x14ac:dyDescent="0.3">
      <c r="A92" s="83">
        <v>2013</v>
      </c>
      <c r="B92" s="46">
        <v>38</v>
      </c>
      <c r="C92" s="47" t="s">
        <v>16</v>
      </c>
      <c r="D92" s="48">
        <v>31</v>
      </c>
      <c r="E92" s="49">
        <v>1</v>
      </c>
      <c r="F92" s="49">
        <v>1</v>
      </c>
      <c r="G92" s="49">
        <v>0</v>
      </c>
      <c r="H92" s="49">
        <v>0</v>
      </c>
      <c r="I92" s="49">
        <v>0</v>
      </c>
      <c r="J92" s="49">
        <v>5</v>
      </c>
      <c r="K92" s="49">
        <v>8</v>
      </c>
      <c r="L92" s="49">
        <v>0</v>
      </c>
      <c r="M92" s="53">
        <v>0</v>
      </c>
      <c r="N92" s="50">
        <f t="shared" si="1"/>
        <v>46</v>
      </c>
      <c r="P92" s="85" t="s">
        <v>25</v>
      </c>
      <c r="R92" s="133"/>
      <c r="S92" s="133"/>
    </row>
    <row r="93" spans="1:19" hidden="1" x14ac:dyDescent="0.3">
      <c r="A93" s="83">
        <v>2013</v>
      </c>
      <c r="B93" s="46">
        <v>39</v>
      </c>
      <c r="C93" s="47" t="s">
        <v>16</v>
      </c>
      <c r="D93" s="48">
        <v>32</v>
      </c>
      <c r="E93" s="49">
        <v>17</v>
      </c>
      <c r="F93" s="49">
        <v>21</v>
      </c>
      <c r="G93" s="49">
        <v>0</v>
      </c>
      <c r="H93" s="49">
        <v>0</v>
      </c>
      <c r="I93" s="49">
        <v>5</v>
      </c>
      <c r="J93" s="49">
        <v>15</v>
      </c>
      <c r="K93" s="49">
        <v>9</v>
      </c>
      <c r="L93" s="49">
        <v>0</v>
      </c>
      <c r="M93" s="53">
        <v>0</v>
      </c>
      <c r="N93" s="50">
        <f t="shared" si="1"/>
        <v>99</v>
      </c>
      <c r="P93" s="85" t="s">
        <v>25</v>
      </c>
      <c r="R93" s="133"/>
      <c r="S93" s="133"/>
    </row>
    <row r="94" spans="1:19" hidden="1" x14ac:dyDescent="0.3">
      <c r="A94" s="83">
        <v>2013</v>
      </c>
      <c r="B94" s="46">
        <v>40</v>
      </c>
      <c r="C94" s="47" t="s">
        <v>16</v>
      </c>
      <c r="D94" s="48">
        <v>93</v>
      </c>
      <c r="E94" s="49">
        <v>12</v>
      </c>
      <c r="F94" s="49">
        <v>1</v>
      </c>
      <c r="G94" s="49">
        <v>36</v>
      </c>
      <c r="H94" s="49">
        <v>0</v>
      </c>
      <c r="I94" s="49">
        <v>3</v>
      </c>
      <c r="J94" s="49">
        <v>7</v>
      </c>
      <c r="K94" s="49">
        <v>6</v>
      </c>
      <c r="L94" s="49">
        <v>0</v>
      </c>
      <c r="M94" s="53">
        <v>0</v>
      </c>
      <c r="N94" s="50">
        <f t="shared" si="1"/>
        <v>158</v>
      </c>
      <c r="P94" s="85" t="s">
        <v>25</v>
      </c>
      <c r="R94" s="133"/>
      <c r="S94" s="133"/>
    </row>
    <row r="95" spans="1:19" hidden="1" x14ac:dyDescent="0.3">
      <c r="A95" s="83">
        <v>2013</v>
      </c>
      <c r="B95" s="46">
        <v>41</v>
      </c>
      <c r="C95" s="47" t="s">
        <v>16</v>
      </c>
      <c r="D95" s="48">
        <v>31</v>
      </c>
      <c r="E95" s="49">
        <v>1</v>
      </c>
      <c r="F95" s="49">
        <v>10</v>
      </c>
      <c r="G95" s="49">
        <v>0</v>
      </c>
      <c r="H95" s="49">
        <v>0</v>
      </c>
      <c r="I95" s="49">
        <v>0</v>
      </c>
      <c r="J95" s="49">
        <v>1</v>
      </c>
      <c r="K95" s="49">
        <v>6</v>
      </c>
      <c r="L95" s="49">
        <v>0</v>
      </c>
      <c r="M95" s="53">
        <v>0</v>
      </c>
      <c r="N95" s="50">
        <f t="shared" si="1"/>
        <v>49</v>
      </c>
      <c r="P95" s="85" t="s">
        <v>25</v>
      </c>
      <c r="R95" s="133"/>
      <c r="S95" s="133"/>
    </row>
    <row r="96" spans="1:19" hidden="1" x14ac:dyDescent="0.3">
      <c r="A96" s="83">
        <v>2013</v>
      </c>
      <c r="B96" s="46">
        <v>42</v>
      </c>
      <c r="C96" s="47" t="s">
        <v>16</v>
      </c>
      <c r="D96" s="48">
        <v>20</v>
      </c>
      <c r="E96" s="49">
        <v>11</v>
      </c>
      <c r="F96" s="49">
        <v>18</v>
      </c>
      <c r="G96" s="49">
        <v>0</v>
      </c>
      <c r="H96" s="49">
        <v>0</v>
      </c>
      <c r="I96" s="49">
        <v>0</v>
      </c>
      <c r="J96" s="49">
        <v>0</v>
      </c>
      <c r="K96" s="49">
        <v>5</v>
      </c>
      <c r="L96" s="49">
        <v>0</v>
      </c>
      <c r="M96" s="53">
        <v>0</v>
      </c>
      <c r="N96" s="50">
        <f t="shared" si="1"/>
        <v>54</v>
      </c>
      <c r="P96" s="85" t="s">
        <v>25</v>
      </c>
      <c r="R96" s="133"/>
      <c r="S96" s="133"/>
    </row>
    <row r="97" spans="1:25" hidden="1" x14ac:dyDescent="0.3">
      <c r="A97" s="83">
        <v>2013</v>
      </c>
      <c r="B97" s="46">
        <v>43</v>
      </c>
      <c r="C97" s="47" t="s">
        <v>16</v>
      </c>
      <c r="D97" s="48">
        <v>26</v>
      </c>
      <c r="E97" s="49">
        <v>3</v>
      </c>
      <c r="F97" s="49">
        <v>4</v>
      </c>
      <c r="G97" s="49">
        <v>13</v>
      </c>
      <c r="H97" s="49">
        <v>0</v>
      </c>
      <c r="I97" s="49">
        <v>19</v>
      </c>
      <c r="J97" s="49">
        <v>12</v>
      </c>
      <c r="K97" s="49">
        <v>0</v>
      </c>
      <c r="L97" s="49">
        <v>0</v>
      </c>
      <c r="M97" s="53">
        <v>0</v>
      </c>
      <c r="N97" s="50">
        <f t="shared" si="1"/>
        <v>77</v>
      </c>
      <c r="P97" s="85" t="s">
        <v>25</v>
      </c>
      <c r="R97" s="133"/>
      <c r="S97" s="133"/>
    </row>
    <row r="98" spans="1:25" hidden="1" x14ac:dyDescent="0.3">
      <c r="A98" s="83">
        <v>2013</v>
      </c>
      <c r="B98" s="46">
        <v>44</v>
      </c>
      <c r="C98" s="47" t="s">
        <v>16</v>
      </c>
      <c r="D98" s="48">
        <v>31</v>
      </c>
      <c r="E98" s="49">
        <v>3</v>
      </c>
      <c r="F98" s="49">
        <v>13</v>
      </c>
      <c r="G98" s="49">
        <v>10</v>
      </c>
      <c r="H98" s="49">
        <v>0</v>
      </c>
      <c r="I98" s="49">
        <v>0</v>
      </c>
      <c r="J98" s="49">
        <v>2</v>
      </c>
      <c r="K98" s="49">
        <v>6</v>
      </c>
      <c r="L98" s="49">
        <v>0</v>
      </c>
      <c r="M98" s="53">
        <v>0</v>
      </c>
      <c r="N98" s="50">
        <f t="shared" si="1"/>
        <v>65</v>
      </c>
      <c r="P98" s="85" t="s">
        <v>25</v>
      </c>
      <c r="R98" s="133"/>
      <c r="S98" s="133"/>
    </row>
    <row r="99" spans="1:25" hidden="1" x14ac:dyDescent="0.3">
      <c r="A99" s="83">
        <v>2013</v>
      </c>
      <c r="B99" s="46">
        <v>45</v>
      </c>
      <c r="C99" s="47" t="s">
        <v>16</v>
      </c>
      <c r="D99" s="48">
        <v>34</v>
      </c>
      <c r="E99" s="49">
        <v>8</v>
      </c>
      <c r="F99" s="49">
        <v>14</v>
      </c>
      <c r="G99" s="49">
        <v>4</v>
      </c>
      <c r="H99" s="49">
        <v>0</v>
      </c>
      <c r="I99" s="49">
        <v>0</v>
      </c>
      <c r="J99" s="49">
        <v>0</v>
      </c>
      <c r="K99" s="49">
        <v>71</v>
      </c>
      <c r="L99" s="49">
        <v>0</v>
      </c>
      <c r="M99" s="53">
        <v>0</v>
      </c>
      <c r="N99" s="50">
        <f t="shared" si="1"/>
        <v>131</v>
      </c>
      <c r="P99" s="85" t="s">
        <v>25</v>
      </c>
      <c r="R99" s="133"/>
      <c r="S99" s="133"/>
    </row>
    <row r="100" spans="1:25" hidden="1" x14ac:dyDescent="0.3">
      <c r="A100" s="83">
        <v>2013</v>
      </c>
      <c r="B100" s="46">
        <v>46</v>
      </c>
      <c r="C100" s="47" t="s">
        <v>16</v>
      </c>
      <c r="D100" s="48">
        <v>20</v>
      </c>
      <c r="E100" s="49">
        <v>8</v>
      </c>
      <c r="F100" s="49">
        <v>38</v>
      </c>
      <c r="G100" s="49">
        <v>16</v>
      </c>
      <c r="H100" s="49">
        <v>0</v>
      </c>
      <c r="I100" s="49">
        <v>20</v>
      </c>
      <c r="J100" s="49">
        <v>0</v>
      </c>
      <c r="K100" s="49">
        <v>2</v>
      </c>
      <c r="L100" s="49">
        <v>0</v>
      </c>
      <c r="M100" s="53">
        <v>0</v>
      </c>
      <c r="N100" s="50">
        <f t="shared" si="1"/>
        <v>104</v>
      </c>
      <c r="P100" s="85">
        <f t="shared" ref="P100:P108" si="2">(N100-N47)/N47</f>
        <v>7</v>
      </c>
      <c r="R100" s="133"/>
      <c r="S100" s="133"/>
    </row>
    <row r="101" spans="1:25" hidden="1" x14ac:dyDescent="0.3">
      <c r="A101" s="83">
        <v>2013</v>
      </c>
      <c r="B101" s="46">
        <v>47</v>
      </c>
      <c r="C101" s="47" t="s">
        <v>16</v>
      </c>
      <c r="D101" s="48">
        <v>31</v>
      </c>
      <c r="E101" s="49">
        <v>6</v>
      </c>
      <c r="F101" s="49">
        <v>4</v>
      </c>
      <c r="G101" s="49">
        <v>11</v>
      </c>
      <c r="H101" s="49">
        <v>0</v>
      </c>
      <c r="I101" s="49">
        <v>0</v>
      </c>
      <c r="J101" s="49">
        <v>1</v>
      </c>
      <c r="K101" s="49">
        <v>0</v>
      </c>
      <c r="L101" s="49">
        <v>0</v>
      </c>
      <c r="M101" s="53">
        <v>0</v>
      </c>
      <c r="N101" s="50">
        <f t="shared" si="1"/>
        <v>53</v>
      </c>
      <c r="P101" s="85">
        <f t="shared" si="2"/>
        <v>0.06</v>
      </c>
      <c r="R101" s="133"/>
      <c r="S101" s="133"/>
    </row>
    <row r="102" spans="1:25" hidden="1" x14ac:dyDescent="0.3">
      <c r="A102" s="83">
        <v>2013</v>
      </c>
      <c r="B102" s="46">
        <v>48</v>
      </c>
      <c r="C102" s="47" t="s">
        <v>16</v>
      </c>
      <c r="D102" s="48">
        <v>54</v>
      </c>
      <c r="E102" s="49">
        <v>6</v>
      </c>
      <c r="F102" s="49">
        <v>34</v>
      </c>
      <c r="G102" s="49">
        <v>0</v>
      </c>
      <c r="H102" s="49">
        <v>0</v>
      </c>
      <c r="I102" s="49">
        <v>7</v>
      </c>
      <c r="J102" s="49">
        <v>3</v>
      </c>
      <c r="K102" s="49">
        <v>1</v>
      </c>
      <c r="L102" s="49">
        <v>0</v>
      </c>
      <c r="M102" s="53">
        <v>0</v>
      </c>
      <c r="N102" s="50">
        <f t="shared" si="1"/>
        <v>105</v>
      </c>
      <c r="P102" s="85">
        <f t="shared" si="2"/>
        <v>1.3333333333333333</v>
      </c>
      <c r="R102" s="133"/>
      <c r="S102" s="133"/>
    </row>
    <row r="103" spans="1:25" hidden="1" x14ac:dyDescent="0.3">
      <c r="A103" s="83">
        <v>2013</v>
      </c>
      <c r="B103" s="46">
        <v>49</v>
      </c>
      <c r="C103" s="47" t="s">
        <v>16</v>
      </c>
      <c r="D103" s="48">
        <v>33</v>
      </c>
      <c r="E103" s="49">
        <v>4</v>
      </c>
      <c r="F103" s="49">
        <v>8</v>
      </c>
      <c r="G103" s="49">
        <v>38</v>
      </c>
      <c r="H103" s="49">
        <v>0</v>
      </c>
      <c r="I103" s="49">
        <v>4</v>
      </c>
      <c r="J103" s="49">
        <v>30</v>
      </c>
      <c r="K103" s="49">
        <v>6</v>
      </c>
      <c r="L103" s="49">
        <v>0</v>
      </c>
      <c r="M103" s="53">
        <v>0</v>
      </c>
      <c r="N103" s="50">
        <f t="shared" si="1"/>
        <v>123</v>
      </c>
      <c r="P103" s="85">
        <f t="shared" si="2"/>
        <v>1.05</v>
      </c>
      <c r="R103" s="133"/>
      <c r="S103" s="133"/>
    </row>
    <row r="104" spans="1:25" hidden="1" x14ac:dyDescent="0.3">
      <c r="A104" s="83">
        <v>2013</v>
      </c>
      <c r="B104" s="46">
        <v>50</v>
      </c>
      <c r="C104" s="47" t="s">
        <v>16</v>
      </c>
      <c r="D104" s="48">
        <v>42</v>
      </c>
      <c r="E104" s="49">
        <v>10</v>
      </c>
      <c r="F104" s="49">
        <v>12</v>
      </c>
      <c r="G104" s="49">
        <v>0</v>
      </c>
      <c r="H104" s="49">
        <v>0</v>
      </c>
      <c r="I104" s="49">
        <v>0</v>
      </c>
      <c r="J104" s="49">
        <v>14</v>
      </c>
      <c r="K104" s="49">
        <v>2</v>
      </c>
      <c r="L104" s="49">
        <v>0</v>
      </c>
      <c r="M104" s="53">
        <v>0</v>
      </c>
      <c r="N104" s="50">
        <f t="shared" si="1"/>
        <v>80</v>
      </c>
      <c r="P104" s="85">
        <f>(N104-N51)/N51</f>
        <v>1.5</v>
      </c>
      <c r="R104" s="133"/>
      <c r="S104" s="133"/>
    </row>
    <row r="105" spans="1:25" hidden="1" x14ac:dyDescent="0.3">
      <c r="A105" s="83">
        <v>2013</v>
      </c>
      <c r="B105" s="46">
        <v>51</v>
      </c>
      <c r="C105" s="47" t="s">
        <v>16</v>
      </c>
      <c r="D105" s="48">
        <v>55</v>
      </c>
      <c r="E105" s="49">
        <v>6</v>
      </c>
      <c r="F105" s="49">
        <v>23</v>
      </c>
      <c r="G105" s="49">
        <v>0</v>
      </c>
      <c r="H105" s="49">
        <v>0</v>
      </c>
      <c r="I105" s="49">
        <v>0</v>
      </c>
      <c r="J105" s="49">
        <v>33</v>
      </c>
      <c r="K105" s="49">
        <v>3</v>
      </c>
      <c r="L105" s="49">
        <v>0</v>
      </c>
      <c r="M105" s="53">
        <v>0</v>
      </c>
      <c r="N105" s="50">
        <f t="shared" si="1"/>
        <v>120</v>
      </c>
      <c r="P105" s="85">
        <f t="shared" si="2"/>
        <v>1.7272727272727273</v>
      </c>
      <c r="R105" s="133"/>
      <c r="S105" s="133"/>
    </row>
    <row r="106" spans="1:25" ht="15" hidden="1" thickBot="1" x14ac:dyDescent="0.35">
      <c r="A106" s="86">
        <v>2013</v>
      </c>
      <c r="B106" s="87">
        <v>52</v>
      </c>
      <c r="C106" s="88" t="s">
        <v>16</v>
      </c>
      <c r="D106" s="56">
        <v>80</v>
      </c>
      <c r="E106" s="57">
        <v>23</v>
      </c>
      <c r="F106" s="57">
        <v>15</v>
      </c>
      <c r="G106" s="57">
        <v>12</v>
      </c>
      <c r="H106" s="57">
        <v>0</v>
      </c>
      <c r="I106" s="57">
        <v>0</v>
      </c>
      <c r="J106" s="57">
        <v>0</v>
      </c>
      <c r="K106" s="57">
        <v>13</v>
      </c>
      <c r="L106" s="57">
        <v>0</v>
      </c>
      <c r="M106" s="58">
        <v>0</v>
      </c>
      <c r="N106" s="59">
        <f t="shared" si="1"/>
        <v>143</v>
      </c>
      <c r="P106" s="90">
        <f t="shared" si="2"/>
        <v>2.6666666666666665</v>
      </c>
      <c r="R106" s="133"/>
      <c r="S106" s="133"/>
    </row>
    <row r="107" spans="1:25" ht="93.75" hidden="1" customHeight="1" thickTop="1" thickBot="1" x14ac:dyDescent="0.35">
      <c r="A107" s="61" t="s">
        <v>0</v>
      </c>
      <c r="B107" s="62" t="s">
        <v>1</v>
      </c>
      <c r="C107" s="63" t="s">
        <v>2</v>
      </c>
      <c r="D107" s="164" t="s">
        <v>3</v>
      </c>
      <c r="E107" s="138" t="s">
        <v>4</v>
      </c>
      <c r="F107" s="139" t="s">
        <v>5</v>
      </c>
      <c r="G107" s="138" t="s">
        <v>6</v>
      </c>
      <c r="H107" s="138" t="s">
        <v>7</v>
      </c>
      <c r="I107" s="138" t="s">
        <v>8</v>
      </c>
      <c r="J107" s="138" t="s">
        <v>9</v>
      </c>
      <c r="K107" s="161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  <c r="R107" s="130" t="s">
        <v>31</v>
      </c>
      <c r="S107" s="131" t="s">
        <v>30</v>
      </c>
    </row>
    <row r="108" spans="1:25" hidden="1" x14ac:dyDescent="0.3">
      <c r="A108" s="92">
        <v>2014</v>
      </c>
      <c r="B108" s="74">
        <v>1</v>
      </c>
      <c r="C108" s="75" t="s">
        <v>16</v>
      </c>
      <c r="D108" s="76">
        <v>43</v>
      </c>
      <c r="E108" s="77">
        <v>3</v>
      </c>
      <c r="F108" s="77">
        <v>5</v>
      </c>
      <c r="G108" s="77">
        <v>0</v>
      </c>
      <c r="H108" s="49">
        <v>0</v>
      </c>
      <c r="I108" s="77">
        <v>1</v>
      </c>
      <c r="J108" s="77">
        <v>10</v>
      </c>
      <c r="K108" s="77">
        <v>4</v>
      </c>
      <c r="L108" s="77">
        <v>0</v>
      </c>
      <c r="M108" s="78">
        <v>0</v>
      </c>
      <c r="N108" s="50">
        <f t="shared" si="1"/>
        <v>66</v>
      </c>
      <c r="O108" s="79"/>
      <c r="P108" s="94">
        <f t="shared" si="2"/>
        <v>1.5384615384615385E-2</v>
      </c>
      <c r="Q108" s="82"/>
      <c r="R108" s="152"/>
      <c r="S108" s="153">
        <f t="shared" ref="S108:S117" si="3">N108+R108</f>
        <v>66</v>
      </c>
      <c r="T108" s="82"/>
      <c r="U108" s="82"/>
      <c r="V108" s="82"/>
      <c r="W108" s="82"/>
      <c r="X108" s="82"/>
      <c r="Y108" s="82"/>
    </row>
    <row r="109" spans="1:25" hidden="1" x14ac:dyDescent="0.3">
      <c r="A109" s="95">
        <v>2014</v>
      </c>
      <c r="B109" s="46">
        <v>2</v>
      </c>
      <c r="C109" s="84" t="s">
        <v>16</v>
      </c>
      <c r="D109" s="48">
        <v>38</v>
      </c>
      <c r="E109" s="49">
        <v>0</v>
      </c>
      <c r="F109" s="49">
        <v>2</v>
      </c>
      <c r="G109" s="49">
        <v>0</v>
      </c>
      <c r="H109" s="49">
        <v>0</v>
      </c>
      <c r="I109" s="49">
        <v>4</v>
      </c>
      <c r="J109" s="49">
        <v>10</v>
      </c>
      <c r="K109" s="49">
        <v>2</v>
      </c>
      <c r="L109" s="49">
        <v>0</v>
      </c>
      <c r="M109" s="53">
        <v>0</v>
      </c>
      <c r="N109" s="50">
        <f t="shared" si="1"/>
        <v>56</v>
      </c>
      <c r="O109" s="82"/>
      <c r="P109" s="85">
        <f>(N109-N56)/N56</f>
        <v>1.4347826086956521</v>
      </c>
      <c r="Q109" s="82"/>
      <c r="R109" s="154"/>
      <c r="S109" s="153">
        <f t="shared" si="3"/>
        <v>56</v>
      </c>
      <c r="T109" s="82"/>
      <c r="U109" s="82"/>
      <c r="V109" s="82"/>
      <c r="W109" s="82"/>
      <c r="X109" s="82"/>
    </row>
    <row r="110" spans="1:25" hidden="1" x14ac:dyDescent="0.3">
      <c r="A110" s="95">
        <v>2014</v>
      </c>
      <c r="B110" s="46">
        <v>3</v>
      </c>
      <c r="C110" s="47" t="s">
        <v>16</v>
      </c>
      <c r="D110" s="48">
        <v>96</v>
      </c>
      <c r="E110" s="49">
        <v>27</v>
      </c>
      <c r="F110" s="49">
        <v>0</v>
      </c>
      <c r="G110" s="49">
        <v>21</v>
      </c>
      <c r="H110" s="49">
        <v>0</v>
      </c>
      <c r="I110" s="49">
        <v>1</v>
      </c>
      <c r="J110" s="49">
        <v>0</v>
      </c>
      <c r="K110" s="49">
        <v>0</v>
      </c>
      <c r="L110" s="49">
        <v>0</v>
      </c>
      <c r="M110" s="53">
        <v>0</v>
      </c>
      <c r="N110" s="50">
        <f t="shared" si="1"/>
        <v>145</v>
      </c>
      <c r="P110" s="85">
        <f t="shared" ref="P110:P157" si="4">(N110-N57)/N57</f>
        <v>4.1785714285714288</v>
      </c>
      <c r="R110" s="154"/>
      <c r="S110" s="153">
        <f t="shared" si="3"/>
        <v>145</v>
      </c>
    </row>
    <row r="111" spans="1:25" hidden="1" x14ac:dyDescent="0.3">
      <c r="A111" s="95">
        <v>2014</v>
      </c>
      <c r="B111" s="46">
        <v>4</v>
      </c>
      <c r="C111" s="47" t="s">
        <v>16</v>
      </c>
      <c r="D111" s="48">
        <v>38</v>
      </c>
      <c r="E111" s="49">
        <v>5</v>
      </c>
      <c r="F111" s="49">
        <v>6</v>
      </c>
      <c r="G111" s="49">
        <v>0</v>
      </c>
      <c r="H111" s="49">
        <v>0</v>
      </c>
      <c r="I111" s="49">
        <v>17</v>
      </c>
      <c r="J111" s="49">
        <v>10</v>
      </c>
      <c r="K111" s="49">
        <v>2</v>
      </c>
      <c r="L111" s="49">
        <v>0</v>
      </c>
      <c r="M111" s="53">
        <v>0</v>
      </c>
      <c r="N111" s="50">
        <f t="shared" si="1"/>
        <v>78</v>
      </c>
      <c r="P111" s="85">
        <f t="shared" si="4"/>
        <v>-0.15217391304347827</v>
      </c>
      <c r="R111" s="154"/>
      <c r="S111" s="153">
        <f t="shared" si="3"/>
        <v>78</v>
      </c>
    </row>
    <row r="112" spans="1:25" hidden="1" x14ac:dyDescent="0.3">
      <c r="A112" s="95">
        <v>2014</v>
      </c>
      <c r="B112" s="46">
        <v>5</v>
      </c>
      <c r="C112" s="47" t="s">
        <v>16</v>
      </c>
      <c r="D112" s="48">
        <v>40</v>
      </c>
      <c r="E112" s="49">
        <v>22</v>
      </c>
      <c r="F112" s="49">
        <v>13</v>
      </c>
      <c r="G112" s="49">
        <v>29</v>
      </c>
      <c r="H112" s="49">
        <v>0</v>
      </c>
      <c r="I112" s="49">
        <v>19</v>
      </c>
      <c r="J112" s="49">
        <v>15</v>
      </c>
      <c r="K112" s="49">
        <v>3</v>
      </c>
      <c r="L112" s="49">
        <v>0</v>
      </c>
      <c r="M112" s="53">
        <v>0</v>
      </c>
      <c r="N112" s="50">
        <f t="shared" si="1"/>
        <v>141</v>
      </c>
      <c r="P112" s="85">
        <f t="shared" si="4"/>
        <v>0.5494505494505495</v>
      </c>
      <c r="R112" s="154"/>
      <c r="S112" s="153">
        <f t="shared" si="3"/>
        <v>141</v>
      </c>
    </row>
    <row r="113" spans="1:19" hidden="1" x14ac:dyDescent="0.3">
      <c r="A113" s="95">
        <v>2014</v>
      </c>
      <c r="B113" s="46">
        <v>6</v>
      </c>
      <c r="C113" s="47" t="s">
        <v>16</v>
      </c>
      <c r="D113" s="48">
        <v>51</v>
      </c>
      <c r="E113" s="49">
        <v>31</v>
      </c>
      <c r="F113" s="49">
        <v>5</v>
      </c>
      <c r="G113" s="49">
        <v>4</v>
      </c>
      <c r="H113" s="49">
        <v>0</v>
      </c>
      <c r="I113" s="49">
        <v>11</v>
      </c>
      <c r="J113" s="49">
        <v>1</v>
      </c>
      <c r="K113" s="49">
        <v>38</v>
      </c>
      <c r="L113" s="49">
        <v>0</v>
      </c>
      <c r="M113" s="53">
        <v>0</v>
      </c>
      <c r="N113" s="50">
        <f t="shared" si="1"/>
        <v>141</v>
      </c>
      <c r="P113" s="85">
        <f t="shared" si="4"/>
        <v>2.2045454545454546</v>
      </c>
      <c r="R113" s="154"/>
      <c r="S113" s="153">
        <f t="shared" si="3"/>
        <v>141</v>
      </c>
    </row>
    <row r="114" spans="1:19" hidden="1" x14ac:dyDescent="0.3">
      <c r="A114" s="95">
        <v>2014</v>
      </c>
      <c r="B114" s="46">
        <v>7</v>
      </c>
      <c r="C114" s="47" t="s">
        <v>16</v>
      </c>
      <c r="D114" s="48">
        <v>40</v>
      </c>
      <c r="E114" s="49">
        <v>15</v>
      </c>
      <c r="F114" s="49">
        <v>11</v>
      </c>
      <c r="G114" s="49">
        <v>40</v>
      </c>
      <c r="H114" s="49">
        <v>0</v>
      </c>
      <c r="I114" s="49">
        <v>0</v>
      </c>
      <c r="J114" s="49">
        <v>1</v>
      </c>
      <c r="K114" s="49">
        <v>19</v>
      </c>
      <c r="L114" s="49">
        <v>0</v>
      </c>
      <c r="M114" s="53">
        <v>0</v>
      </c>
      <c r="N114" s="50">
        <f t="shared" si="1"/>
        <v>126</v>
      </c>
      <c r="P114" s="85">
        <f t="shared" si="4"/>
        <v>1.2105263157894737</v>
      </c>
      <c r="R114" s="154"/>
      <c r="S114" s="153">
        <f t="shared" si="3"/>
        <v>126</v>
      </c>
    </row>
    <row r="115" spans="1:19" hidden="1" x14ac:dyDescent="0.3">
      <c r="A115" s="95">
        <v>2014</v>
      </c>
      <c r="B115" s="46">
        <v>8</v>
      </c>
      <c r="C115" s="47" t="s">
        <v>16</v>
      </c>
      <c r="D115" s="48">
        <v>91</v>
      </c>
      <c r="E115" s="49">
        <v>49</v>
      </c>
      <c r="F115" s="49">
        <v>13</v>
      </c>
      <c r="G115" s="49">
        <v>0</v>
      </c>
      <c r="H115" s="49">
        <v>0</v>
      </c>
      <c r="I115" s="49">
        <v>2</v>
      </c>
      <c r="J115" s="49">
        <v>0</v>
      </c>
      <c r="K115" s="49">
        <v>2</v>
      </c>
      <c r="L115" s="49">
        <v>0</v>
      </c>
      <c r="M115" s="53">
        <v>0</v>
      </c>
      <c r="N115" s="50">
        <f t="shared" si="1"/>
        <v>157</v>
      </c>
      <c r="P115" s="85">
        <f t="shared" si="4"/>
        <v>2.0192307692307692</v>
      </c>
      <c r="R115" s="154"/>
      <c r="S115" s="153">
        <f t="shared" si="3"/>
        <v>157</v>
      </c>
    </row>
    <row r="116" spans="1:19" hidden="1" x14ac:dyDescent="0.3">
      <c r="A116" s="95">
        <v>2014</v>
      </c>
      <c r="B116" s="46">
        <v>9</v>
      </c>
      <c r="C116" s="47" t="s">
        <v>16</v>
      </c>
      <c r="D116" s="48">
        <v>64</v>
      </c>
      <c r="E116" s="49">
        <v>12</v>
      </c>
      <c r="F116" s="49">
        <v>0</v>
      </c>
      <c r="G116" s="49">
        <v>9</v>
      </c>
      <c r="H116" s="49">
        <v>0</v>
      </c>
      <c r="I116" s="49">
        <v>18</v>
      </c>
      <c r="J116" s="49">
        <v>21</v>
      </c>
      <c r="K116" s="49">
        <v>0</v>
      </c>
      <c r="L116" s="49">
        <v>0</v>
      </c>
      <c r="M116" s="53">
        <v>54</v>
      </c>
      <c r="N116" s="50">
        <f t="shared" si="1"/>
        <v>178</v>
      </c>
      <c r="P116" s="85">
        <f t="shared" si="4"/>
        <v>1.3421052631578947</v>
      </c>
      <c r="R116" s="154"/>
      <c r="S116" s="153">
        <f t="shared" si="3"/>
        <v>178</v>
      </c>
    </row>
    <row r="117" spans="1:19" hidden="1" x14ac:dyDescent="0.3">
      <c r="A117" s="95">
        <v>2014</v>
      </c>
      <c r="B117" s="46">
        <v>10</v>
      </c>
      <c r="C117" s="47" t="s">
        <v>16</v>
      </c>
      <c r="D117" s="48">
        <v>48</v>
      </c>
      <c r="E117" s="49">
        <v>8</v>
      </c>
      <c r="F117" s="49">
        <v>24</v>
      </c>
      <c r="G117" s="49">
        <v>43</v>
      </c>
      <c r="H117" s="49">
        <v>0</v>
      </c>
      <c r="I117" s="49">
        <v>22</v>
      </c>
      <c r="J117" s="49">
        <v>6</v>
      </c>
      <c r="K117" s="49">
        <v>18</v>
      </c>
      <c r="L117" s="49">
        <v>0</v>
      </c>
      <c r="M117" s="53">
        <v>0</v>
      </c>
      <c r="N117" s="50">
        <f t="shared" si="1"/>
        <v>169</v>
      </c>
      <c r="P117" s="85">
        <f t="shared" si="4"/>
        <v>0.70707070707070707</v>
      </c>
      <c r="R117" s="154"/>
      <c r="S117" s="153">
        <f t="shared" si="3"/>
        <v>169</v>
      </c>
    </row>
    <row r="118" spans="1:19" hidden="1" x14ac:dyDescent="0.3">
      <c r="A118" s="95">
        <v>2014</v>
      </c>
      <c r="B118" s="46">
        <v>11</v>
      </c>
      <c r="C118" s="47" t="s">
        <v>16</v>
      </c>
      <c r="D118" s="48">
        <v>6</v>
      </c>
      <c r="E118" s="49">
        <v>21</v>
      </c>
      <c r="F118" s="49">
        <v>10</v>
      </c>
      <c r="G118" s="49">
        <v>26</v>
      </c>
      <c r="H118" s="49">
        <v>0</v>
      </c>
      <c r="I118" s="49">
        <v>9</v>
      </c>
      <c r="J118" s="49">
        <v>4</v>
      </c>
      <c r="K118" s="49">
        <v>18</v>
      </c>
      <c r="L118" s="49">
        <v>0</v>
      </c>
      <c r="M118" s="53">
        <v>2</v>
      </c>
      <c r="N118" s="50">
        <f t="shared" si="1"/>
        <v>96</v>
      </c>
      <c r="P118" s="85">
        <f t="shared" si="4"/>
        <v>0.52380952380952384</v>
      </c>
      <c r="R118" s="154"/>
      <c r="S118" s="153">
        <f>N118+R118</f>
        <v>96</v>
      </c>
    </row>
    <row r="119" spans="1:19" hidden="1" x14ac:dyDescent="0.3">
      <c r="A119" s="95">
        <v>2014</v>
      </c>
      <c r="B119" s="46">
        <v>12</v>
      </c>
      <c r="C119" s="47" t="s">
        <v>16</v>
      </c>
      <c r="D119" s="48">
        <v>38</v>
      </c>
      <c r="E119" s="49">
        <v>28</v>
      </c>
      <c r="F119" s="49">
        <v>4</v>
      </c>
      <c r="G119" s="49">
        <v>4</v>
      </c>
      <c r="H119" s="49">
        <v>0</v>
      </c>
      <c r="I119" s="49">
        <v>0</v>
      </c>
      <c r="J119" s="49">
        <v>12</v>
      </c>
      <c r="K119" s="49">
        <v>5</v>
      </c>
      <c r="L119" s="49">
        <v>0</v>
      </c>
      <c r="M119" s="53">
        <v>3</v>
      </c>
      <c r="N119" s="50">
        <f t="shared" si="1"/>
        <v>94</v>
      </c>
      <c r="P119" s="85">
        <f t="shared" si="4"/>
        <v>0.49206349206349204</v>
      </c>
      <c r="R119" s="154"/>
      <c r="S119" s="153">
        <f t="shared" ref="S119:S159" si="5">N119+R119</f>
        <v>94</v>
      </c>
    </row>
    <row r="120" spans="1:19" hidden="1" x14ac:dyDescent="0.3">
      <c r="A120" s="95">
        <v>2014</v>
      </c>
      <c r="B120" s="46">
        <v>13</v>
      </c>
      <c r="C120" s="47" t="s">
        <v>16</v>
      </c>
      <c r="D120" s="48">
        <v>63</v>
      </c>
      <c r="E120" s="49">
        <v>20</v>
      </c>
      <c r="F120" s="49">
        <v>4</v>
      </c>
      <c r="G120" s="49">
        <v>45</v>
      </c>
      <c r="H120" s="49">
        <v>0</v>
      </c>
      <c r="I120" s="49">
        <v>1</v>
      </c>
      <c r="J120" s="49">
        <v>8</v>
      </c>
      <c r="K120" s="49">
        <v>20</v>
      </c>
      <c r="L120" s="49">
        <v>0</v>
      </c>
      <c r="M120" s="53">
        <v>0</v>
      </c>
      <c r="N120" s="50">
        <f t="shared" si="1"/>
        <v>161</v>
      </c>
      <c r="P120" s="85">
        <f t="shared" si="4"/>
        <v>0.85057471264367812</v>
      </c>
      <c r="R120" s="154"/>
      <c r="S120" s="153">
        <f t="shared" si="5"/>
        <v>161</v>
      </c>
    </row>
    <row r="121" spans="1:19" hidden="1" x14ac:dyDescent="0.3">
      <c r="A121" s="95">
        <v>2014</v>
      </c>
      <c r="B121" s="46">
        <v>14</v>
      </c>
      <c r="C121" s="47" t="s">
        <v>16</v>
      </c>
      <c r="D121" s="48">
        <v>96</v>
      </c>
      <c r="E121" s="49">
        <v>62</v>
      </c>
      <c r="F121" s="49">
        <v>16</v>
      </c>
      <c r="G121" s="49">
        <v>2</v>
      </c>
      <c r="H121" s="49">
        <v>0</v>
      </c>
      <c r="I121" s="49">
        <v>17</v>
      </c>
      <c r="J121" s="49">
        <v>7</v>
      </c>
      <c r="K121" s="49">
        <v>9</v>
      </c>
      <c r="L121" s="49">
        <v>0</v>
      </c>
      <c r="M121" s="53">
        <v>0</v>
      </c>
      <c r="N121" s="50">
        <f t="shared" si="1"/>
        <v>209</v>
      </c>
      <c r="P121" s="85">
        <f t="shared" si="4"/>
        <v>4.3589743589743586</v>
      </c>
      <c r="R121" s="154"/>
      <c r="S121" s="153">
        <f t="shared" si="5"/>
        <v>209</v>
      </c>
    </row>
    <row r="122" spans="1:19" hidden="1" x14ac:dyDescent="0.3">
      <c r="A122" s="95">
        <v>2014</v>
      </c>
      <c r="B122" s="46">
        <v>15</v>
      </c>
      <c r="C122" s="47" t="s">
        <v>16</v>
      </c>
      <c r="D122" s="48">
        <v>57</v>
      </c>
      <c r="E122" s="49">
        <v>39</v>
      </c>
      <c r="F122" s="49">
        <v>3</v>
      </c>
      <c r="G122" s="49">
        <v>8</v>
      </c>
      <c r="H122" s="49">
        <v>0</v>
      </c>
      <c r="I122" s="49">
        <v>0</v>
      </c>
      <c r="J122" s="49">
        <v>11</v>
      </c>
      <c r="K122" s="49">
        <v>8</v>
      </c>
      <c r="L122" s="49">
        <v>0</v>
      </c>
      <c r="M122" s="53">
        <v>0</v>
      </c>
      <c r="N122" s="50">
        <f t="shared" si="1"/>
        <v>126</v>
      </c>
      <c r="P122" s="85">
        <f t="shared" si="4"/>
        <v>0.125</v>
      </c>
      <c r="R122" s="154"/>
      <c r="S122" s="153">
        <f t="shared" si="5"/>
        <v>126</v>
      </c>
    </row>
    <row r="123" spans="1:19" hidden="1" x14ac:dyDescent="0.3">
      <c r="A123" s="95">
        <v>2014</v>
      </c>
      <c r="B123" s="46">
        <v>16</v>
      </c>
      <c r="C123" s="47" t="s">
        <v>16</v>
      </c>
      <c r="D123" s="48">
        <v>49</v>
      </c>
      <c r="E123" s="49">
        <v>24</v>
      </c>
      <c r="F123" s="49">
        <v>3</v>
      </c>
      <c r="G123" s="49">
        <v>49</v>
      </c>
      <c r="H123" s="49">
        <v>0</v>
      </c>
      <c r="I123" s="49">
        <v>1</v>
      </c>
      <c r="J123" s="49">
        <v>12</v>
      </c>
      <c r="K123" s="49">
        <v>11</v>
      </c>
      <c r="L123" s="49">
        <v>0</v>
      </c>
      <c r="M123" s="53">
        <v>0</v>
      </c>
      <c r="N123" s="50">
        <f t="shared" si="1"/>
        <v>149</v>
      </c>
      <c r="P123" s="85">
        <f t="shared" si="4"/>
        <v>1.3605442176870748E-2</v>
      </c>
      <c r="R123" s="154"/>
      <c r="S123" s="153">
        <f t="shared" si="5"/>
        <v>149</v>
      </c>
    </row>
    <row r="124" spans="1:19" hidden="1" x14ac:dyDescent="0.3">
      <c r="A124" s="95">
        <v>2014</v>
      </c>
      <c r="B124" s="46">
        <v>17</v>
      </c>
      <c r="C124" s="47" t="s">
        <v>16</v>
      </c>
      <c r="D124" s="48">
        <v>51</v>
      </c>
      <c r="E124" s="49">
        <v>42</v>
      </c>
      <c r="F124" s="49">
        <v>2</v>
      </c>
      <c r="G124" s="49">
        <v>4</v>
      </c>
      <c r="H124" s="49">
        <v>0</v>
      </c>
      <c r="I124" s="49">
        <v>0</v>
      </c>
      <c r="J124" s="49">
        <v>1</v>
      </c>
      <c r="K124" s="49">
        <v>0</v>
      </c>
      <c r="L124" s="49">
        <v>0</v>
      </c>
      <c r="M124" s="53">
        <v>0</v>
      </c>
      <c r="N124" s="50">
        <f t="shared" si="1"/>
        <v>100</v>
      </c>
      <c r="P124" s="85">
        <f t="shared" si="4"/>
        <v>-0.40828402366863903</v>
      </c>
      <c r="R124" s="154"/>
      <c r="S124" s="153">
        <f t="shared" si="5"/>
        <v>100</v>
      </c>
    </row>
    <row r="125" spans="1:19" hidden="1" x14ac:dyDescent="0.3">
      <c r="A125" s="95">
        <v>2014</v>
      </c>
      <c r="B125" s="46">
        <v>18</v>
      </c>
      <c r="C125" s="47" t="s">
        <v>16</v>
      </c>
      <c r="D125" s="48">
        <v>41</v>
      </c>
      <c r="E125" s="49">
        <v>16</v>
      </c>
      <c r="F125" s="49">
        <v>3</v>
      </c>
      <c r="G125" s="49">
        <v>4</v>
      </c>
      <c r="H125" s="49">
        <v>0</v>
      </c>
      <c r="I125" s="49">
        <v>9</v>
      </c>
      <c r="J125" s="49">
        <v>0</v>
      </c>
      <c r="K125" s="49">
        <v>2</v>
      </c>
      <c r="L125" s="49">
        <v>0</v>
      </c>
      <c r="M125" s="53">
        <v>0</v>
      </c>
      <c r="N125" s="50">
        <f t="shared" si="1"/>
        <v>75</v>
      </c>
      <c r="P125" s="85">
        <f t="shared" si="4"/>
        <v>-0.12790697674418605</v>
      </c>
      <c r="R125" s="154"/>
      <c r="S125" s="153">
        <f t="shared" si="5"/>
        <v>75</v>
      </c>
    </row>
    <row r="126" spans="1:19" hidden="1" x14ac:dyDescent="0.3">
      <c r="A126" s="95">
        <v>2014</v>
      </c>
      <c r="B126" s="46">
        <v>19</v>
      </c>
      <c r="C126" s="47" t="s">
        <v>16</v>
      </c>
      <c r="D126" s="48">
        <v>75</v>
      </c>
      <c r="E126" s="49">
        <v>12</v>
      </c>
      <c r="F126" s="49">
        <v>2</v>
      </c>
      <c r="G126" s="49">
        <v>4</v>
      </c>
      <c r="H126" s="49">
        <v>0</v>
      </c>
      <c r="I126" s="49">
        <v>18</v>
      </c>
      <c r="J126" s="49">
        <v>23</v>
      </c>
      <c r="K126" s="49">
        <v>54</v>
      </c>
      <c r="L126" s="49">
        <v>0</v>
      </c>
      <c r="M126" s="53">
        <v>0</v>
      </c>
      <c r="N126" s="50">
        <f t="shared" si="1"/>
        <v>188</v>
      </c>
      <c r="P126" s="85">
        <f t="shared" si="4"/>
        <v>1.35</v>
      </c>
      <c r="R126" s="154"/>
      <c r="S126" s="153">
        <f t="shared" si="5"/>
        <v>188</v>
      </c>
    </row>
    <row r="127" spans="1:19" hidden="1" x14ac:dyDescent="0.3">
      <c r="A127" s="95">
        <v>2014</v>
      </c>
      <c r="B127" s="46">
        <v>20</v>
      </c>
      <c r="C127" s="47" t="s">
        <v>16</v>
      </c>
      <c r="D127" s="48">
        <v>77</v>
      </c>
      <c r="E127" s="49">
        <v>40</v>
      </c>
      <c r="F127" s="49">
        <v>15</v>
      </c>
      <c r="G127" s="49">
        <v>25</v>
      </c>
      <c r="H127" s="49">
        <v>0</v>
      </c>
      <c r="I127" s="49">
        <v>1</v>
      </c>
      <c r="J127" s="49">
        <v>12</v>
      </c>
      <c r="K127" s="49">
        <v>3</v>
      </c>
      <c r="L127" s="49">
        <v>0</v>
      </c>
      <c r="M127" s="53">
        <v>0</v>
      </c>
      <c r="N127" s="50">
        <f t="shared" si="1"/>
        <v>173</v>
      </c>
      <c r="P127" s="85">
        <f t="shared" si="4"/>
        <v>0.3007518796992481</v>
      </c>
      <c r="R127" s="154"/>
      <c r="S127" s="153">
        <f t="shared" si="5"/>
        <v>173</v>
      </c>
    </row>
    <row r="128" spans="1:19" hidden="1" x14ac:dyDescent="0.3">
      <c r="A128" s="95">
        <v>2014</v>
      </c>
      <c r="B128" s="46">
        <v>21</v>
      </c>
      <c r="C128" s="47" t="s">
        <v>16</v>
      </c>
      <c r="D128" s="48">
        <v>57</v>
      </c>
      <c r="E128" s="49">
        <v>14</v>
      </c>
      <c r="F128" s="49">
        <v>10</v>
      </c>
      <c r="G128" s="49">
        <v>0</v>
      </c>
      <c r="H128" s="49">
        <v>0</v>
      </c>
      <c r="I128" s="49">
        <v>14</v>
      </c>
      <c r="J128" s="49">
        <v>3</v>
      </c>
      <c r="K128" s="49">
        <v>0</v>
      </c>
      <c r="L128" s="49">
        <v>0</v>
      </c>
      <c r="M128" s="53">
        <v>0</v>
      </c>
      <c r="N128" s="50">
        <f t="shared" si="1"/>
        <v>98</v>
      </c>
      <c r="P128" s="85">
        <f t="shared" si="4"/>
        <v>0.27272727272727271</v>
      </c>
      <c r="R128" s="154"/>
      <c r="S128" s="153">
        <f t="shared" si="5"/>
        <v>98</v>
      </c>
    </row>
    <row r="129" spans="1:19" hidden="1" x14ac:dyDescent="0.3">
      <c r="A129" s="95">
        <v>2014</v>
      </c>
      <c r="B129" s="46">
        <v>22</v>
      </c>
      <c r="C129" s="47" t="s">
        <v>16</v>
      </c>
      <c r="D129" s="48">
        <v>65</v>
      </c>
      <c r="E129" s="49">
        <v>14</v>
      </c>
      <c r="F129" s="49">
        <v>13</v>
      </c>
      <c r="G129" s="49">
        <v>1</v>
      </c>
      <c r="H129" s="49">
        <v>0</v>
      </c>
      <c r="I129" s="49">
        <v>9</v>
      </c>
      <c r="J129" s="49">
        <v>10</v>
      </c>
      <c r="K129" s="49">
        <v>15</v>
      </c>
      <c r="L129" s="49">
        <v>0</v>
      </c>
      <c r="M129" s="53">
        <v>0</v>
      </c>
      <c r="N129" s="50">
        <f t="shared" si="1"/>
        <v>127</v>
      </c>
      <c r="P129" s="85">
        <f t="shared" si="4"/>
        <v>0.35106382978723405</v>
      </c>
      <c r="R129" s="154"/>
      <c r="S129" s="153">
        <f t="shared" si="5"/>
        <v>127</v>
      </c>
    </row>
    <row r="130" spans="1:19" hidden="1" x14ac:dyDescent="0.3">
      <c r="A130" s="95">
        <v>2014</v>
      </c>
      <c r="B130" s="46">
        <v>23</v>
      </c>
      <c r="C130" s="47" t="s">
        <v>16</v>
      </c>
      <c r="D130" s="48">
        <v>41</v>
      </c>
      <c r="E130" s="49">
        <v>35</v>
      </c>
      <c r="F130" s="49">
        <v>10</v>
      </c>
      <c r="G130" s="49">
        <v>48</v>
      </c>
      <c r="H130" s="49">
        <v>0</v>
      </c>
      <c r="I130" s="49">
        <v>9</v>
      </c>
      <c r="J130" s="49">
        <v>10</v>
      </c>
      <c r="K130" s="49">
        <v>61</v>
      </c>
      <c r="L130" s="49">
        <v>0</v>
      </c>
      <c r="M130" s="53">
        <v>0</v>
      </c>
      <c r="N130" s="50">
        <f t="shared" si="1"/>
        <v>214</v>
      </c>
      <c r="P130" s="85">
        <f t="shared" si="4"/>
        <v>0.45578231292517007</v>
      </c>
      <c r="R130" s="154"/>
      <c r="S130" s="153">
        <f t="shared" si="5"/>
        <v>214</v>
      </c>
    </row>
    <row r="131" spans="1:19" hidden="1" x14ac:dyDescent="0.3">
      <c r="A131" s="95">
        <v>2014</v>
      </c>
      <c r="B131" s="46">
        <v>24</v>
      </c>
      <c r="C131" s="47" t="s">
        <v>16</v>
      </c>
      <c r="D131" s="48">
        <v>48</v>
      </c>
      <c r="E131" s="49">
        <v>28</v>
      </c>
      <c r="F131" s="49">
        <v>9</v>
      </c>
      <c r="G131" s="49">
        <v>2</v>
      </c>
      <c r="H131" s="49">
        <v>0</v>
      </c>
      <c r="I131" s="49">
        <v>3</v>
      </c>
      <c r="J131" s="49">
        <v>9</v>
      </c>
      <c r="K131" s="49">
        <v>14</v>
      </c>
      <c r="L131" s="49">
        <v>0</v>
      </c>
      <c r="M131" s="53">
        <v>0</v>
      </c>
      <c r="N131" s="50">
        <f t="shared" si="1"/>
        <v>113</v>
      </c>
      <c r="P131" s="85">
        <f t="shared" si="4"/>
        <v>0.765625</v>
      </c>
      <c r="R131" s="154"/>
      <c r="S131" s="153">
        <f t="shared" si="5"/>
        <v>113</v>
      </c>
    </row>
    <row r="132" spans="1:19" hidden="1" x14ac:dyDescent="0.3">
      <c r="A132" s="95">
        <v>2014</v>
      </c>
      <c r="B132" s="46">
        <v>25</v>
      </c>
      <c r="C132" s="47" t="s">
        <v>16</v>
      </c>
      <c r="D132" s="48">
        <v>88</v>
      </c>
      <c r="E132" s="49">
        <v>44</v>
      </c>
      <c r="F132" s="49">
        <v>13</v>
      </c>
      <c r="G132" s="49">
        <v>33</v>
      </c>
      <c r="H132" s="49">
        <v>0</v>
      </c>
      <c r="I132" s="49">
        <v>0</v>
      </c>
      <c r="J132" s="49">
        <v>20</v>
      </c>
      <c r="K132" s="49">
        <v>23</v>
      </c>
      <c r="L132" s="49">
        <v>0</v>
      </c>
      <c r="M132" s="53">
        <v>0</v>
      </c>
      <c r="N132" s="50">
        <f t="shared" si="1"/>
        <v>221</v>
      </c>
      <c r="P132" s="85">
        <f t="shared" si="4"/>
        <v>0.47333333333333333</v>
      </c>
      <c r="R132" s="154"/>
      <c r="S132" s="153">
        <f t="shared" si="5"/>
        <v>221</v>
      </c>
    </row>
    <row r="133" spans="1:19" hidden="1" x14ac:dyDescent="0.3">
      <c r="A133" s="95">
        <v>2014</v>
      </c>
      <c r="B133" s="46">
        <v>26</v>
      </c>
      <c r="C133" s="47" t="s">
        <v>16</v>
      </c>
      <c r="D133" s="48">
        <v>127</v>
      </c>
      <c r="E133" s="49">
        <v>18</v>
      </c>
      <c r="F133" s="49">
        <v>18</v>
      </c>
      <c r="G133" s="49">
        <v>16</v>
      </c>
      <c r="H133" s="49">
        <v>0</v>
      </c>
      <c r="I133" s="49">
        <v>31</v>
      </c>
      <c r="J133" s="49">
        <v>36</v>
      </c>
      <c r="K133" s="49">
        <v>16</v>
      </c>
      <c r="L133" s="49">
        <v>0</v>
      </c>
      <c r="M133" s="53">
        <v>13</v>
      </c>
      <c r="N133" s="50">
        <f t="shared" si="1"/>
        <v>275</v>
      </c>
      <c r="P133" s="85">
        <f t="shared" si="4"/>
        <v>5.7073170731707314</v>
      </c>
      <c r="R133" s="154"/>
      <c r="S133" s="153">
        <f t="shared" si="5"/>
        <v>275</v>
      </c>
    </row>
    <row r="134" spans="1:19" hidden="1" x14ac:dyDescent="0.3">
      <c r="A134" s="95">
        <v>2014</v>
      </c>
      <c r="B134" s="46">
        <v>27</v>
      </c>
      <c r="C134" s="47" t="s">
        <v>16</v>
      </c>
      <c r="D134" s="48">
        <v>69</v>
      </c>
      <c r="E134" s="49">
        <v>17</v>
      </c>
      <c r="F134" s="49">
        <v>4</v>
      </c>
      <c r="G134" s="49">
        <v>10</v>
      </c>
      <c r="H134" s="49">
        <v>0</v>
      </c>
      <c r="I134" s="49">
        <v>4</v>
      </c>
      <c r="J134" s="49">
        <v>5</v>
      </c>
      <c r="K134" s="49">
        <v>14</v>
      </c>
      <c r="L134" s="49">
        <v>0</v>
      </c>
      <c r="M134" s="53">
        <v>0</v>
      </c>
      <c r="N134" s="50">
        <f t="shared" si="1"/>
        <v>123</v>
      </c>
      <c r="P134" s="85">
        <f t="shared" si="4"/>
        <v>0.73239436619718312</v>
      </c>
      <c r="R134" s="154"/>
      <c r="S134" s="153">
        <f t="shared" si="5"/>
        <v>123</v>
      </c>
    </row>
    <row r="135" spans="1:19" hidden="1" x14ac:dyDescent="0.3">
      <c r="A135" s="95">
        <v>2014</v>
      </c>
      <c r="B135" s="46">
        <v>28</v>
      </c>
      <c r="C135" s="47" t="s">
        <v>16</v>
      </c>
      <c r="D135" s="48">
        <v>89</v>
      </c>
      <c r="E135" s="49">
        <v>12</v>
      </c>
      <c r="F135" s="49">
        <v>12</v>
      </c>
      <c r="G135" s="49">
        <v>8</v>
      </c>
      <c r="H135" s="49">
        <v>0</v>
      </c>
      <c r="I135" s="49">
        <v>1</v>
      </c>
      <c r="J135" s="49">
        <v>26</v>
      </c>
      <c r="K135" s="49">
        <v>9</v>
      </c>
      <c r="L135" s="49">
        <v>0</v>
      </c>
      <c r="M135" s="53">
        <v>0</v>
      </c>
      <c r="N135" s="50">
        <f t="shared" ref="N135:N198" si="6">SUM(D135:M135)</f>
        <v>157</v>
      </c>
      <c r="P135" s="85">
        <f t="shared" si="4"/>
        <v>-8.7209302325581398E-2</v>
      </c>
      <c r="R135" s="154"/>
      <c r="S135" s="153">
        <f t="shared" si="5"/>
        <v>157</v>
      </c>
    </row>
    <row r="136" spans="1:19" hidden="1" x14ac:dyDescent="0.3">
      <c r="A136" s="95">
        <v>2014</v>
      </c>
      <c r="B136" s="46">
        <v>29</v>
      </c>
      <c r="C136" s="47" t="s">
        <v>16</v>
      </c>
      <c r="D136" s="48">
        <v>60</v>
      </c>
      <c r="E136" s="49">
        <v>4</v>
      </c>
      <c r="F136" s="49">
        <v>14</v>
      </c>
      <c r="G136" s="49">
        <v>6</v>
      </c>
      <c r="H136" s="49">
        <v>0</v>
      </c>
      <c r="I136" s="49">
        <v>7</v>
      </c>
      <c r="J136" s="49">
        <v>2</v>
      </c>
      <c r="K136" s="49">
        <v>12</v>
      </c>
      <c r="L136" s="49">
        <v>0</v>
      </c>
      <c r="M136" s="53">
        <v>0</v>
      </c>
      <c r="N136" s="50">
        <f t="shared" si="6"/>
        <v>105</v>
      </c>
      <c r="P136" s="85">
        <f t="shared" si="4"/>
        <v>6.0606060606060608E-2</v>
      </c>
      <c r="R136" s="154"/>
      <c r="S136" s="153">
        <f t="shared" si="5"/>
        <v>105</v>
      </c>
    </row>
    <row r="137" spans="1:19" hidden="1" x14ac:dyDescent="0.3">
      <c r="A137" s="95">
        <v>2014</v>
      </c>
      <c r="B137" s="46">
        <v>30</v>
      </c>
      <c r="C137" s="47" t="s">
        <v>16</v>
      </c>
      <c r="D137" s="48">
        <v>43</v>
      </c>
      <c r="E137" s="49">
        <v>21</v>
      </c>
      <c r="F137" s="49">
        <v>24</v>
      </c>
      <c r="G137" s="49">
        <v>15</v>
      </c>
      <c r="H137" s="49">
        <v>0</v>
      </c>
      <c r="I137" s="49">
        <v>9</v>
      </c>
      <c r="J137" s="49">
        <v>3</v>
      </c>
      <c r="K137" s="49">
        <v>10</v>
      </c>
      <c r="L137" s="49">
        <v>0</v>
      </c>
      <c r="M137" s="53">
        <v>0</v>
      </c>
      <c r="N137" s="50">
        <f t="shared" si="6"/>
        <v>125</v>
      </c>
      <c r="P137" s="85">
        <f t="shared" si="4"/>
        <v>0.52439024390243905</v>
      </c>
      <c r="R137" s="154"/>
      <c r="S137" s="153">
        <f t="shared" si="5"/>
        <v>125</v>
      </c>
    </row>
    <row r="138" spans="1:19" hidden="1" x14ac:dyDescent="0.3">
      <c r="A138" s="95">
        <v>2014</v>
      </c>
      <c r="B138" s="46">
        <v>31</v>
      </c>
      <c r="C138" s="47" t="s">
        <v>16</v>
      </c>
      <c r="D138" s="48">
        <v>73</v>
      </c>
      <c r="E138" s="49">
        <v>24</v>
      </c>
      <c r="F138" s="49">
        <v>14</v>
      </c>
      <c r="G138" s="49">
        <v>16</v>
      </c>
      <c r="H138" s="49">
        <v>0</v>
      </c>
      <c r="I138" s="49">
        <v>39</v>
      </c>
      <c r="J138" s="49">
        <v>0</v>
      </c>
      <c r="K138" s="49">
        <v>10</v>
      </c>
      <c r="L138" s="49">
        <v>0</v>
      </c>
      <c r="M138" s="53">
        <v>0</v>
      </c>
      <c r="N138" s="50">
        <f t="shared" si="6"/>
        <v>176</v>
      </c>
      <c r="P138" s="85">
        <f t="shared" si="4"/>
        <v>0.12101910828025478</v>
      </c>
      <c r="R138" s="154"/>
      <c r="S138" s="153">
        <f t="shared" si="5"/>
        <v>176</v>
      </c>
    </row>
    <row r="139" spans="1:19" hidden="1" x14ac:dyDescent="0.3">
      <c r="A139" s="95">
        <v>2014</v>
      </c>
      <c r="B139" s="46">
        <v>32</v>
      </c>
      <c r="C139" s="47" t="s">
        <v>16</v>
      </c>
      <c r="D139" s="48">
        <v>40</v>
      </c>
      <c r="E139" s="49">
        <v>29</v>
      </c>
      <c r="F139" s="49">
        <v>10</v>
      </c>
      <c r="G139" s="49">
        <v>6</v>
      </c>
      <c r="H139" s="49">
        <v>0</v>
      </c>
      <c r="I139" s="49">
        <v>14</v>
      </c>
      <c r="J139" s="49">
        <v>5</v>
      </c>
      <c r="K139" s="49">
        <v>44</v>
      </c>
      <c r="L139" s="49">
        <v>0</v>
      </c>
      <c r="M139" s="53">
        <v>0</v>
      </c>
      <c r="N139" s="50">
        <f t="shared" si="6"/>
        <v>148</v>
      </c>
      <c r="P139" s="85">
        <f t="shared" si="4"/>
        <v>0.15625</v>
      </c>
      <c r="R139" s="154"/>
      <c r="S139" s="153">
        <f t="shared" si="5"/>
        <v>148</v>
      </c>
    </row>
    <row r="140" spans="1:19" hidden="1" x14ac:dyDescent="0.3">
      <c r="A140" s="95">
        <v>2014</v>
      </c>
      <c r="B140" s="46">
        <v>33</v>
      </c>
      <c r="C140" s="47" t="s">
        <v>16</v>
      </c>
      <c r="D140" s="48">
        <v>52</v>
      </c>
      <c r="E140" s="49">
        <v>22</v>
      </c>
      <c r="F140" s="49">
        <v>3</v>
      </c>
      <c r="G140" s="49">
        <v>38</v>
      </c>
      <c r="H140" s="49">
        <v>0</v>
      </c>
      <c r="I140" s="49">
        <v>7</v>
      </c>
      <c r="J140" s="49">
        <v>0</v>
      </c>
      <c r="K140" s="49">
        <v>0</v>
      </c>
      <c r="L140" s="49">
        <v>0</v>
      </c>
      <c r="M140" s="53">
        <v>1</v>
      </c>
      <c r="N140" s="50">
        <f t="shared" si="6"/>
        <v>123</v>
      </c>
      <c r="P140" s="85">
        <f t="shared" si="4"/>
        <v>0.66216216216216217</v>
      </c>
      <c r="R140" s="154"/>
      <c r="S140" s="153">
        <f t="shared" si="5"/>
        <v>123</v>
      </c>
    </row>
    <row r="141" spans="1:19" hidden="1" x14ac:dyDescent="0.3">
      <c r="A141" s="95">
        <v>2014</v>
      </c>
      <c r="B141" s="46">
        <v>34</v>
      </c>
      <c r="C141" s="47" t="s">
        <v>16</v>
      </c>
      <c r="D141" s="48">
        <v>66</v>
      </c>
      <c r="E141" s="49">
        <v>20</v>
      </c>
      <c r="F141" s="49">
        <v>6</v>
      </c>
      <c r="G141" s="49">
        <v>20</v>
      </c>
      <c r="H141" s="49">
        <v>0</v>
      </c>
      <c r="I141" s="49">
        <v>1</v>
      </c>
      <c r="J141" s="49">
        <v>14</v>
      </c>
      <c r="K141" s="49">
        <v>5</v>
      </c>
      <c r="L141" s="49">
        <v>0</v>
      </c>
      <c r="M141" s="53">
        <v>0</v>
      </c>
      <c r="N141" s="50">
        <f t="shared" si="6"/>
        <v>132</v>
      </c>
      <c r="P141" s="85">
        <f t="shared" si="4"/>
        <v>-0.38028169014084506</v>
      </c>
      <c r="R141" s="154"/>
      <c r="S141" s="153">
        <f t="shared" si="5"/>
        <v>132</v>
      </c>
    </row>
    <row r="142" spans="1:19" hidden="1" x14ac:dyDescent="0.3">
      <c r="A142" s="95">
        <v>2014</v>
      </c>
      <c r="B142" s="46">
        <v>35</v>
      </c>
      <c r="C142" s="47" t="s">
        <v>16</v>
      </c>
      <c r="D142" s="48">
        <v>47</v>
      </c>
      <c r="E142" s="49">
        <v>5</v>
      </c>
      <c r="F142" s="49">
        <v>3</v>
      </c>
      <c r="G142" s="49">
        <v>7</v>
      </c>
      <c r="H142" s="49">
        <v>0</v>
      </c>
      <c r="I142" s="49">
        <v>0</v>
      </c>
      <c r="J142" s="49">
        <v>10</v>
      </c>
      <c r="K142" s="49">
        <v>22</v>
      </c>
      <c r="L142" s="49">
        <v>0</v>
      </c>
      <c r="M142" s="53">
        <v>0</v>
      </c>
      <c r="N142" s="50">
        <f t="shared" si="6"/>
        <v>94</v>
      </c>
      <c r="P142" s="85">
        <f t="shared" si="4"/>
        <v>1.1363636363636365</v>
      </c>
      <c r="R142" s="154"/>
      <c r="S142" s="153">
        <f t="shared" si="5"/>
        <v>94</v>
      </c>
    </row>
    <row r="143" spans="1:19" hidden="1" x14ac:dyDescent="0.3">
      <c r="A143" s="95">
        <v>2014</v>
      </c>
      <c r="B143" s="46">
        <v>36</v>
      </c>
      <c r="C143" s="47" t="s">
        <v>16</v>
      </c>
      <c r="D143" s="48">
        <v>47</v>
      </c>
      <c r="E143" s="49">
        <v>7</v>
      </c>
      <c r="F143" s="49">
        <v>23</v>
      </c>
      <c r="G143" s="49">
        <v>18</v>
      </c>
      <c r="H143" s="49">
        <v>0</v>
      </c>
      <c r="I143" s="49">
        <v>0</v>
      </c>
      <c r="J143" s="49">
        <v>14</v>
      </c>
      <c r="K143" s="49">
        <v>18</v>
      </c>
      <c r="L143" s="49">
        <v>0</v>
      </c>
      <c r="M143" s="53">
        <v>0</v>
      </c>
      <c r="N143" s="50">
        <f t="shared" si="6"/>
        <v>127</v>
      </c>
      <c r="P143" s="85">
        <f t="shared" si="4"/>
        <v>1.8222222222222222</v>
      </c>
      <c r="R143" s="154"/>
      <c r="S143" s="153">
        <f t="shared" si="5"/>
        <v>127</v>
      </c>
    </row>
    <row r="144" spans="1:19" hidden="1" x14ac:dyDescent="0.3">
      <c r="A144" s="95">
        <v>2014</v>
      </c>
      <c r="B144" s="46">
        <v>37</v>
      </c>
      <c r="C144" s="47" t="s">
        <v>16</v>
      </c>
      <c r="D144" s="48">
        <v>62</v>
      </c>
      <c r="E144" s="49">
        <v>13</v>
      </c>
      <c r="F144" s="49">
        <v>2</v>
      </c>
      <c r="G144" s="49">
        <v>16</v>
      </c>
      <c r="H144" s="49">
        <v>0</v>
      </c>
      <c r="I144" s="49">
        <v>6</v>
      </c>
      <c r="J144" s="49">
        <v>0</v>
      </c>
      <c r="K144" s="49">
        <v>13</v>
      </c>
      <c r="L144" s="49">
        <v>0</v>
      </c>
      <c r="M144" s="53">
        <v>0</v>
      </c>
      <c r="N144" s="50">
        <f t="shared" si="6"/>
        <v>112</v>
      </c>
      <c r="P144" s="85">
        <f t="shared" si="4"/>
        <v>1.7317073170731707</v>
      </c>
      <c r="R144" s="154"/>
      <c r="S144" s="153">
        <f t="shared" si="5"/>
        <v>112</v>
      </c>
    </row>
    <row r="145" spans="1:19" hidden="1" x14ac:dyDescent="0.3">
      <c r="A145" s="95">
        <v>2014</v>
      </c>
      <c r="B145" s="46">
        <v>38</v>
      </c>
      <c r="C145" s="47" t="s">
        <v>16</v>
      </c>
      <c r="D145" s="48">
        <v>21</v>
      </c>
      <c r="E145" s="49">
        <v>7</v>
      </c>
      <c r="F145" s="49">
        <v>9</v>
      </c>
      <c r="G145" s="49">
        <v>18</v>
      </c>
      <c r="H145" s="49">
        <v>0</v>
      </c>
      <c r="I145" s="49">
        <v>28</v>
      </c>
      <c r="J145" s="49">
        <v>12</v>
      </c>
      <c r="K145" s="49">
        <v>8</v>
      </c>
      <c r="L145" s="49">
        <v>0</v>
      </c>
      <c r="M145" s="53">
        <v>1</v>
      </c>
      <c r="N145" s="50">
        <f t="shared" si="6"/>
        <v>104</v>
      </c>
      <c r="P145" s="85">
        <f t="shared" si="4"/>
        <v>1.2608695652173914</v>
      </c>
      <c r="R145" s="154"/>
      <c r="S145" s="153">
        <f t="shared" si="5"/>
        <v>104</v>
      </c>
    </row>
    <row r="146" spans="1:19" hidden="1" x14ac:dyDescent="0.3">
      <c r="A146" s="95">
        <v>2014</v>
      </c>
      <c r="B146" s="46">
        <v>39</v>
      </c>
      <c r="C146" s="47" t="s">
        <v>16</v>
      </c>
      <c r="D146" s="48">
        <v>51</v>
      </c>
      <c r="E146" s="49">
        <v>7</v>
      </c>
      <c r="F146" s="49">
        <v>10</v>
      </c>
      <c r="G146" s="49">
        <v>34</v>
      </c>
      <c r="H146" s="49">
        <v>0</v>
      </c>
      <c r="I146" s="49">
        <v>6</v>
      </c>
      <c r="J146" s="49">
        <v>17</v>
      </c>
      <c r="K146" s="49">
        <v>14</v>
      </c>
      <c r="L146" s="49">
        <v>0</v>
      </c>
      <c r="M146" s="53">
        <v>0</v>
      </c>
      <c r="N146" s="50">
        <f t="shared" si="6"/>
        <v>139</v>
      </c>
      <c r="P146" s="85">
        <f t="shared" si="4"/>
        <v>0.40404040404040403</v>
      </c>
      <c r="R146" s="154"/>
      <c r="S146" s="153">
        <f t="shared" si="5"/>
        <v>139</v>
      </c>
    </row>
    <row r="147" spans="1:19" hidden="1" x14ac:dyDescent="0.3">
      <c r="A147" s="95">
        <v>2014</v>
      </c>
      <c r="B147" s="46">
        <v>40</v>
      </c>
      <c r="C147" s="47" t="s">
        <v>16</v>
      </c>
      <c r="D147" s="48">
        <v>42</v>
      </c>
      <c r="E147" s="49">
        <v>12</v>
      </c>
      <c r="F147" s="49">
        <v>23</v>
      </c>
      <c r="G147" s="49">
        <v>25</v>
      </c>
      <c r="H147" s="49">
        <v>0</v>
      </c>
      <c r="I147" s="49">
        <v>10</v>
      </c>
      <c r="J147" s="49">
        <v>8</v>
      </c>
      <c r="K147" s="49">
        <v>23</v>
      </c>
      <c r="L147" s="49">
        <v>0</v>
      </c>
      <c r="M147" s="53">
        <v>5</v>
      </c>
      <c r="N147" s="50">
        <f t="shared" si="6"/>
        <v>148</v>
      </c>
      <c r="P147" s="85">
        <f t="shared" si="4"/>
        <v>-6.3291139240506333E-2</v>
      </c>
      <c r="R147" s="154"/>
      <c r="S147" s="153">
        <f t="shared" si="5"/>
        <v>148</v>
      </c>
    </row>
    <row r="148" spans="1:19" hidden="1" x14ac:dyDescent="0.3">
      <c r="A148" s="95">
        <v>2014</v>
      </c>
      <c r="B148" s="46">
        <v>41</v>
      </c>
      <c r="C148" s="47" t="s">
        <v>16</v>
      </c>
      <c r="D148" s="48">
        <v>30</v>
      </c>
      <c r="E148" s="49">
        <v>15</v>
      </c>
      <c r="F148" s="49">
        <v>7</v>
      </c>
      <c r="G148" s="49">
        <v>60</v>
      </c>
      <c r="H148" s="49">
        <v>0</v>
      </c>
      <c r="I148" s="49">
        <v>9</v>
      </c>
      <c r="J148" s="49">
        <v>2</v>
      </c>
      <c r="K148" s="49">
        <v>8</v>
      </c>
      <c r="L148" s="49">
        <v>0</v>
      </c>
      <c r="M148" s="53">
        <v>0</v>
      </c>
      <c r="N148" s="50">
        <f t="shared" si="6"/>
        <v>131</v>
      </c>
      <c r="P148" s="85">
        <f t="shared" si="4"/>
        <v>1.6734693877551021</v>
      </c>
      <c r="R148" s="154"/>
      <c r="S148" s="153">
        <f t="shared" si="5"/>
        <v>131</v>
      </c>
    </row>
    <row r="149" spans="1:19" hidden="1" x14ac:dyDescent="0.3">
      <c r="A149" s="95">
        <v>2014</v>
      </c>
      <c r="B149" s="46">
        <v>42</v>
      </c>
      <c r="C149" s="47" t="s">
        <v>16</v>
      </c>
      <c r="D149" s="48">
        <v>37</v>
      </c>
      <c r="E149" s="49">
        <v>16</v>
      </c>
      <c r="F149" s="49">
        <v>5</v>
      </c>
      <c r="G149" s="49">
        <v>5</v>
      </c>
      <c r="H149" s="49">
        <v>0</v>
      </c>
      <c r="I149" s="49">
        <v>0</v>
      </c>
      <c r="J149" s="49">
        <v>1</v>
      </c>
      <c r="K149" s="49">
        <v>0</v>
      </c>
      <c r="L149" s="49">
        <v>0</v>
      </c>
      <c r="M149" s="53">
        <v>0</v>
      </c>
      <c r="N149" s="50">
        <f t="shared" si="6"/>
        <v>64</v>
      </c>
      <c r="P149" s="85">
        <f t="shared" si="4"/>
        <v>0.18518518518518517</v>
      </c>
      <c r="R149" s="154"/>
      <c r="S149" s="153">
        <f t="shared" si="5"/>
        <v>64</v>
      </c>
    </row>
    <row r="150" spans="1:19" hidden="1" x14ac:dyDescent="0.3">
      <c r="A150" s="95">
        <v>2014</v>
      </c>
      <c r="B150" s="46">
        <v>43</v>
      </c>
      <c r="C150" s="47" t="s">
        <v>16</v>
      </c>
      <c r="D150" s="48">
        <v>60</v>
      </c>
      <c r="E150" s="49">
        <v>23</v>
      </c>
      <c r="F150" s="49">
        <v>4</v>
      </c>
      <c r="G150" s="49">
        <v>31</v>
      </c>
      <c r="H150" s="49">
        <v>0</v>
      </c>
      <c r="I150" s="49">
        <v>9</v>
      </c>
      <c r="J150" s="49">
        <v>2</v>
      </c>
      <c r="K150" s="49">
        <v>21</v>
      </c>
      <c r="L150" s="49">
        <v>0</v>
      </c>
      <c r="M150" s="53">
        <v>0</v>
      </c>
      <c r="N150" s="50">
        <f t="shared" si="6"/>
        <v>150</v>
      </c>
      <c r="P150" s="85">
        <f t="shared" si="4"/>
        <v>0.94805194805194803</v>
      </c>
      <c r="R150" s="154"/>
      <c r="S150" s="153">
        <f t="shared" si="5"/>
        <v>150</v>
      </c>
    </row>
    <row r="151" spans="1:19" hidden="1" x14ac:dyDescent="0.3">
      <c r="A151" s="95">
        <v>2014</v>
      </c>
      <c r="B151" s="46">
        <v>44</v>
      </c>
      <c r="C151" s="47" t="s">
        <v>16</v>
      </c>
      <c r="D151" s="48">
        <v>59</v>
      </c>
      <c r="E151" s="49">
        <v>16</v>
      </c>
      <c r="F151" s="49">
        <v>12</v>
      </c>
      <c r="G151" s="49">
        <v>32</v>
      </c>
      <c r="H151" s="49">
        <v>0</v>
      </c>
      <c r="I151" s="49">
        <v>0</v>
      </c>
      <c r="J151" s="49">
        <v>37</v>
      </c>
      <c r="K151" s="49">
        <v>8</v>
      </c>
      <c r="L151" s="49">
        <v>0</v>
      </c>
      <c r="M151" s="53">
        <v>0</v>
      </c>
      <c r="N151" s="50">
        <f t="shared" si="6"/>
        <v>164</v>
      </c>
      <c r="P151" s="85">
        <f t="shared" si="4"/>
        <v>1.523076923076923</v>
      </c>
      <c r="R151" s="154"/>
      <c r="S151" s="153">
        <f t="shared" si="5"/>
        <v>164</v>
      </c>
    </row>
    <row r="152" spans="1:19" hidden="1" x14ac:dyDescent="0.3">
      <c r="A152" s="95">
        <v>2014</v>
      </c>
      <c r="B152" s="46">
        <v>45</v>
      </c>
      <c r="C152" s="47" t="s">
        <v>16</v>
      </c>
      <c r="D152" s="48">
        <v>56</v>
      </c>
      <c r="E152" s="49">
        <v>43</v>
      </c>
      <c r="F152" s="49">
        <v>15</v>
      </c>
      <c r="G152" s="49">
        <v>26</v>
      </c>
      <c r="H152" s="49">
        <v>0</v>
      </c>
      <c r="I152" s="49">
        <v>10</v>
      </c>
      <c r="J152" s="49">
        <v>4</v>
      </c>
      <c r="K152" s="49">
        <v>1</v>
      </c>
      <c r="L152" s="49">
        <v>0</v>
      </c>
      <c r="M152" s="53">
        <v>0</v>
      </c>
      <c r="N152" s="50">
        <f t="shared" si="6"/>
        <v>155</v>
      </c>
      <c r="P152" s="85">
        <f t="shared" si="4"/>
        <v>0.18320610687022901</v>
      </c>
      <c r="R152" s="154"/>
      <c r="S152" s="153">
        <f t="shared" si="5"/>
        <v>155</v>
      </c>
    </row>
    <row r="153" spans="1:19" hidden="1" x14ac:dyDescent="0.3">
      <c r="A153" s="95">
        <v>2014</v>
      </c>
      <c r="B153" s="46">
        <v>46</v>
      </c>
      <c r="C153" s="47" t="s">
        <v>16</v>
      </c>
      <c r="D153" s="48">
        <v>78</v>
      </c>
      <c r="E153" s="49">
        <v>35</v>
      </c>
      <c r="F153" s="49">
        <v>8</v>
      </c>
      <c r="G153" s="49">
        <v>23</v>
      </c>
      <c r="H153" s="49">
        <v>0</v>
      </c>
      <c r="I153" s="49">
        <v>33</v>
      </c>
      <c r="J153" s="49">
        <v>0</v>
      </c>
      <c r="K153" s="49">
        <v>15</v>
      </c>
      <c r="L153" s="49">
        <v>0</v>
      </c>
      <c r="M153" s="53">
        <v>0</v>
      </c>
      <c r="N153" s="50">
        <f t="shared" si="6"/>
        <v>192</v>
      </c>
      <c r="P153" s="85">
        <f t="shared" si="4"/>
        <v>0.84615384615384615</v>
      </c>
      <c r="R153" s="154"/>
      <c r="S153" s="153">
        <f t="shared" si="5"/>
        <v>192</v>
      </c>
    </row>
    <row r="154" spans="1:19" hidden="1" x14ac:dyDescent="0.3">
      <c r="A154" s="95">
        <v>2014</v>
      </c>
      <c r="B154" s="46">
        <v>47</v>
      </c>
      <c r="C154" s="47" t="s">
        <v>16</v>
      </c>
      <c r="D154" s="48">
        <v>41</v>
      </c>
      <c r="E154" s="49">
        <v>55</v>
      </c>
      <c r="F154" s="49">
        <v>19</v>
      </c>
      <c r="G154" s="49">
        <v>25</v>
      </c>
      <c r="H154" s="49">
        <v>0</v>
      </c>
      <c r="I154" s="49">
        <v>1</v>
      </c>
      <c r="J154" s="49">
        <v>4</v>
      </c>
      <c r="K154" s="49">
        <v>2</v>
      </c>
      <c r="L154" s="49">
        <v>0</v>
      </c>
      <c r="M154" s="53">
        <v>0</v>
      </c>
      <c r="N154" s="50">
        <f t="shared" si="6"/>
        <v>147</v>
      </c>
      <c r="P154" s="85">
        <f t="shared" si="4"/>
        <v>1.7735849056603774</v>
      </c>
      <c r="R154" s="154"/>
      <c r="S154" s="153">
        <f t="shared" si="5"/>
        <v>147</v>
      </c>
    </row>
    <row r="155" spans="1:19" hidden="1" x14ac:dyDescent="0.3">
      <c r="A155" s="95">
        <v>2014</v>
      </c>
      <c r="B155" s="46">
        <v>48</v>
      </c>
      <c r="C155" s="47" t="s">
        <v>16</v>
      </c>
      <c r="D155" s="48">
        <v>100</v>
      </c>
      <c r="E155" s="49">
        <v>28</v>
      </c>
      <c r="F155" s="49">
        <v>23</v>
      </c>
      <c r="G155" s="49">
        <v>1</v>
      </c>
      <c r="H155" s="49">
        <v>0</v>
      </c>
      <c r="I155" s="49">
        <v>0</v>
      </c>
      <c r="J155" s="49">
        <v>0</v>
      </c>
      <c r="K155" s="49">
        <v>6</v>
      </c>
      <c r="L155" s="49">
        <v>0</v>
      </c>
      <c r="M155" s="53">
        <v>0</v>
      </c>
      <c r="N155" s="50">
        <f t="shared" si="6"/>
        <v>158</v>
      </c>
      <c r="P155" s="85">
        <f t="shared" si="4"/>
        <v>0.50476190476190474</v>
      </c>
      <c r="R155" s="154"/>
      <c r="S155" s="153">
        <f t="shared" si="5"/>
        <v>158</v>
      </c>
    </row>
    <row r="156" spans="1:19" hidden="1" x14ac:dyDescent="0.3">
      <c r="A156" s="95">
        <v>2014</v>
      </c>
      <c r="B156" s="46">
        <v>49</v>
      </c>
      <c r="C156" s="47" t="s">
        <v>16</v>
      </c>
      <c r="D156" s="48">
        <v>54</v>
      </c>
      <c r="E156" s="49">
        <v>19</v>
      </c>
      <c r="F156" s="49">
        <v>15</v>
      </c>
      <c r="G156" s="49">
        <v>7</v>
      </c>
      <c r="H156" s="49">
        <v>0</v>
      </c>
      <c r="I156" s="49">
        <v>30</v>
      </c>
      <c r="J156" s="49">
        <v>1</v>
      </c>
      <c r="K156" s="49">
        <v>0</v>
      </c>
      <c r="L156" s="49">
        <v>0</v>
      </c>
      <c r="M156" s="53">
        <v>0</v>
      </c>
      <c r="N156" s="50">
        <f t="shared" si="6"/>
        <v>126</v>
      </c>
      <c r="P156" s="85">
        <f t="shared" si="4"/>
        <v>2.4390243902439025E-2</v>
      </c>
      <c r="R156" s="154"/>
      <c r="S156" s="153">
        <f t="shared" si="5"/>
        <v>126</v>
      </c>
    </row>
    <row r="157" spans="1:19" hidden="1" x14ac:dyDescent="0.3">
      <c r="A157" s="95">
        <v>2014</v>
      </c>
      <c r="B157" s="46">
        <v>50</v>
      </c>
      <c r="C157" s="47" t="s">
        <v>16</v>
      </c>
      <c r="D157" s="48">
        <v>145</v>
      </c>
      <c r="E157" s="49">
        <v>28</v>
      </c>
      <c r="F157" s="49">
        <v>13</v>
      </c>
      <c r="G157" s="49">
        <v>24</v>
      </c>
      <c r="H157" s="49">
        <v>0</v>
      </c>
      <c r="I157" s="49">
        <v>4</v>
      </c>
      <c r="J157" s="49">
        <v>53</v>
      </c>
      <c r="K157" s="49">
        <v>0</v>
      </c>
      <c r="L157" s="49">
        <v>0</v>
      </c>
      <c r="M157" s="53">
        <v>0</v>
      </c>
      <c r="N157" s="50">
        <f t="shared" si="6"/>
        <v>267</v>
      </c>
      <c r="P157" s="85">
        <f t="shared" si="4"/>
        <v>2.3374999999999999</v>
      </c>
      <c r="R157" s="154"/>
      <c r="S157" s="153">
        <f>N157+R157</f>
        <v>267</v>
      </c>
    </row>
    <row r="158" spans="1:19" hidden="1" x14ac:dyDescent="0.3">
      <c r="A158" s="95">
        <v>2014</v>
      </c>
      <c r="B158" s="46">
        <v>51</v>
      </c>
      <c r="C158" s="47" t="s">
        <v>16</v>
      </c>
      <c r="D158" s="48">
        <v>129</v>
      </c>
      <c r="E158" s="49">
        <v>32</v>
      </c>
      <c r="F158" s="49">
        <v>0</v>
      </c>
      <c r="G158" s="49">
        <v>53</v>
      </c>
      <c r="H158" s="49">
        <v>0</v>
      </c>
      <c r="I158" s="49">
        <v>5</v>
      </c>
      <c r="J158" s="49">
        <v>4</v>
      </c>
      <c r="K158" s="49">
        <v>2</v>
      </c>
      <c r="L158" s="49">
        <v>0</v>
      </c>
      <c r="M158" s="53">
        <v>0</v>
      </c>
      <c r="N158" s="50">
        <f>SUM(D158:M158)</f>
        <v>225</v>
      </c>
      <c r="P158" s="85">
        <f>(N158-N105)/N105</f>
        <v>0.875</v>
      </c>
      <c r="R158" s="154"/>
      <c r="S158" s="153">
        <f t="shared" si="5"/>
        <v>225</v>
      </c>
    </row>
    <row r="159" spans="1:19" ht="15" hidden="1" thickBot="1" x14ac:dyDescent="0.35">
      <c r="A159" s="96">
        <v>2014</v>
      </c>
      <c r="B159" s="87">
        <v>52</v>
      </c>
      <c r="C159" s="88" t="s">
        <v>16</v>
      </c>
      <c r="D159" s="56">
        <v>31</v>
      </c>
      <c r="E159" s="57">
        <v>43</v>
      </c>
      <c r="F159" s="57">
        <v>12</v>
      </c>
      <c r="G159" s="89">
        <v>27</v>
      </c>
      <c r="H159" s="57">
        <v>0</v>
      </c>
      <c r="I159" s="89">
        <v>2</v>
      </c>
      <c r="J159" s="89">
        <v>8</v>
      </c>
      <c r="K159" s="89">
        <v>10</v>
      </c>
      <c r="L159" s="57">
        <v>0</v>
      </c>
      <c r="M159" s="58">
        <v>2</v>
      </c>
      <c r="N159" s="59">
        <f t="shared" si="6"/>
        <v>135</v>
      </c>
      <c r="P159" s="90">
        <f>(N159-N106)/N106</f>
        <v>-5.5944055944055944E-2</v>
      </c>
      <c r="R159" s="155"/>
      <c r="S159" s="153">
        <f t="shared" si="5"/>
        <v>135</v>
      </c>
    </row>
    <row r="160" spans="1:19" ht="97.5" hidden="1" customHeight="1" thickTop="1" thickBot="1" x14ac:dyDescent="0.35">
      <c r="A160" s="61" t="s">
        <v>0</v>
      </c>
      <c r="B160" s="62" t="s">
        <v>1</v>
      </c>
      <c r="C160" s="63" t="s">
        <v>2</v>
      </c>
      <c r="D160" s="164" t="s">
        <v>3</v>
      </c>
      <c r="E160" s="138" t="s">
        <v>4</v>
      </c>
      <c r="F160" s="139" t="s">
        <v>5</v>
      </c>
      <c r="G160" s="138" t="s">
        <v>6</v>
      </c>
      <c r="H160" s="138" t="s">
        <v>7</v>
      </c>
      <c r="I160" s="138" t="s">
        <v>8</v>
      </c>
      <c r="J160" s="138" t="s">
        <v>9</v>
      </c>
      <c r="K160" s="161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  <c r="R160" s="130" t="s">
        <v>31</v>
      </c>
      <c r="S160" s="131" t="s">
        <v>30</v>
      </c>
    </row>
    <row r="161" spans="1:19" hidden="1" x14ac:dyDescent="0.3">
      <c r="A161" s="102">
        <v>2015</v>
      </c>
      <c r="B161" s="74">
        <v>1</v>
      </c>
      <c r="C161" s="75" t="s">
        <v>16</v>
      </c>
      <c r="D161" s="76">
        <v>81</v>
      </c>
      <c r="E161" s="77">
        <v>2</v>
      </c>
      <c r="F161" s="77">
        <v>10</v>
      </c>
      <c r="G161" s="77">
        <v>22</v>
      </c>
      <c r="H161" s="49">
        <v>0</v>
      </c>
      <c r="I161" s="77">
        <v>0</v>
      </c>
      <c r="J161" s="77">
        <v>25</v>
      </c>
      <c r="K161" s="77">
        <v>14</v>
      </c>
      <c r="L161" s="77">
        <v>25</v>
      </c>
      <c r="M161" s="78">
        <v>0</v>
      </c>
      <c r="N161" s="50">
        <f t="shared" si="6"/>
        <v>179</v>
      </c>
      <c r="O161" s="79"/>
      <c r="P161" s="104">
        <f>(N161-N108)/N108</f>
        <v>1.7121212121212122</v>
      </c>
      <c r="Q161" s="82"/>
      <c r="R161" s="156"/>
      <c r="S161" s="153">
        <f t="shared" ref="S161:S213" si="7">N161+R161</f>
        <v>179</v>
      </c>
    </row>
    <row r="162" spans="1:19" hidden="1" x14ac:dyDescent="0.3">
      <c r="A162" s="105">
        <v>2015</v>
      </c>
      <c r="B162" s="46">
        <v>2</v>
      </c>
      <c r="C162" s="84" t="s">
        <v>16</v>
      </c>
      <c r="D162" s="48">
        <v>13</v>
      </c>
      <c r="E162" s="49">
        <v>11</v>
      </c>
      <c r="F162" s="49">
        <v>1</v>
      </c>
      <c r="G162" s="49">
        <v>44</v>
      </c>
      <c r="H162" s="49">
        <v>0</v>
      </c>
      <c r="I162" s="49">
        <v>1</v>
      </c>
      <c r="J162" s="49">
        <v>13</v>
      </c>
      <c r="K162" s="49">
        <v>0</v>
      </c>
      <c r="L162" s="49">
        <v>2</v>
      </c>
      <c r="M162" s="53">
        <v>0</v>
      </c>
      <c r="N162" s="50">
        <f>SUM(D162:M162)</f>
        <v>85</v>
      </c>
      <c r="O162" s="82"/>
      <c r="P162" s="104">
        <f>(N162-N109)/N109</f>
        <v>0.5178571428571429</v>
      </c>
      <c r="Q162" s="82"/>
      <c r="R162" s="154"/>
      <c r="S162" s="153">
        <f t="shared" si="7"/>
        <v>85</v>
      </c>
    </row>
    <row r="163" spans="1:19" ht="15.75" hidden="1" customHeight="1" x14ac:dyDescent="0.3">
      <c r="A163" s="105">
        <v>2015</v>
      </c>
      <c r="B163" s="46">
        <v>3</v>
      </c>
      <c r="C163" s="47" t="s">
        <v>16</v>
      </c>
      <c r="D163" s="48">
        <v>68</v>
      </c>
      <c r="E163" s="49">
        <v>4</v>
      </c>
      <c r="F163" s="49">
        <v>18</v>
      </c>
      <c r="G163" s="49">
        <v>52</v>
      </c>
      <c r="H163" s="49">
        <v>0</v>
      </c>
      <c r="I163" s="49">
        <v>24</v>
      </c>
      <c r="J163" s="49">
        <v>1</v>
      </c>
      <c r="K163" s="49">
        <v>0</v>
      </c>
      <c r="L163" s="49">
        <v>29</v>
      </c>
      <c r="M163" s="53">
        <v>1</v>
      </c>
      <c r="N163" s="50">
        <f t="shared" si="6"/>
        <v>197</v>
      </c>
      <c r="P163" s="104">
        <f>(N163-N110)/N110</f>
        <v>0.35862068965517241</v>
      </c>
      <c r="R163" s="154"/>
      <c r="S163" s="153">
        <f t="shared" si="7"/>
        <v>197</v>
      </c>
    </row>
    <row r="164" spans="1:19" hidden="1" x14ac:dyDescent="0.3">
      <c r="A164" s="105">
        <v>2015</v>
      </c>
      <c r="B164" s="46">
        <v>4</v>
      </c>
      <c r="C164" s="47" t="s">
        <v>16</v>
      </c>
      <c r="D164" s="48">
        <v>95</v>
      </c>
      <c r="E164" s="49">
        <v>55</v>
      </c>
      <c r="F164" s="49">
        <v>0</v>
      </c>
      <c r="G164" s="49">
        <v>69</v>
      </c>
      <c r="H164" s="49">
        <v>0</v>
      </c>
      <c r="I164" s="49">
        <v>4</v>
      </c>
      <c r="J164" s="49">
        <v>19</v>
      </c>
      <c r="K164" s="49">
        <v>2</v>
      </c>
      <c r="L164" s="49">
        <v>47</v>
      </c>
      <c r="M164" s="53">
        <v>0</v>
      </c>
      <c r="N164" s="50">
        <f t="shared" si="6"/>
        <v>291</v>
      </c>
      <c r="P164" s="104">
        <f>(N164-N111)/N111</f>
        <v>2.7307692307692308</v>
      </c>
      <c r="R164" s="154"/>
      <c r="S164" s="153">
        <f t="shared" si="7"/>
        <v>291</v>
      </c>
    </row>
    <row r="165" spans="1:19" hidden="1" x14ac:dyDescent="0.3">
      <c r="A165" s="105">
        <v>2015</v>
      </c>
      <c r="B165" s="46">
        <v>5</v>
      </c>
      <c r="C165" s="47" t="s">
        <v>16</v>
      </c>
      <c r="D165" s="48">
        <v>53</v>
      </c>
      <c r="E165" s="49">
        <v>46</v>
      </c>
      <c r="F165" s="49">
        <v>7</v>
      </c>
      <c r="G165" s="49">
        <v>99</v>
      </c>
      <c r="H165" s="49">
        <v>0</v>
      </c>
      <c r="I165" s="49">
        <v>28</v>
      </c>
      <c r="J165" s="49">
        <v>39</v>
      </c>
      <c r="K165" s="49">
        <v>0</v>
      </c>
      <c r="L165" s="49">
        <v>39</v>
      </c>
      <c r="M165" s="53">
        <v>0</v>
      </c>
      <c r="N165" s="50">
        <f t="shared" si="6"/>
        <v>311</v>
      </c>
      <c r="P165" s="104">
        <f>(N165-N112)/N112</f>
        <v>1.2056737588652482</v>
      </c>
      <c r="R165" s="154"/>
      <c r="S165" s="153">
        <f t="shared" si="7"/>
        <v>311</v>
      </c>
    </row>
    <row r="166" spans="1:19" hidden="1" x14ac:dyDescent="0.3">
      <c r="A166" s="105">
        <v>2015</v>
      </c>
      <c r="B166" s="46">
        <v>6</v>
      </c>
      <c r="C166" s="47" t="s">
        <v>16</v>
      </c>
      <c r="D166" s="48">
        <v>37</v>
      </c>
      <c r="E166" s="49">
        <v>48</v>
      </c>
      <c r="F166" s="49">
        <v>11</v>
      </c>
      <c r="G166" s="49">
        <v>59</v>
      </c>
      <c r="H166" s="49">
        <v>0</v>
      </c>
      <c r="I166" s="49">
        <v>14</v>
      </c>
      <c r="J166" s="49">
        <v>14</v>
      </c>
      <c r="K166" s="49">
        <v>0</v>
      </c>
      <c r="L166" s="49">
        <v>31</v>
      </c>
      <c r="M166" s="53">
        <v>0</v>
      </c>
      <c r="N166" s="50">
        <f t="shared" si="6"/>
        <v>214</v>
      </c>
      <c r="P166" s="104">
        <f t="shared" ref="P166:P212" si="8">(N166-N113)/N113</f>
        <v>0.51773049645390068</v>
      </c>
      <c r="R166" s="154"/>
      <c r="S166" s="153">
        <f t="shared" si="7"/>
        <v>214</v>
      </c>
    </row>
    <row r="167" spans="1:19" ht="16.5" hidden="1" customHeight="1" x14ac:dyDescent="0.3">
      <c r="A167" s="105">
        <v>2015</v>
      </c>
      <c r="B167" s="46">
        <v>7</v>
      </c>
      <c r="C167" s="47" t="s">
        <v>16</v>
      </c>
      <c r="D167" s="48">
        <v>73</v>
      </c>
      <c r="E167" s="49">
        <v>24</v>
      </c>
      <c r="F167" s="49">
        <v>11</v>
      </c>
      <c r="G167" s="49">
        <v>28</v>
      </c>
      <c r="H167" s="49">
        <v>0</v>
      </c>
      <c r="I167" s="49">
        <v>20</v>
      </c>
      <c r="J167" s="49">
        <v>27</v>
      </c>
      <c r="K167" s="49">
        <v>2</v>
      </c>
      <c r="L167" s="49">
        <v>20</v>
      </c>
      <c r="M167" s="53">
        <v>0</v>
      </c>
      <c r="N167" s="50">
        <f t="shared" si="6"/>
        <v>205</v>
      </c>
      <c r="P167" s="104">
        <f t="shared" si="8"/>
        <v>0.62698412698412698</v>
      </c>
      <c r="R167" s="154"/>
      <c r="S167" s="153">
        <f t="shared" si="7"/>
        <v>205</v>
      </c>
    </row>
    <row r="168" spans="1:19" ht="16.5" hidden="1" customHeight="1" x14ac:dyDescent="0.3">
      <c r="A168" s="105">
        <v>2015</v>
      </c>
      <c r="B168" s="46">
        <v>8</v>
      </c>
      <c r="C168" s="47" t="s">
        <v>16</v>
      </c>
      <c r="D168" s="48">
        <v>79</v>
      </c>
      <c r="E168" s="49">
        <v>2</v>
      </c>
      <c r="F168" s="49">
        <v>11</v>
      </c>
      <c r="G168" s="49">
        <v>45</v>
      </c>
      <c r="H168" s="49">
        <v>0</v>
      </c>
      <c r="I168" s="49">
        <v>2</v>
      </c>
      <c r="J168" s="49">
        <v>18</v>
      </c>
      <c r="K168" s="49">
        <v>11</v>
      </c>
      <c r="L168" s="49">
        <v>115</v>
      </c>
      <c r="M168" s="53">
        <v>0</v>
      </c>
      <c r="N168" s="50">
        <f t="shared" si="6"/>
        <v>283</v>
      </c>
      <c r="P168" s="104">
        <f t="shared" si="8"/>
        <v>0.80254777070063699</v>
      </c>
      <c r="R168" s="154"/>
      <c r="S168" s="153">
        <f t="shared" si="7"/>
        <v>283</v>
      </c>
    </row>
    <row r="169" spans="1:19" hidden="1" x14ac:dyDescent="0.3">
      <c r="A169" s="105">
        <v>2015</v>
      </c>
      <c r="B169" s="46">
        <v>9</v>
      </c>
      <c r="C169" s="47" t="s">
        <v>16</v>
      </c>
      <c r="D169" s="48">
        <v>90</v>
      </c>
      <c r="E169" s="49">
        <v>44</v>
      </c>
      <c r="F169" s="49">
        <v>12</v>
      </c>
      <c r="G169" s="49">
        <v>33</v>
      </c>
      <c r="H169" s="49">
        <v>0</v>
      </c>
      <c r="I169" s="49">
        <v>8</v>
      </c>
      <c r="J169" s="49">
        <v>11</v>
      </c>
      <c r="K169" s="49">
        <v>3</v>
      </c>
      <c r="L169" s="49">
        <v>76</v>
      </c>
      <c r="M169" s="53">
        <v>0</v>
      </c>
      <c r="N169" s="50">
        <f t="shared" si="6"/>
        <v>277</v>
      </c>
      <c r="P169" s="104">
        <f t="shared" si="8"/>
        <v>0.5561797752808989</v>
      </c>
      <c r="R169" s="154"/>
      <c r="S169" s="153">
        <f t="shared" si="7"/>
        <v>277</v>
      </c>
    </row>
    <row r="170" spans="1:19" hidden="1" x14ac:dyDescent="0.3">
      <c r="A170" s="105">
        <v>2015</v>
      </c>
      <c r="B170" s="46">
        <v>10</v>
      </c>
      <c r="C170" s="47" t="s">
        <v>16</v>
      </c>
      <c r="D170" s="48">
        <v>92</v>
      </c>
      <c r="E170" s="49">
        <v>0</v>
      </c>
      <c r="F170" s="49">
        <v>21</v>
      </c>
      <c r="G170" s="49">
        <v>49</v>
      </c>
      <c r="H170" s="49">
        <v>0</v>
      </c>
      <c r="I170" s="49">
        <v>13</v>
      </c>
      <c r="J170" s="49">
        <v>6</v>
      </c>
      <c r="K170" s="49">
        <v>16</v>
      </c>
      <c r="L170" s="49">
        <v>87</v>
      </c>
      <c r="M170" s="53">
        <v>0</v>
      </c>
      <c r="N170" s="50">
        <f t="shared" si="6"/>
        <v>284</v>
      </c>
      <c r="P170" s="104">
        <f t="shared" si="8"/>
        <v>0.68047337278106512</v>
      </c>
      <c r="R170" s="154"/>
      <c r="S170" s="153">
        <f t="shared" si="7"/>
        <v>284</v>
      </c>
    </row>
    <row r="171" spans="1:19" hidden="1" x14ac:dyDescent="0.3">
      <c r="A171" s="105">
        <v>2015</v>
      </c>
      <c r="B171" s="46">
        <v>11</v>
      </c>
      <c r="C171" s="47" t="s">
        <v>16</v>
      </c>
      <c r="D171" s="48">
        <v>73</v>
      </c>
      <c r="E171" s="49">
        <v>49</v>
      </c>
      <c r="F171" s="49">
        <v>8</v>
      </c>
      <c r="G171" s="49">
        <v>23</v>
      </c>
      <c r="H171" s="49">
        <v>0</v>
      </c>
      <c r="I171" s="49">
        <v>8</v>
      </c>
      <c r="J171" s="49">
        <v>21</v>
      </c>
      <c r="K171" s="49">
        <v>1</v>
      </c>
      <c r="L171" s="49">
        <v>30</v>
      </c>
      <c r="M171" s="53">
        <v>0</v>
      </c>
      <c r="N171" s="50">
        <f t="shared" si="6"/>
        <v>213</v>
      </c>
      <c r="P171" s="104">
        <f t="shared" si="8"/>
        <v>1.21875</v>
      </c>
      <c r="R171" s="154"/>
      <c r="S171" s="153">
        <f t="shared" si="7"/>
        <v>213</v>
      </c>
    </row>
    <row r="172" spans="1:19" ht="12" hidden="1" customHeight="1" x14ac:dyDescent="0.3">
      <c r="A172" s="105">
        <v>2015</v>
      </c>
      <c r="B172" s="46">
        <v>12</v>
      </c>
      <c r="C172" s="47" t="s">
        <v>16</v>
      </c>
      <c r="D172" s="48">
        <v>42</v>
      </c>
      <c r="E172" s="49">
        <v>26</v>
      </c>
      <c r="F172" s="49">
        <v>29</v>
      </c>
      <c r="G172" s="49">
        <v>0</v>
      </c>
      <c r="H172" s="49">
        <v>0</v>
      </c>
      <c r="I172" s="49">
        <v>0</v>
      </c>
      <c r="J172" s="49">
        <v>4</v>
      </c>
      <c r="K172" s="49">
        <v>0</v>
      </c>
      <c r="L172" s="49">
        <v>41</v>
      </c>
      <c r="M172" s="53">
        <v>0</v>
      </c>
      <c r="N172" s="50">
        <f t="shared" si="6"/>
        <v>142</v>
      </c>
      <c r="P172" s="104">
        <f t="shared" si="8"/>
        <v>0.51063829787234039</v>
      </c>
      <c r="R172" s="154"/>
      <c r="S172" s="153">
        <f t="shared" si="7"/>
        <v>142</v>
      </c>
    </row>
    <row r="173" spans="1:19" hidden="1" x14ac:dyDescent="0.3">
      <c r="A173" s="105">
        <v>2015</v>
      </c>
      <c r="B173" s="46">
        <v>13</v>
      </c>
      <c r="C173" s="47" t="s">
        <v>16</v>
      </c>
      <c r="D173" s="48">
        <v>52</v>
      </c>
      <c r="E173" s="49">
        <v>68</v>
      </c>
      <c r="F173" s="49">
        <v>3</v>
      </c>
      <c r="G173" s="49">
        <v>67</v>
      </c>
      <c r="H173" s="49">
        <v>0</v>
      </c>
      <c r="I173" s="49">
        <v>8</v>
      </c>
      <c r="J173" s="49">
        <v>6</v>
      </c>
      <c r="K173" s="49">
        <v>4</v>
      </c>
      <c r="L173" s="49">
        <v>56</v>
      </c>
      <c r="M173" s="53">
        <v>0</v>
      </c>
      <c r="N173" s="50">
        <f t="shared" si="6"/>
        <v>264</v>
      </c>
      <c r="P173" s="104">
        <f t="shared" si="8"/>
        <v>0.63975155279503104</v>
      </c>
      <c r="R173" s="154"/>
      <c r="S173" s="153">
        <f t="shared" si="7"/>
        <v>264</v>
      </c>
    </row>
    <row r="174" spans="1:19" hidden="1" x14ac:dyDescent="0.3">
      <c r="A174" s="105">
        <v>2015</v>
      </c>
      <c r="B174" s="46">
        <v>14</v>
      </c>
      <c r="C174" s="47" t="s">
        <v>16</v>
      </c>
      <c r="D174" s="48">
        <v>44</v>
      </c>
      <c r="E174" s="49">
        <v>98</v>
      </c>
      <c r="F174" s="49">
        <v>19</v>
      </c>
      <c r="G174" s="49">
        <v>0</v>
      </c>
      <c r="H174" s="49">
        <v>0</v>
      </c>
      <c r="I174" s="49">
        <v>43</v>
      </c>
      <c r="J174" s="49">
        <v>10</v>
      </c>
      <c r="K174" s="49">
        <v>15</v>
      </c>
      <c r="L174" s="49">
        <v>31</v>
      </c>
      <c r="M174" s="53">
        <v>0</v>
      </c>
      <c r="N174" s="50">
        <f t="shared" si="6"/>
        <v>260</v>
      </c>
      <c r="P174" s="104">
        <f t="shared" si="8"/>
        <v>0.24401913875598086</v>
      </c>
      <c r="R174" s="154"/>
      <c r="S174" s="153">
        <f t="shared" si="7"/>
        <v>260</v>
      </c>
    </row>
    <row r="175" spans="1:19" hidden="1" x14ac:dyDescent="0.3">
      <c r="A175" s="105">
        <v>2015</v>
      </c>
      <c r="B175" s="46">
        <v>15</v>
      </c>
      <c r="C175" s="47" t="s">
        <v>16</v>
      </c>
      <c r="D175" s="48">
        <v>19</v>
      </c>
      <c r="E175" s="49">
        <v>182</v>
      </c>
      <c r="F175" s="49">
        <v>0</v>
      </c>
      <c r="G175" s="49">
        <v>48</v>
      </c>
      <c r="H175" s="49">
        <v>0</v>
      </c>
      <c r="I175" s="49">
        <v>1</v>
      </c>
      <c r="J175" s="49">
        <v>14</v>
      </c>
      <c r="K175" s="49">
        <v>0</v>
      </c>
      <c r="L175" s="49">
        <v>28</v>
      </c>
      <c r="M175" s="53">
        <v>0</v>
      </c>
      <c r="N175" s="50">
        <f t="shared" si="6"/>
        <v>292</v>
      </c>
      <c r="P175" s="104">
        <f t="shared" si="8"/>
        <v>1.3174603174603174</v>
      </c>
      <c r="R175" s="154"/>
      <c r="S175" s="153">
        <f t="shared" si="7"/>
        <v>292</v>
      </c>
    </row>
    <row r="176" spans="1:19" hidden="1" x14ac:dyDescent="0.3">
      <c r="A176" s="105">
        <v>2015</v>
      </c>
      <c r="B176" s="46">
        <v>16</v>
      </c>
      <c r="C176" s="47" t="s">
        <v>16</v>
      </c>
      <c r="D176" s="48">
        <v>58</v>
      </c>
      <c r="E176" s="49">
        <v>125</v>
      </c>
      <c r="F176" s="49">
        <v>8</v>
      </c>
      <c r="G176" s="49">
        <v>59</v>
      </c>
      <c r="H176" s="49">
        <v>0</v>
      </c>
      <c r="I176" s="49">
        <v>21</v>
      </c>
      <c r="J176" s="49">
        <v>7</v>
      </c>
      <c r="K176" s="49">
        <v>2</v>
      </c>
      <c r="L176" s="49">
        <v>22</v>
      </c>
      <c r="M176" s="53">
        <v>0</v>
      </c>
      <c r="N176" s="50">
        <f t="shared" si="6"/>
        <v>302</v>
      </c>
      <c r="P176" s="104">
        <f t="shared" si="8"/>
        <v>1.0268456375838926</v>
      </c>
      <c r="R176" s="154"/>
      <c r="S176" s="153">
        <f t="shared" si="7"/>
        <v>302</v>
      </c>
    </row>
    <row r="177" spans="1:19" hidden="1" x14ac:dyDescent="0.3">
      <c r="A177" s="105">
        <v>2015</v>
      </c>
      <c r="B177" s="46">
        <v>17</v>
      </c>
      <c r="C177" s="47" t="s">
        <v>16</v>
      </c>
      <c r="D177" s="48">
        <v>17</v>
      </c>
      <c r="E177" s="49">
        <v>174</v>
      </c>
      <c r="F177" s="49">
        <v>10</v>
      </c>
      <c r="G177" s="49">
        <v>38</v>
      </c>
      <c r="H177" s="49">
        <v>0</v>
      </c>
      <c r="I177" s="49">
        <v>35</v>
      </c>
      <c r="J177" s="49">
        <v>9</v>
      </c>
      <c r="K177" s="49">
        <v>5</v>
      </c>
      <c r="L177" s="49">
        <v>85</v>
      </c>
      <c r="M177" s="53">
        <v>0</v>
      </c>
      <c r="N177" s="50">
        <f t="shared" si="6"/>
        <v>373</v>
      </c>
      <c r="P177" s="104">
        <f t="shared" si="8"/>
        <v>2.73</v>
      </c>
      <c r="R177" s="154"/>
      <c r="S177" s="153">
        <f t="shared" si="7"/>
        <v>373</v>
      </c>
    </row>
    <row r="178" spans="1:19" hidden="1" x14ac:dyDescent="0.3">
      <c r="A178" s="105">
        <v>2015</v>
      </c>
      <c r="B178" s="46">
        <v>18</v>
      </c>
      <c r="C178" s="47" t="s">
        <v>16</v>
      </c>
      <c r="D178" s="48">
        <v>55</v>
      </c>
      <c r="E178" s="49">
        <v>24</v>
      </c>
      <c r="F178" s="49">
        <v>11</v>
      </c>
      <c r="G178" s="49">
        <v>104</v>
      </c>
      <c r="H178" s="49">
        <v>2</v>
      </c>
      <c r="I178" s="49">
        <v>18</v>
      </c>
      <c r="J178" s="49">
        <v>10</v>
      </c>
      <c r="K178" s="49">
        <v>20</v>
      </c>
      <c r="L178" s="49">
        <v>22</v>
      </c>
      <c r="M178" s="53">
        <v>0</v>
      </c>
      <c r="N178" s="50">
        <f t="shared" si="6"/>
        <v>266</v>
      </c>
      <c r="P178" s="104">
        <f t="shared" si="8"/>
        <v>2.5466666666666669</v>
      </c>
      <c r="R178" s="154"/>
      <c r="S178" s="153">
        <f t="shared" si="7"/>
        <v>266</v>
      </c>
    </row>
    <row r="179" spans="1:19" hidden="1" x14ac:dyDescent="0.3">
      <c r="A179" s="105">
        <v>2015</v>
      </c>
      <c r="B179" s="46">
        <v>19</v>
      </c>
      <c r="C179" s="47" t="s">
        <v>16</v>
      </c>
      <c r="D179" s="48">
        <v>79</v>
      </c>
      <c r="E179" s="49">
        <v>41</v>
      </c>
      <c r="F179" s="49">
        <v>27</v>
      </c>
      <c r="G179" s="49">
        <v>45</v>
      </c>
      <c r="H179" s="49">
        <v>0</v>
      </c>
      <c r="I179" s="49">
        <v>2</v>
      </c>
      <c r="J179" s="49">
        <v>37</v>
      </c>
      <c r="K179" s="49">
        <v>0</v>
      </c>
      <c r="L179" s="49">
        <v>34</v>
      </c>
      <c r="M179" s="53">
        <v>1</v>
      </c>
      <c r="N179" s="50">
        <f t="shared" si="6"/>
        <v>266</v>
      </c>
      <c r="P179" s="104">
        <f t="shared" si="8"/>
        <v>0.41489361702127658</v>
      </c>
      <c r="R179" s="154"/>
      <c r="S179" s="153">
        <f t="shared" si="7"/>
        <v>266</v>
      </c>
    </row>
    <row r="180" spans="1:19" hidden="1" x14ac:dyDescent="0.3">
      <c r="A180" s="105">
        <v>2015</v>
      </c>
      <c r="B180" s="46">
        <v>20</v>
      </c>
      <c r="C180" s="47" t="s">
        <v>16</v>
      </c>
      <c r="D180" s="48">
        <v>35</v>
      </c>
      <c r="E180" s="49">
        <v>24</v>
      </c>
      <c r="F180" s="49">
        <v>75</v>
      </c>
      <c r="G180" s="49">
        <v>24</v>
      </c>
      <c r="H180" s="49">
        <v>0</v>
      </c>
      <c r="I180" s="49">
        <v>22</v>
      </c>
      <c r="J180" s="49">
        <v>0</v>
      </c>
      <c r="K180" s="49">
        <v>0</v>
      </c>
      <c r="L180" s="49">
        <v>0</v>
      </c>
      <c r="M180" s="53">
        <v>0</v>
      </c>
      <c r="N180" s="50">
        <f t="shared" si="6"/>
        <v>180</v>
      </c>
      <c r="P180" s="104">
        <f t="shared" si="8"/>
        <v>4.046242774566474E-2</v>
      </c>
      <c r="R180" s="154"/>
      <c r="S180" s="153">
        <f t="shared" si="7"/>
        <v>180</v>
      </c>
    </row>
    <row r="181" spans="1:19" hidden="1" x14ac:dyDescent="0.3">
      <c r="A181" s="105">
        <v>2015</v>
      </c>
      <c r="B181" s="46">
        <v>21</v>
      </c>
      <c r="C181" s="47" t="s">
        <v>16</v>
      </c>
      <c r="D181" s="48">
        <v>60</v>
      </c>
      <c r="E181" s="49">
        <v>86</v>
      </c>
      <c r="F181" s="49">
        <v>32</v>
      </c>
      <c r="G181" s="49">
        <v>29</v>
      </c>
      <c r="H181" s="49">
        <v>0</v>
      </c>
      <c r="I181" s="49">
        <v>16</v>
      </c>
      <c r="J181" s="49">
        <v>8</v>
      </c>
      <c r="K181" s="49">
        <v>0</v>
      </c>
      <c r="L181" s="49">
        <v>65</v>
      </c>
      <c r="M181" s="53">
        <v>3</v>
      </c>
      <c r="N181" s="50">
        <f t="shared" si="6"/>
        <v>299</v>
      </c>
      <c r="P181" s="104">
        <f t="shared" si="8"/>
        <v>2.0510204081632653</v>
      </c>
      <c r="R181" s="154"/>
      <c r="S181" s="153">
        <f t="shared" si="7"/>
        <v>299</v>
      </c>
    </row>
    <row r="182" spans="1:19" hidden="1" x14ac:dyDescent="0.3">
      <c r="A182" s="105">
        <v>2015</v>
      </c>
      <c r="B182" s="46">
        <v>22</v>
      </c>
      <c r="C182" s="47" t="s">
        <v>16</v>
      </c>
      <c r="D182" s="48">
        <v>68</v>
      </c>
      <c r="E182" s="49">
        <v>33</v>
      </c>
      <c r="F182" s="49">
        <v>18</v>
      </c>
      <c r="G182" s="49">
        <v>29</v>
      </c>
      <c r="H182" s="49">
        <v>0</v>
      </c>
      <c r="I182" s="49">
        <v>20</v>
      </c>
      <c r="J182" s="49">
        <v>39</v>
      </c>
      <c r="K182" s="49">
        <v>10</v>
      </c>
      <c r="L182" s="49">
        <v>0</v>
      </c>
      <c r="M182" s="53">
        <v>0</v>
      </c>
      <c r="N182" s="50">
        <f t="shared" si="6"/>
        <v>217</v>
      </c>
      <c r="P182" s="104">
        <f t="shared" si="8"/>
        <v>0.70866141732283461</v>
      </c>
      <c r="R182" s="154"/>
      <c r="S182" s="153">
        <f t="shared" si="7"/>
        <v>217</v>
      </c>
    </row>
    <row r="183" spans="1:19" hidden="1" x14ac:dyDescent="0.3">
      <c r="A183" s="105">
        <v>2015</v>
      </c>
      <c r="B183" s="46">
        <v>23</v>
      </c>
      <c r="C183" s="47" t="s">
        <v>16</v>
      </c>
      <c r="D183" s="48">
        <v>52</v>
      </c>
      <c r="E183" s="49">
        <v>22</v>
      </c>
      <c r="F183" s="49">
        <v>9</v>
      </c>
      <c r="G183" s="49">
        <v>60</v>
      </c>
      <c r="H183" s="49">
        <v>0</v>
      </c>
      <c r="I183" s="49">
        <v>29</v>
      </c>
      <c r="J183" s="49">
        <v>63</v>
      </c>
      <c r="K183" s="49">
        <v>15</v>
      </c>
      <c r="L183" s="49">
        <v>0</v>
      </c>
      <c r="M183" s="53">
        <v>0</v>
      </c>
      <c r="N183" s="50">
        <f t="shared" si="6"/>
        <v>250</v>
      </c>
      <c r="P183" s="104">
        <f t="shared" si="8"/>
        <v>0.16822429906542055</v>
      </c>
      <c r="R183" s="154"/>
      <c r="S183" s="153">
        <f t="shared" si="7"/>
        <v>250</v>
      </c>
    </row>
    <row r="184" spans="1:19" hidden="1" x14ac:dyDescent="0.3">
      <c r="A184" s="105">
        <v>2015</v>
      </c>
      <c r="B184" s="46">
        <v>24</v>
      </c>
      <c r="C184" s="47" t="s">
        <v>16</v>
      </c>
      <c r="D184" s="48">
        <v>34</v>
      </c>
      <c r="E184" s="49">
        <v>43</v>
      </c>
      <c r="F184" s="49">
        <v>11</v>
      </c>
      <c r="G184" s="49">
        <v>73</v>
      </c>
      <c r="H184" s="49">
        <v>0</v>
      </c>
      <c r="I184" s="49">
        <v>22</v>
      </c>
      <c r="J184" s="49">
        <v>7</v>
      </c>
      <c r="K184" s="49">
        <v>0</v>
      </c>
      <c r="L184" s="49">
        <v>0</v>
      </c>
      <c r="M184" s="53">
        <v>0</v>
      </c>
      <c r="N184" s="50">
        <f t="shared" si="6"/>
        <v>190</v>
      </c>
      <c r="P184" s="104">
        <f t="shared" si="8"/>
        <v>0.68141592920353977</v>
      </c>
      <c r="R184" s="154"/>
      <c r="S184" s="153">
        <f t="shared" si="7"/>
        <v>190</v>
      </c>
    </row>
    <row r="185" spans="1:19" hidden="1" x14ac:dyDescent="0.3">
      <c r="A185" s="105">
        <v>2015</v>
      </c>
      <c r="B185" s="46">
        <v>25</v>
      </c>
      <c r="C185" s="47" t="s">
        <v>16</v>
      </c>
      <c r="D185" s="48">
        <v>63</v>
      </c>
      <c r="E185" s="49">
        <v>87</v>
      </c>
      <c r="F185" s="49">
        <v>20</v>
      </c>
      <c r="G185" s="49">
        <v>104</v>
      </c>
      <c r="H185" s="49">
        <v>0</v>
      </c>
      <c r="I185" s="49">
        <v>4</v>
      </c>
      <c r="J185" s="49">
        <v>10</v>
      </c>
      <c r="K185" s="49">
        <v>1</v>
      </c>
      <c r="L185" s="49">
        <v>0</v>
      </c>
      <c r="M185" s="53">
        <v>2</v>
      </c>
      <c r="N185" s="50">
        <f t="shared" si="6"/>
        <v>291</v>
      </c>
      <c r="P185" s="104">
        <f t="shared" si="8"/>
        <v>0.31674208144796379</v>
      </c>
      <c r="R185" s="154"/>
      <c r="S185" s="153">
        <f t="shared" si="7"/>
        <v>291</v>
      </c>
    </row>
    <row r="186" spans="1:19" hidden="1" x14ac:dyDescent="0.3">
      <c r="A186" s="105">
        <v>2015</v>
      </c>
      <c r="B186" s="46">
        <v>26</v>
      </c>
      <c r="C186" s="47" t="s">
        <v>16</v>
      </c>
      <c r="D186" s="48">
        <v>66</v>
      </c>
      <c r="E186" s="49">
        <v>20</v>
      </c>
      <c r="F186" s="49">
        <v>3</v>
      </c>
      <c r="G186" s="49">
        <v>15</v>
      </c>
      <c r="H186" s="49">
        <v>0</v>
      </c>
      <c r="I186" s="49">
        <v>18</v>
      </c>
      <c r="J186" s="49">
        <v>13</v>
      </c>
      <c r="K186" s="49">
        <v>2</v>
      </c>
      <c r="L186" s="49">
        <v>0</v>
      </c>
      <c r="M186" s="53">
        <v>36</v>
      </c>
      <c r="N186" s="50">
        <f t="shared" si="6"/>
        <v>173</v>
      </c>
      <c r="P186" s="104">
        <f t="shared" si="8"/>
        <v>-0.37090909090909091</v>
      </c>
      <c r="R186" s="154"/>
      <c r="S186" s="153">
        <f t="shared" si="7"/>
        <v>173</v>
      </c>
    </row>
    <row r="187" spans="1:19" hidden="1" x14ac:dyDescent="0.3">
      <c r="A187" s="105">
        <v>2015</v>
      </c>
      <c r="B187" s="46">
        <v>27</v>
      </c>
      <c r="C187" s="47" t="s">
        <v>16</v>
      </c>
      <c r="D187" s="48">
        <v>65</v>
      </c>
      <c r="E187" s="49">
        <v>32</v>
      </c>
      <c r="F187" s="49">
        <v>7</v>
      </c>
      <c r="G187" s="49">
        <v>88</v>
      </c>
      <c r="H187" s="49">
        <v>0</v>
      </c>
      <c r="I187" s="49">
        <v>48</v>
      </c>
      <c r="J187" s="49">
        <v>19</v>
      </c>
      <c r="K187" s="49">
        <v>2</v>
      </c>
      <c r="L187" s="49">
        <v>2</v>
      </c>
      <c r="M187" s="53">
        <v>0</v>
      </c>
      <c r="N187" s="50">
        <f t="shared" si="6"/>
        <v>263</v>
      </c>
      <c r="P187" s="104">
        <f t="shared" si="8"/>
        <v>1.1382113821138211</v>
      </c>
      <c r="R187" s="154"/>
      <c r="S187" s="153">
        <f t="shared" si="7"/>
        <v>263</v>
      </c>
    </row>
    <row r="188" spans="1:19" hidden="1" x14ac:dyDescent="0.3">
      <c r="A188" s="105">
        <v>2015</v>
      </c>
      <c r="B188" s="46">
        <v>28</v>
      </c>
      <c r="C188" s="47" t="s">
        <v>16</v>
      </c>
      <c r="D188" s="48">
        <v>60</v>
      </c>
      <c r="E188" s="49">
        <v>20</v>
      </c>
      <c r="F188" s="49">
        <v>0</v>
      </c>
      <c r="G188" s="49">
        <v>130</v>
      </c>
      <c r="H188" s="49">
        <v>16</v>
      </c>
      <c r="I188" s="49">
        <v>1</v>
      </c>
      <c r="J188" s="49">
        <v>5</v>
      </c>
      <c r="K188" s="49">
        <v>0</v>
      </c>
      <c r="L188" s="49">
        <v>0</v>
      </c>
      <c r="M188" s="53">
        <v>0</v>
      </c>
      <c r="N188" s="50">
        <f t="shared" si="6"/>
        <v>232</v>
      </c>
      <c r="P188" s="104">
        <f t="shared" si="8"/>
        <v>0.47770700636942676</v>
      </c>
      <c r="R188" s="154"/>
      <c r="S188" s="153">
        <f t="shared" si="7"/>
        <v>232</v>
      </c>
    </row>
    <row r="189" spans="1:19" hidden="1" x14ac:dyDescent="0.3">
      <c r="A189" s="105">
        <v>2015</v>
      </c>
      <c r="B189" s="46">
        <v>29</v>
      </c>
      <c r="C189" s="47" t="s">
        <v>16</v>
      </c>
      <c r="D189" s="48">
        <v>51</v>
      </c>
      <c r="E189" s="49">
        <v>52</v>
      </c>
      <c r="F189" s="49">
        <v>19</v>
      </c>
      <c r="G189" s="49">
        <v>38</v>
      </c>
      <c r="H189" s="49">
        <v>24</v>
      </c>
      <c r="I189" s="49">
        <v>14</v>
      </c>
      <c r="J189" s="49">
        <v>10</v>
      </c>
      <c r="K189" s="49">
        <v>0</v>
      </c>
      <c r="L189" s="49">
        <v>4</v>
      </c>
      <c r="M189" s="53">
        <v>0</v>
      </c>
      <c r="N189" s="50">
        <f t="shared" si="6"/>
        <v>212</v>
      </c>
      <c r="P189" s="104">
        <f t="shared" si="8"/>
        <v>1.019047619047619</v>
      </c>
      <c r="R189" s="154"/>
      <c r="S189" s="153">
        <f t="shared" si="7"/>
        <v>212</v>
      </c>
    </row>
    <row r="190" spans="1:19" hidden="1" x14ac:dyDescent="0.3">
      <c r="A190" s="105">
        <v>2015</v>
      </c>
      <c r="B190" s="46">
        <v>30</v>
      </c>
      <c r="C190" s="47" t="s">
        <v>16</v>
      </c>
      <c r="D190" s="48">
        <v>54</v>
      </c>
      <c r="E190" s="49">
        <v>10</v>
      </c>
      <c r="F190" s="49">
        <v>19</v>
      </c>
      <c r="G190" s="49">
        <v>110</v>
      </c>
      <c r="H190" s="49">
        <v>3</v>
      </c>
      <c r="I190" s="49">
        <v>5</v>
      </c>
      <c r="J190" s="49">
        <v>12</v>
      </c>
      <c r="K190" s="49">
        <v>6</v>
      </c>
      <c r="L190" s="49">
        <v>11</v>
      </c>
      <c r="M190" s="53">
        <v>134</v>
      </c>
      <c r="N190" s="50">
        <f t="shared" si="6"/>
        <v>364</v>
      </c>
      <c r="P190" s="104">
        <f t="shared" si="8"/>
        <v>1.9119999999999999</v>
      </c>
      <c r="R190" s="154"/>
      <c r="S190" s="153">
        <f t="shared" si="7"/>
        <v>364</v>
      </c>
    </row>
    <row r="191" spans="1:19" hidden="1" x14ac:dyDescent="0.3">
      <c r="A191" s="105">
        <v>2015</v>
      </c>
      <c r="B191" s="46">
        <v>31</v>
      </c>
      <c r="C191" s="47" t="s">
        <v>16</v>
      </c>
      <c r="D191" s="48">
        <v>98</v>
      </c>
      <c r="E191" s="49">
        <v>31</v>
      </c>
      <c r="F191" s="49">
        <v>2</v>
      </c>
      <c r="G191" s="49">
        <v>38</v>
      </c>
      <c r="H191" s="49">
        <v>0</v>
      </c>
      <c r="I191" s="49">
        <v>9</v>
      </c>
      <c r="J191" s="49">
        <v>31</v>
      </c>
      <c r="K191" s="49">
        <v>6</v>
      </c>
      <c r="L191" s="49">
        <v>29</v>
      </c>
      <c r="M191" s="53">
        <v>0</v>
      </c>
      <c r="N191" s="50">
        <f t="shared" si="6"/>
        <v>244</v>
      </c>
      <c r="P191" s="104">
        <f t="shared" si="8"/>
        <v>0.38636363636363635</v>
      </c>
      <c r="R191" s="154"/>
      <c r="S191" s="153">
        <f t="shared" si="7"/>
        <v>244</v>
      </c>
    </row>
    <row r="192" spans="1:19" hidden="1" x14ac:dyDescent="0.3">
      <c r="A192" s="105">
        <v>2015</v>
      </c>
      <c r="B192" s="46">
        <v>32</v>
      </c>
      <c r="C192" s="47" t="s">
        <v>16</v>
      </c>
      <c r="D192" s="48">
        <v>48</v>
      </c>
      <c r="E192" s="49">
        <v>22</v>
      </c>
      <c r="F192" s="49">
        <v>18</v>
      </c>
      <c r="G192" s="49">
        <v>11</v>
      </c>
      <c r="H192" s="49">
        <v>0</v>
      </c>
      <c r="I192" s="49">
        <v>1</v>
      </c>
      <c r="J192" s="49">
        <v>6</v>
      </c>
      <c r="K192" s="49">
        <v>0</v>
      </c>
      <c r="L192" s="49">
        <v>0</v>
      </c>
      <c r="M192" s="53">
        <v>0</v>
      </c>
      <c r="N192" s="50">
        <f t="shared" si="6"/>
        <v>106</v>
      </c>
      <c r="P192" s="104">
        <f t="shared" si="8"/>
        <v>-0.28378378378378377</v>
      </c>
      <c r="R192" s="154"/>
      <c r="S192" s="153">
        <f t="shared" si="7"/>
        <v>106</v>
      </c>
    </row>
    <row r="193" spans="1:19" hidden="1" x14ac:dyDescent="0.3">
      <c r="A193" s="105">
        <v>2015</v>
      </c>
      <c r="B193" s="46">
        <v>33</v>
      </c>
      <c r="C193" s="47" t="s">
        <v>16</v>
      </c>
      <c r="D193" s="48">
        <v>45</v>
      </c>
      <c r="E193" s="49">
        <v>2</v>
      </c>
      <c r="F193" s="49">
        <v>0</v>
      </c>
      <c r="G193" s="49">
        <v>10</v>
      </c>
      <c r="H193" s="49">
        <v>0</v>
      </c>
      <c r="I193" s="49">
        <v>0</v>
      </c>
      <c r="J193" s="49">
        <v>20</v>
      </c>
      <c r="K193" s="49">
        <v>0</v>
      </c>
      <c r="L193" s="49">
        <v>9</v>
      </c>
      <c r="M193" s="53">
        <v>20</v>
      </c>
      <c r="N193" s="50">
        <f t="shared" si="6"/>
        <v>106</v>
      </c>
      <c r="P193" s="104">
        <f t="shared" si="8"/>
        <v>-0.13821138211382114</v>
      </c>
      <c r="R193" s="154"/>
      <c r="S193" s="153">
        <f t="shared" si="7"/>
        <v>106</v>
      </c>
    </row>
    <row r="194" spans="1:19" hidden="1" x14ac:dyDescent="0.3">
      <c r="A194" s="105">
        <v>2015</v>
      </c>
      <c r="B194" s="46">
        <v>34</v>
      </c>
      <c r="C194" s="47" t="s">
        <v>16</v>
      </c>
      <c r="D194" s="48">
        <v>27</v>
      </c>
      <c r="E194" s="49">
        <v>8</v>
      </c>
      <c r="F194" s="49">
        <v>18</v>
      </c>
      <c r="G194" s="49">
        <v>23</v>
      </c>
      <c r="H194" s="49">
        <v>0</v>
      </c>
      <c r="I194" s="49">
        <v>27</v>
      </c>
      <c r="J194" s="49">
        <v>8</v>
      </c>
      <c r="K194" s="49">
        <v>2</v>
      </c>
      <c r="L194" s="49">
        <v>0</v>
      </c>
      <c r="M194" s="53">
        <v>0</v>
      </c>
      <c r="N194" s="50">
        <f t="shared" si="6"/>
        <v>113</v>
      </c>
      <c r="P194" s="104">
        <f t="shared" si="8"/>
        <v>-0.14393939393939395</v>
      </c>
      <c r="R194" s="154"/>
      <c r="S194" s="153">
        <f t="shared" si="7"/>
        <v>113</v>
      </c>
    </row>
    <row r="195" spans="1:19" hidden="1" x14ac:dyDescent="0.3">
      <c r="A195" s="105">
        <v>2015</v>
      </c>
      <c r="B195" s="46">
        <v>35</v>
      </c>
      <c r="C195" s="47" t="s">
        <v>16</v>
      </c>
      <c r="D195" s="48">
        <v>18</v>
      </c>
      <c r="E195" s="49">
        <v>47</v>
      </c>
      <c r="F195" s="49">
        <v>0</v>
      </c>
      <c r="G195" s="49">
        <v>20</v>
      </c>
      <c r="H195" s="49">
        <v>0</v>
      </c>
      <c r="I195" s="49">
        <v>7</v>
      </c>
      <c r="J195" s="49">
        <v>75</v>
      </c>
      <c r="K195" s="49">
        <v>0</v>
      </c>
      <c r="L195" s="49">
        <v>7</v>
      </c>
      <c r="M195" s="53">
        <v>0</v>
      </c>
      <c r="N195" s="50">
        <f t="shared" si="6"/>
        <v>174</v>
      </c>
      <c r="P195" s="104">
        <f t="shared" si="8"/>
        <v>0.85106382978723405</v>
      </c>
      <c r="R195" s="154"/>
      <c r="S195" s="153">
        <f t="shared" si="7"/>
        <v>174</v>
      </c>
    </row>
    <row r="196" spans="1:19" hidden="1" x14ac:dyDescent="0.3">
      <c r="A196" s="105">
        <v>2015</v>
      </c>
      <c r="B196" s="46">
        <v>36</v>
      </c>
      <c r="C196" s="47" t="s">
        <v>16</v>
      </c>
      <c r="D196" s="48">
        <v>18</v>
      </c>
      <c r="E196" s="49">
        <v>10</v>
      </c>
      <c r="F196" s="49">
        <v>0</v>
      </c>
      <c r="G196" s="49">
        <v>30</v>
      </c>
      <c r="H196" s="49">
        <v>0</v>
      </c>
      <c r="I196" s="49">
        <v>0</v>
      </c>
      <c r="J196" s="49">
        <v>19</v>
      </c>
      <c r="K196" s="49">
        <v>0</v>
      </c>
      <c r="L196" s="49">
        <v>2</v>
      </c>
      <c r="M196" s="53">
        <v>0</v>
      </c>
      <c r="N196" s="50">
        <f t="shared" si="6"/>
        <v>79</v>
      </c>
      <c r="P196" s="104">
        <f t="shared" si="8"/>
        <v>-0.37795275590551181</v>
      </c>
      <c r="R196" s="154"/>
      <c r="S196" s="153">
        <f t="shared" si="7"/>
        <v>79</v>
      </c>
    </row>
    <row r="197" spans="1:19" hidden="1" x14ac:dyDescent="0.3">
      <c r="A197" s="105">
        <v>2015</v>
      </c>
      <c r="B197" s="46">
        <v>37</v>
      </c>
      <c r="C197" s="47" t="s">
        <v>16</v>
      </c>
      <c r="D197" s="48">
        <v>24</v>
      </c>
      <c r="E197" s="49">
        <v>42</v>
      </c>
      <c r="F197" s="49">
        <v>3</v>
      </c>
      <c r="G197" s="49">
        <v>29</v>
      </c>
      <c r="H197" s="49">
        <v>0</v>
      </c>
      <c r="I197" s="49">
        <v>0</v>
      </c>
      <c r="J197" s="49">
        <v>18</v>
      </c>
      <c r="K197" s="49">
        <v>2</v>
      </c>
      <c r="L197" s="49">
        <v>2</v>
      </c>
      <c r="M197" s="53">
        <v>0</v>
      </c>
      <c r="N197" s="50">
        <f t="shared" si="6"/>
        <v>120</v>
      </c>
      <c r="P197" s="104">
        <f t="shared" si="8"/>
        <v>7.1428571428571425E-2</v>
      </c>
      <c r="R197" s="154"/>
      <c r="S197" s="153">
        <f t="shared" si="7"/>
        <v>120</v>
      </c>
    </row>
    <row r="198" spans="1:19" hidden="1" x14ac:dyDescent="0.3">
      <c r="A198" s="105">
        <v>2015</v>
      </c>
      <c r="B198" s="46">
        <v>38</v>
      </c>
      <c r="C198" s="47" t="s">
        <v>16</v>
      </c>
      <c r="D198" s="48">
        <v>26</v>
      </c>
      <c r="E198" s="49">
        <v>0</v>
      </c>
      <c r="F198" s="49">
        <v>5</v>
      </c>
      <c r="G198" s="49">
        <v>0</v>
      </c>
      <c r="H198" s="49">
        <v>0</v>
      </c>
      <c r="I198" s="49">
        <v>10</v>
      </c>
      <c r="J198" s="49">
        <v>13</v>
      </c>
      <c r="K198" s="49">
        <v>0</v>
      </c>
      <c r="L198" s="49">
        <v>0</v>
      </c>
      <c r="M198" s="53">
        <v>0</v>
      </c>
      <c r="N198" s="50">
        <f t="shared" si="6"/>
        <v>54</v>
      </c>
      <c r="P198" s="104">
        <f t="shared" si="8"/>
        <v>-0.48076923076923078</v>
      </c>
      <c r="R198" s="154"/>
      <c r="S198" s="153">
        <f t="shared" si="7"/>
        <v>54</v>
      </c>
    </row>
    <row r="199" spans="1:19" hidden="1" x14ac:dyDescent="0.3">
      <c r="A199" s="105">
        <v>2015</v>
      </c>
      <c r="B199" s="46">
        <v>39</v>
      </c>
      <c r="C199" s="47" t="s">
        <v>16</v>
      </c>
      <c r="D199" s="48">
        <v>41</v>
      </c>
      <c r="E199" s="49">
        <v>14</v>
      </c>
      <c r="F199" s="49">
        <v>4</v>
      </c>
      <c r="G199" s="49">
        <v>51</v>
      </c>
      <c r="H199" s="49">
        <v>0</v>
      </c>
      <c r="I199" s="49">
        <v>1</v>
      </c>
      <c r="J199" s="49">
        <v>11</v>
      </c>
      <c r="K199" s="49">
        <v>0</v>
      </c>
      <c r="L199" s="49">
        <v>5</v>
      </c>
      <c r="M199" s="53">
        <v>52</v>
      </c>
      <c r="N199" s="50">
        <f t="shared" ref="N199:N213" si="9">SUM(D199:M199)</f>
        <v>179</v>
      </c>
      <c r="P199" s="104">
        <f t="shared" si="8"/>
        <v>0.28776978417266186</v>
      </c>
      <c r="R199" s="154"/>
      <c r="S199" s="153">
        <f t="shared" si="7"/>
        <v>179</v>
      </c>
    </row>
    <row r="200" spans="1:19" hidden="1" x14ac:dyDescent="0.3">
      <c r="A200" s="105">
        <v>2015</v>
      </c>
      <c r="B200" s="46">
        <v>40</v>
      </c>
      <c r="C200" s="47" t="s">
        <v>16</v>
      </c>
      <c r="D200" s="48">
        <v>75</v>
      </c>
      <c r="E200" s="49">
        <v>17</v>
      </c>
      <c r="F200" s="49">
        <v>10</v>
      </c>
      <c r="G200" s="49">
        <v>59</v>
      </c>
      <c r="H200" s="49">
        <v>0</v>
      </c>
      <c r="I200" s="49">
        <v>13</v>
      </c>
      <c r="J200" s="49">
        <v>23</v>
      </c>
      <c r="K200" s="49">
        <v>0</v>
      </c>
      <c r="L200" s="49">
        <v>6</v>
      </c>
      <c r="M200" s="53">
        <v>30</v>
      </c>
      <c r="N200" s="50">
        <f t="shared" si="9"/>
        <v>233</v>
      </c>
      <c r="P200" s="104">
        <f t="shared" si="8"/>
        <v>0.57432432432432434</v>
      </c>
      <c r="R200" s="154"/>
      <c r="S200" s="153">
        <f t="shared" si="7"/>
        <v>233</v>
      </c>
    </row>
    <row r="201" spans="1:19" hidden="1" x14ac:dyDescent="0.3">
      <c r="A201" s="105">
        <v>2015</v>
      </c>
      <c r="B201" s="46">
        <v>41</v>
      </c>
      <c r="C201" s="47" t="s">
        <v>16</v>
      </c>
      <c r="D201" s="48">
        <v>20</v>
      </c>
      <c r="E201" s="49">
        <v>59</v>
      </c>
      <c r="F201" s="49">
        <v>21</v>
      </c>
      <c r="G201" s="49">
        <v>39</v>
      </c>
      <c r="H201" s="49">
        <v>0</v>
      </c>
      <c r="I201" s="49">
        <v>16</v>
      </c>
      <c r="J201" s="49">
        <v>17</v>
      </c>
      <c r="K201" s="49">
        <v>15</v>
      </c>
      <c r="L201" s="49">
        <v>0</v>
      </c>
      <c r="M201" s="53">
        <v>0</v>
      </c>
      <c r="N201" s="50">
        <f t="shared" si="9"/>
        <v>187</v>
      </c>
      <c r="P201" s="104">
        <f t="shared" si="8"/>
        <v>0.42748091603053434</v>
      </c>
      <c r="R201" s="154"/>
      <c r="S201" s="153">
        <f t="shared" si="7"/>
        <v>187</v>
      </c>
    </row>
    <row r="202" spans="1:19" hidden="1" x14ac:dyDescent="0.3">
      <c r="A202" s="105">
        <v>2015</v>
      </c>
      <c r="B202" s="46">
        <v>42</v>
      </c>
      <c r="C202" s="47" t="s">
        <v>16</v>
      </c>
      <c r="D202" s="48">
        <v>17</v>
      </c>
      <c r="E202" s="49">
        <v>0</v>
      </c>
      <c r="F202" s="49">
        <v>1</v>
      </c>
      <c r="G202" s="49">
        <v>57</v>
      </c>
      <c r="H202" s="49">
        <v>0</v>
      </c>
      <c r="I202" s="49">
        <v>11</v>
      </c>
      <c r="J202" s="49">
        <v>8</v>
      </c>
      <c r="K202" s="49">
        <v>0</v>
      </c>
      <c r="L202" s="49">
        <v>23</v>
      </c>
      <c r="M202" s="53">
        <v>0</v>
      </c>
      <c r="N202" s="50">
        <f t="shared" si="9"/>
        <v>117</v>
      </c>
      <c r="P202" s="104">
        <f t="shared" si="8"/>
        <v>0.828125</v>
      </c>
      <c r="R202" s="154"/>
      <c r="S202" s="153">
        <f t="shared" si="7"/>
        <v>117</v>
      </c>
    </row>
    <row r="203" spans="1:19" hidden="1" x14ac:dyDescent="0.3">
      <c r="A203" s="105">
        <v>2015</v>
      </c>
      <c r="B203" s="46">
        <v>43</v>
      </c>
      <c r="C203" s="47" t="s">
        <v>16</v>
      </c>
      <c r="D203" s="48">
        <v>36</v>
      </c>
      <c r="E203" s="49">
        <v>65</v>
      </c>
      <c r="F203" s="49">
        <v>2</v>
      </c>
      <c r="G203" s="49">
        <v>23</v>
      </c>
      <c r="H203" s="49">
        <v>0</v>
      </c>
      <c r="I203" s="49">
        <v>16</v>
      </c>
      <c r="J203" s="49">
        <v>21</v>
      </c>
      <c r="K203" s="49">
        <v>15</v>
      </c>
      <c r="L203" s="49">
        <v>0</v>
      </c>
      <c r="M203" s="53">
        <v>0</v>
      </c>
      <c r="N203" s="50">
        <f t="shared" si="9"/>
        <v>178</v>
      </c>
      <c r="P203" s="104">
        <f t="shared" si="8"/>
        <v>0.18666666666666668</v>
      </c>
      <c r="R203" s="154"/>
      <c r="S203" s="153">
        <f t="shared" si="7"/>
        <v>178</v>
      </c>
    </row>
    <row r="204" spans="1:19" hidden="1" x14ac:dyDescent="0.3">
      <c r="A204" s="105">
        <v>2015</v>
      </c>
      <c r="B204" s="46">
        <v>44</v>
      </c>
      <c r="C204" s="47" t="s">
        <v>16</v>
      </c>
      <c r="D204" s="48">
        <v>55</v>
      </c>
      <c r="E204" s="49">
        <v>76</v>
      </c>
      <c r="F204" s="49">
        <v>6</v>
      </c>
      <c r="G204" s="49">
        <v>65</v>
      </c>
      <c r="H204" s="49">
        <v>0</v>
      </c>
      <c r="I204" s="49">
        <v>4</v>
      </c>
      <c r="J204" s="49">
        <v>4</v>
      </c>
      <c r="K204" s="49">
        <v>0</v>
      </c>
      <c r="L204" s="49">
        <v>0</v>
      </c>
      <c r="M204" s="53">
        <v>28</v>
      </c>
      <c r="N204" s="50">
        <f t="shared" si="9"/>
        <v>238</v>
      </c>
      <c r="P204" s="104">
        <f t="shared" si="8"/>
        <v>0.45121951219512196</v>
      </c>
      <c r="R204" s="154"/>
      <c r="S204" s="153">
        <f t="shared" si="7"/>
        <v>238</v>
      </c>
    </row>
    <row r="205" spans="1:19" hidden="1" x14ac:dyDescent="0.3">
      <c r="A205" s="105">
        <v>2015</v>
      </c>
      <c r="B205" s="46">
        <v>45</v>
      </c>
      <c r="C205" s="47" t="s">
        <v>16</v>
      </c>
      <c r="D205" s="48">
        <v>38</v>
      </c>
      <c r="E205" s="49">
        <v>26</v>
      </c>
      <c r="F205" s="49">
        <v>29</v>
      </c>
      <c r="G205" s="49">
        <v>122</v>
      </c>
      <c r="H205" s="49">
        <v>0</v>
      </c>
      <c r="I205" s="49">
        <v>11</v>
      </c>
      <c r="J205" s="49">
        <v>8</v>
      </c>
      <c r="K205" s="49">
        <v>6</v>
      </c>
      <c r="L205" s="49">
        <v>0</v>
      </c>
      <c r="M205" s="53">
        <v>0</v>
      </c>
      <c r="N205" s="50">
        <f t="shared" si="9"/>
        <v>240</v>
      </c>
      <c r="P205" s="104">
        <f t="shared" si="8"/>
        <v>0.54838709677419351</v>
      </c>
      <c r="R205" s="154"/>
      <c r="S205" s="153">
        <f>N205+R205</f>
        <v>240</v>
      </c>
    </row>
    <row r="206" spans="1:19" hidden="1" x14ac:dyDescent="0.3">
      <c r="A206" s="105">
        <v>2015</v>
      </c>
      <c r="B206" s="46">
        <v>46</v>
      </c>
      <c r="C206" s="47" t="s">
        <v>16</v>
      </c>
      <c r="D206" s="48">
        <v>58</v>
      </c>
      <c r="E206" s="49">
        <v>18</v>
      </c>
      <c r="F206" s="49">
        <v>3</v>
      </c>
      <c r="G206" s="49">
        <v>34</v>
      </c>
      <c r="H206" s="49">
        <v>0</v>
      </c>
      <c r="I206" s="49">
        <v>0</v>
      </c>
      <c r="J206" s="49">
        <v>10</v>
      </c>
      <c r="K206" s="49">
        <v>0</v>
      </c>
      <c r="L206" s="49">
        <v>0</v>
      </c>
      <c r="M206" s="53">
        <v>0</v>
      </c>
      <c r="N206" s="50">
        <f t="shared" si="9"/>
        <v>123</v>
      </c>
      <c r="P206" s="104">
        <f t="shared" si="8"/>
        <v>-0.359375</v>
      </c>
      <c r="R206" s="154"/>
      <c r="S206" s="153">
        <f t="shared" si="7"/>
        <v>123</v>
      </c>
    </row>
    <row r="207" spans="1:19" hidden="1" x14ac:dyDescent="0.3">
      <c r="A207" s="105">
        <v>2015</v>
      </c>
      <c r="B207" s="46">
        <v>47</v>
      </c>
      <c r="C207" s="47" t="s">
        <v>16</v>
      </c>
      <c r="D207" s="48">
        <v>84</v>
      </c>
      <c r="E207" s="49">
        <v>26</v>
      </c>
      <c r="F207" s="49">
        <v>13</v>
      </c>
      <c r="G207" s="49">
        <v>95</v>
      </c>
      <c r="H207" s="49">
        <v>0</v>
      </c>
      <c r="I207" s="49">
        <v>14</v>
      </c>
      <c r="J207" s="49">
        <v>17</v>
      </c>
      <c r="K207" s="49">
        <v>1</v>
      </c>
      <c r="L207" s="49">
        <v>0</v>
      </c>
      <c r="M207" s="53">
        <v>0</v>
      </c>
      <c r="N207" s="50">
        <f t="shared" si="9"/>
        <v>250</v>
      </c>
      <c r="P207" s="104">
        <f t="shared" si="8"/>
        <v>0.70068027210884354</v>
      </c>
      <c r="R207" s="154"/>
      <c r="S207" s="153">
        <f t="shared" si="7"/>
        <v>250</v>
      </c>
    </row>
    <row r="208" spans="1:19" hidden="1" x14ac:dyDescent="0.3">
      <c r="A208" s="105">
        <v>2015</v>
      </c>
      <c r="B208" s="46">
        <v>48</v>
      </c>
      <c r="C208" s="47" t="s">
        <v>16</v>
      </c>
      <c r="D208" s="48">
        <v>29</v>
      </c>
      <c r="E208" s="49">
        <v>6</v>
      </c>
      <c r="F208" s="49">
        <v>20</v>
      </c>
      <c r="G208" s="49">
        <v>14</v>
      </c>
      <c r="H208" s="49">
        <v>0</v>
      </c>
      <c r="I208" s="49">
        <v>0</v>
      </c>
      <c r="J208" s="49">
        <v>57</v>
      </c>
      <c r="K208" s="49">
        <v>7</v>
      </c>
      <c r="L208" s="49">
        <v>0</v>
      </c>
      <c r="M208" s="53">
        <v>0</v>
      </c>
      <c r="N208" s="50">
        <f t="shared" si="9"/>
        <v>133</v>
      </c>
      <c r="P208" s="104">
        <f t="shared" si="8"/>
        <v>-0.15822784810126583</v>
      </c>
      <c r="R208" s="154"/>
      <c r="S208" s="153">
        <f t="shared" si="7"/>
        <v>133</v>
      </c>
    </row>
    <row r="209" spans="1:19" hidden="1" x14ac:dyDescent="0.3">
      <c r="A209" s="105">
        <v>2015</v>
      </c>
      <c r="B209" s="46">
        <v>49</v>
      </c>
      <c r="C209" s="47" t="s">
        <v>16</v>
      </c>
      <c r="D209" s="48">
        <v>88</v>
      </c>
      <c r="E209" s="49">
        <v>4</v>
      </c>
      <c r="F209" s="49">
        <v>17</v>
      </c>
      <c r="G209" s="49">
        <v>62</v>
      </c>
      <c r="H209" s="49">
        <v>0</v>
      </c>
      <c r="I209" s="49">
        <v>1</v>
      </c>
      <c r="J209" s="49">
        <v>29</v>
      </c>
      <c r="K209" s="49">
        <v>30</v>
      </c>
      <c r="L209" s="49">
        <v>0</v>
      </c>
      <c r="M209" s="53">
        <v>0</v>
      </c>
      <c r="N209" s="50">
        <f t="shared" si="9"/>
        <v>231</v>
      </c>
      <c r="P209" s="104">
        <f t="shared" si="8"/>
        <v>0.83333333333333337</v>
      </c>
      <c r="R209" s="154"/>
      <c r="S209" s="153">
        <f t="shared" si="7"/>
        <v>231</v>
      </c>
    </row>
    <row r="210" spans="1:19" hidden="1" x14ac:dyDescent="0.3">
      <c r="A210" s="105">
        <v>2015</v>
      </c>
      <c r="B210" s="46">
        <v>50</v>
      </c>
      <c r="C210" s="47" t="s">
        <v>16</v>
      </c>
      <c r="D210" s="48">
        <v>73</v>
      </c>
      <c r="E210" s="49">
        <v>10</v>
      </c>
      <c r="F210" s="49">
        <v>0</v>
      </c>
      <c r="G210" s="49">
        <v>50</v>
      </c>
      <c r="H210" s="49">
        <v>0</v>
      </c>
      <c r="I210" s="49">
        <v>0</v>
      </c>
      <c r="J210" s="49">
        <v>15</v>
      </c>
      <c r="K210" s="49">
        <v>12</v>
      </c>
      <c r="L210" s="49">
        <v>0</v>
      </c>
      <c r="M210" s="53">
        <v>0</v>
      </c>
      <c r="N210" s="50">
        <f t="shared" si="9"/>
        <v>160</v>
      </c>
      <c r="P210" s="104">
        <f t="shared" si="8"/>
        <v>-0.40074906367041196</v>
      </c>
      <c r="R210" s="154"/>
      <c r="S210" s="153">
        <f t="shared" si="7"/>
        <v>160</v>
      </c>
    </row>
    <row r="211" spans="1:19" hidden="1" x14ac:dyDescent="0.3">
      <c r="A211" s="105">
        <v>2015</v>
      </c>
      <c r="B211" s="46">
        <v>51</v>
      </c>
      <c r="C211" s="47" t="s">
        <v>16</v>
      </c>
      <c r="D211" s="48">
        <v>71</v>
      </c>
      <c r="E211" s="49">
        <v>10</v>
      </c>
      <c r="F211" s="49">
        <v>11</v>
      </c>
      <c r="G211" s="49">
        <v>101</v>
      </c>
      <c r="H211" s="49">
        <v>0</v>
      </c>
      <c r="I211" s="49">
        <v>19</v>
      </c>
      <c r="J211" s="49">
        <v>56</v>
      </c>
      <c r="K211" s="49">
        <v>0</v>
      </c>
      <c r="L211" s="49">
        <v>0</v>
      </c>
      <c r="M211" s="53">
        <v>0</v>
      </c>
      <c r="N211" s="50">
        <f t="shared" si="9"/>
        <v>268</v>
      </c>
      <c r="P211" s="104">
        <f t="shared" si="8"/>
        <v>0.19111111111111112</v>
      </c>
      <c r="R211" s="154"/>
      <c r="S211" s="153">
        <f t="shared" si="7"/>
        <v>268</v>
      </c>
    </row>
    <row r="212" spans="1:19" hidden="1" x14ac:dyDescent="0.3">
      <c r="A212" s="105">
        <v>2015</v>
      </c>
      <c r="B212" s="46">
        <v>52</v>
      </c>
      <c r="C212" s="47" t="s">
        <v>16</v>
      </c>
      <c r="D212" s="48">
        <v>59</v>
      </c>
      <c r="E212" s="49">
        <v>40</v>
      </c>
      <c r="F212" s="49">
        <v>26</v>
      </c>
      <c r="G212" s="49">
        <v>54</v>
      </c>
      <c r="H212" s="49">
        <v>0</v>
      </c>
      <c r="I212" s="49">
        <v>21</v>
      </c>
      <c r="J212" s="49">
        <v>53</v>
      </c>
      <c r="K212" s="49">
        <v>4</v>
      </c>
      <c r="L212" s="49">
        <v>0</v>
      </c>
      <c r="M212" s="53">
        <v>0</v>
      </c>
      <c r="N212" s="50">
        <f t="shared" si="9"/>
        <v>257</v>
      </c>
      <c r="P212" s="104">
        <f t="shared" si="8"/>
        <v>0.90370370370370368</v>
      </c>
      <c r="R212" s="154"/>
      <c r="S212" s="153">
        <f t="shared" si="7"/>
        <v>257</v>
      </c>
    </row>
    <row r="213" spans="1:19" ht="15" hidden="1" thickBot="1" x14ac:dyDescent="0.35">
      <c r="A213" s="105">
        <v>2015</v>
      </c>
      <c r="B213" s="87">
        <v>53</v>
      </c>
      <c r="C213" s="88" t="s">
        <v>16</v>
      </c>
      <c r="D213" s="97">
        <v>43</v>
      </c>
      <c r="E213" s="98">
        <v>17</v>
      </c>
      <c r="F213" s="98">
        <v>6</v>
      </c>
      <c r="G213" s="99">
        <v>71</v>
      </c>
      <c r="H213" s="99">
        <v>0</v>
      </c>
      <c r="I213" s="99">
        <v>5</v>
      </c>
      <c r="J213" s="99">
        <v>4</v>
      </c>
      <c r="K213" s="99">
        <v>0</v>
      </c>
      <c r="L213" s="49">
        <v>0</v>
      </c>
      <c r="M213" s="53">
        <v>0</v>
      </c>
      <c r="N213" s="50">
        <f t="shared" si="9"/>
        <v>146</v>
      </c>
      <c r="P213" s="104">
        <f>(N213-N159)/N159</f>
        <v>8.1481481481481488E-2</v>
      </c>
      <c r="R213" s="154"/>
      <c r="S213" s="153">
        <f t="shared" si="7"/>
        <v>146</v>
      </c>
    </row>
    <row r="214" spans="1:19" ht="97.5" customHeight="1" thickTop="1" thickBot="1" x14ac:dyDescent="0.35">
      <c r="A214" s="61" t="s">
        <v>0</v>
      </c>
      <c r="B214" s="62" t="s">
        <v>1</v>
      </c>
      <c r="C214" s="63" t="s">
        <v>2</v>
      </c>
      <c r="D214" s="164" t="s">
        <v>3</v>
      </c>
      <c r="E214" s="138" t="s">
        <v>4</v>
      </c>
      <c r="F214" s="139" t="s">
        <v>5</v>
      </c>
      <c r="G214" s="138" t="s">
        <v>6</v>
      </c>
      <c r="H214" s="138" t="s">
        <v>7</v>
      </c>
      <c r="I214" s="138" t="s">
        <v>8</v>
      </c>
      <c r="J214" s="138" t="s">
        <v>9</v>
      </c>
      <c r="K214" s="161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  <c r="R214" s="130" t="s">
        <v>31</v>
      </c>
      <c r="S214" s="131" t="s">
        <v>30</v>
      </c>
    </row>
    <row r="215" spans="1:19" x14ac:dyDescent="0.3">
      <c r="A215" s="109">
        <v>2016</v>
      </c>
      <c r="B215" s="74">
        <v>1</v>
      </c>
      <c r="C215" s="75" t="s">
        <v>16</v>
      </c>
      <c r="D215" s="76">
        <v>6</v>
      </c>
      <c r="E215" s="77">
        <v>6</v>
      </c>
      <c r="F215" s="77">
        <v>10</v>
      </c>
      <c r="G215" s="77">
        <v>61</v>
      </c>
      <c r="H215" s="49">
        <v>0</v>
      </c>
      <c r="I215" s="77">
        <v>0</v>
      </c>
      <c r="J215" s="77">
        <v>4</v>
      </c>
      <c r="K215" s="77">
        <v>4</v>
      </c>
      <c r="L215" s="77">
        <v>0</v>
      </c>
      <c r="M215" s="78">
        <v>0</v>
      </c>
      <c r="N215" s="50">
        <f t="shared" ref="N215" si="10">SUM(D215:M215)</f>
        <v>91</v>
      </c>
      <c r="O215" s="79"/>
      <c r="P215" s="104">
        <f>(N215-N162)/N162</f>
        <v>7.0588235294117646E-2</v>
      </c>
      <c r="Q215" s="82"/>
      <c r="R215" s="156">
        <v>0</v>
      </c>
      <c r="S215" s="153">
        <f t="shared" ref="S215:S224" si="11">N215+R215</f>
        <v>91</v>
      </c>
    </row>
    <row r="216" spans="1:19" x14ac:dyDescent="0.3">
      <c r="A216" s="110">
        <v>2016</v>
      </c>
      <c r="B216" s="46">
        <v>2</v>
      </c>
      <c r="C216" s="84" t="s">
        <v>16</v>
      </c>
      <c r="D216" s="48">
        <v>39</v>
      </c>
      <c r="E216" s="49">
        <v>28</v>
      </c>
      <c r="F216" s="49">
        <v>19</v>
      </c>
      <c r="G216" s="49">
        <v>8</v>
      </c>
      <c r="H216" s="49">
        <v>0</v>
      </c>
      <c r="I216" s="49">
        <v>3</v>
      </c>
      <c r="J216" s="49">
        <v>8</v>
      </c>
      <c r="K216" s="49">
        <v>4</v>
      </c>
      <c r="L216" s="49">
        <v>0</v>
      </c>
      <c r="M216" s="53">
        <v>0</v>
      </c>
      <c r="N216" s="50">
        <f>SUM(D216:M216)</f>
        <v>109</v>
      </c>
      <c r="O216" s="82"/>
      <c r="P216" s="104">
        <f>(N216-N163)/N163</f>
        <v>-0.4467005076142132</v>
      </c>
      <c r="Q216" s="82"/>
      <c r="R216" s="154">
        <v>1329</v>
      </c>
      <c r="S216" s="153">
        <f t="shared" si="11"/>
        <v>1438</v>
      </c>
    </row>
    <row r="217" spans="1:19" ht="15.75" customHeight="1" x14ac:dyDescent="0.3">
      <c r="A217" s="110">
        <v>2016</v>
      </c>
      <c r="B217" s="46">
        <v>3</v>
      </c>
      <c r="C217" s="47" t="s">
        <v>16</v>
      </c>
      <c r="D217" s="48">
        <v>116</v>
      </c>
      <c r="E217" s="49">
        <v>60</v>
      </c>
      <c r="F217" s="49">
        <v>11</v>
      </c>
      <c r="G217" s="49">
        <v>35</v>
      </c>
      <c r="H217" s="49">
        <v>0</v>
      </c>
      <c r="I217" s="49">
        <v>11</v>
      </c>
      <c r="J217" s="49">
        <v>16</v>
      </c>
      <c r="K217" s="49">
        <v>66</v>
      </c>
      <c r="L217" s="49">
        <v>0</v>
      </c>
      <c r="M217" s="53">
        <v>0</v>
      </c>
      <c r="N217" s="50">
        <f t="shared" ref="N217:N224" si="12">SUM(D217:M217)</f>
        <v>315</v>
      </c>
      <c r="P217" s="104">
        <f>(N217-N164)/N164</f>
        <v>8.247422680412371E-2</v>
      </c>
      <c r="R217" s="154">
        <v>0</v>
      </c>
      <c r="S217" s="153">
        <f t="shared" si="11"/>
        <v>315</v>
      </c>
    </row>
    <row r="218" spans="1:19" x14ac:dyDescent="0.3">
      <c r="A218" s="110">
        <v>2016</v>
      </c>
      <c r="B218" s="46">
        <v>4</v>
      </c>
      <c r="C218" s="47" t="s">
        <v>16</v>
      </c>
      <c r="D218" s="48">
        <v>62</v>
      </c>
      <c r="E218" s="49">
        <v>64</v>
      </c>
      <c r="F218" s="49">
        <v>22</v>
      </c>
      <c r="G218" s="49">
        <v>0</v>
      </c>
      <c r="H218" s="49">
        <v>0</v>
      </c>
      <c r="I218" s="49">
        <v>1</v>
      </c>
      <c r="J218" s="49">
        <v>2</v>
      </c>
      <c r="K218" s="49">
        <v>21</v>
      </c>
      <c r="L218" s="49">
        <v>0</v>
      </c>
      <c r="M218" s="53">
        <v>2</v>
      </c>
      <c r="N218" s="50">
        <f t="shared" si="12"/>
        <v>174</v>
      </c>
      <c r="P218" s="104">
        <f>(N218-N165)/N165</f>
        <v>-0.44051446945337619</v>
      </c>
      <c r="R218" s="154">
        <v>0</v>
      </c>
      <c r="S218" s="153">
        <f t="shared" si="11"/>
        <v>174</v>
      </c>
    </row>
    <row r="219" spans="1:19" x14ac:dyDescent="0.3">
      <c r="A219" s="110">
        <v>2016</v>
      </c>
      <c r="B219" s="46">
        <v>5</v>
      </c>
      <c r="C219" s="47" t="s">
        <v>16</v>
      </c>
      <c r="D219" s="48">
        <v>59</v>
      </c>
      <c r="E219" s="49">
        <v>112</v>
      </c>
      <c r="F219" s="49">
        <v>16</v>
      </c>
      <c r="G219" s="49">
        <v>55</v>
      </c>
      <c r="H219" s="49">
        <v>4</v>
      </c>
      <c r="I219" s="49">
        <v>3</v>
      </c>
      <c r="J219" s="49">
        <v>9</v>
      </c>
      <c r="K219" s="49">
        <v>18</v>
      </c>
      <c r="L219" s="49">
        <v>0</v>
      </c>
      <c r="M219" s="53">
        <v>0</v>
      </c>
      <c r="N219" s="50">
        <f t="shared" si="12"/>
        <v>276</v>
      </c>
      <c r="P219" s="104">
        <f>(N219-N166)/N166</f>
        <v>0.28971962616822428</v>
      </c>
      <c r="R219" s="154">
        <v>1617</v>
      </c>
      <c r="S219" s="153">
        <f t="shared" si="11"/>
        <v>1893</v>
      </c>
    </row>
    <row r="220" spans="1:19" x14ac:dyDescent="0.3">
      <c r="A220" s="110">
        <v>2016</v>
      </c>
      <c r="B220" s="46">
        <v>6</v>
      </c>
      <c r="C220" s="47" t="s">
        <v>16</v>
      </c>
      <c r="D220" s="48">
        <v>63</v>
      </c>
      <c r="E220" s="49">
        <v>67</v>
      </c>
      <c r="F220" s="49">
        <v>5</v>
      </c>
      <c r="G220" s="49">
        <v>59</v>
      </c>
      <c r="H220" s="49">
        <v>0</v>
      </c>
      <c r="I220" s="49">
        <v>0</v>
      </c>
      <c r="J220" s="49">
        <v>0</v>
      </c>
      <c r="K220" s="49">
        <v>0</v>
      </c>
      <c r="L220" s="49">
        <v>0</v>
      </c>
      <c r="M220" s="53">
        <v>0</v>
      </c>
      <c r="N220" s="50">
        <f t="shared" si="12"/>
        <v>194</v>
      </c>
      <c r="P220" s="104">
        <f t="shared" ref="P220:P266" si="13">(N220-N167)/N167</f>
        <v>-5.3658536585365853E-2</v>
      </c>
      <c r="R220" s="154">
        <v>0</v>
      </c>
      <c r="S220" s="153">
        <f t="shared" si="11"/>
        <v>194</v>
      </c>
    </row>
    <row r="221" spans="1:19" ht="16.5" customHeight="1" x14ac:dyDescent="0.3">
      <c r="A221" s="110">
        <v>2016</v>
      </c>
      <c r="B221" s="46">
        <v>7</v>
      </c>
      <c r="C221" s="47" t="s">
        <v>16</v>
      </c>
      <c r="D221" s="48">
        <v>84</v>
      </c>
      <c r="E221" s="49">
        <v>33</v>
      </c>
      <c r="F221" s="49">
        <v>7</v>
      </c>
      <c r="G221" s="49">
        <v>56</v>
      </c>
      <c r="H221" s="49">
        <v>0</v>
      </c>
      <c r="I221" s="49">
        <v>18</v>
      </c>
      <c r="J221" s="49">
        <v>43</v>
      </c>
      <c r="K221" s="49">
        <v>1</v>
      </c>
      <c r="L221" s="49">
        <v>0</v>
      </c>
      <c r="M221" s="53">
        <v>0</v>
      </c>
      <c r="N221" s="50">
        <f t="shared" si="12"/>
        <v>242</v>
      </c>
      <c r="P221" s="104">
        <f t="shared" si="13"/>
        <v>-0.14487632508833923</v>
      </c>
      <c r="R221" s="154">
        <v>0</v>
      </c>
      <c r="S221" s="153">
        <f t="shared" si="11"/>
        <v>242</v>
      </c>
    </row>
    <row r="222" spans="1:19" ht="16.5" customHeight="1" x14ac:dyDescent="0.3">
      <c r="A222" s="110">
        <v>2016</v>
      </c>
      <c r="B222" s="46">
        <v>8</v>
      </c>
      <c r="C222" s="47" t="s">
        <v>16</v>
      </c>
      <c r="D222" s="48">
        <v>62</v>
      </c>
      <c r="E222" s="49">
        <v>25</v>
      </c>
      <c r="F222" s="49">
        <v>4</v>
      </c>
      <c r="G222" s="49">
        <v>72</v>
      </c>
      <c r="H222" s="49">
        <v>0</v>
      </c>
      <c r="I222" s="49">
        <v>3</v>
      </c>
      <c r="J222" s="49">
        <v>13</v>
      </c>
      <c r="K222" s="49">
        <v>0</v>
      </c>
      <c r="L222" s="49">
        <v>0</v>
      </c>
      <c r="M222" s="53">
        <v>0</v>
      </c>
      <c r="N222" s="50">
        <f t="shared" si="12"/>
        <v>179</v>
      </c>
      <c r="P222" s="104">
        <f t="shared" si="13"/>
        <v>-0.35379061371841153</v>
      </c>
      <c r="R222" s="154">
        <v>0</v>
      </c>
      <c r="S222" s="153">
        <f t="shared" si="11"/>
        <v>179</v>
      </c>
    </row>
    <row r="223" spans="1:19" x14ac:dyDescent="0.3">
      <c r="A223" s="110">
        <v>2016</v>
      </c>
      <c r="B223" s="46">
        <v>9</v>
      </c>
      <c r="C223" s="47" t="s">
        <v>16</v>
      </c>
      <c r="D223" s="48">
        <v>78</v>
      </c>
      <c r="E223" s="49">
        <v>49</v>
      </c>
      <c r="F223" s="49">
        <v>5</v>
      </c>
      <c r="G223" s="49">
        <v>122</v>
      </c>
      <c r="H223" s="49">
        <v>0</v>
      </c>
      <c r="I223" s="49">
        <v>14</v>
      </c>
      <c r="J223" s="49">
        <v>15</v>
      </c>
      <c r="K223" s="49">
        <v>33</v>
      </c>
      <c r="L223" s="49">
        <v>0</v>
      </c>
      <c r="M223" s="53">
        <v>0</v>
      </c>
      <c r="N223" s="50">
        <f t="shared" si="12"/>
        <v>316</v>
      </c>
      <c r="P223" s="104">
        <f t="shared" si="13"/>
        <v>0.11267605633802817</v>
      </c>
      <c r="R223" s="154">
        <v>0</v>
      </c>
      <c r="S223" s="153">
        <f t="shared" si="11"/>
        <v>316</v>
      </c>
    </row>
    <row r="224" spans="1:19" x14ac:dyDescent="0.3">
      <c r="A224" s="110">
        <v>2016</v>
      </c>
      <c r="B224" s="46">
        <v>10</v>
      </c>
      <c r="C224" s="47" t="s">
        <v>16</v>
      </c>
      <c r="D224" s="48">
        <v>112</v>
      </c>
      <c r="E224" s="49">
        <v>50</v>
      </c>
      <c r="F224" s="49">
        <v>4</v>
      </c>
      <c r="G224" s="49">
        <v>40</v>
      </c>
      <c r="H224" s="49">
        <v>0</v>
      </c>
      <c r="I224" s="49">
        <v>1</v>
      </c>
      <c r="J224" s="49">
        <v>3</v>
      </c>
      <c r="K224" s="49">
        <v>0</v>
      </c>
      <c r="L224" s="49">
        <v>0</v>
      </c>
      <c r="M224" s="53">
        <v>0</v>
      </c>
      <c r="N224" s="50">
        <f t="shared" si="12"/>
        <v>210</v>
      </c>
      <c r="P224" s="104">
        <f t="shared" si="13"/>
        <v>-1.4084507042253521E-2</v>
      </c>
      <c r="R224" s="154">
        <v>0</v>
      </c>
      <c r="S224" s="153">
        <f t="shared" si="11"/>
        <v>210</v>
      </c>
    </row>
    <row r="225" spans="1:19" x14ac:dyDescent="0.3">
      <c r="A225" s="110">
        <v>2016</v>
      </c>
      <c r="B225" s="46">
        <v>11</v>
      </c>
      <c r="C225" s="47" t="s">
        <v>16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13"/>
        <v>-1</v>
      </c>
      <c r="R225" s="154"/>
      <c r="S225" s="153"/>
    </row>
    <row r="226" spans="1:19" ht="12" customHeight="1" x14ac:dyDescent="0.3">
      <c r="A226" s="110">
        <v>2016</v>
      </c>
      <c r="B226" s="46">
        <v>12</v>
      </c>
      <c r="C226" s="47" t="s">
        <v>16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13"/>
        <v>-1</v>
      </c>
      <c r="R226" s="154"/>
      <c r="S226" s="153"/>
    </row>
    <row r="227" spans="1:19" x14ac:dyDescent="0.3">
      <c r="A227" s="110">
        <v>2016</v>
      </c>
      <c r="B227" s="46">
        <v>13</v>
      </c>
      <c r="C227" s="47" t="s">
        <v>16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13"/>
        <v>-1</v>
      </c>
      <c r="R227" s="154"/>
      <c r="S227" s="153"/>
    </row>
    <row r="228" spans="1:19" x14ac:dyDescent="0.3">
      <c r="A228" s="110">
        <v>2016</v>
      </c>
      <c r="B228" s="46">
        <v>14</v>
      </c>
      <c r="C228" s="47" t="s">
        <v>16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13"/>
        <v>-1</v>
      </c>
      <c r="R228" s="154"/>
      <c r="S228" s="153"/>
    </row>
    <row r="229" spans="1:19" x14ac:dyDescent="0.3">
      <c r="A229" s="110">
        <v>2016</v>
      </c>
      <c r="B229" s="46">
        <v>15</v>
      </c>
      <c r="C229" s="47" t="s">
        <v>16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13"/>
        <v>-1</v>
      </c>
      <c r="R229" s="154"/>
      <c r="S229" s="153"/>
    </row>
    <row r="230" spans="1:19" x14ac:dyDescent="0.3">
      <c r="A230" s="110">
        <v>2016</v>
      </c>
      <c r="B230" s="46">
        <v>16</v>
      </c>
      <c r="C230" s="47" t="s">
        <v>16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13"/>
        <v>-1</v>
      </c>
      <c r="R230" s="154"/>
      <c r="S230" s="153"/>
    </row>
    <row r="231" spans="1:19" x14ac:dyDescent="0.3">
      <c r="A231" s="110">
        <v>2016</v>
      </c>
      <c r="B231" s="46">
        <v>17</v>
      </c>
      <c r="C231" s="47" t="s">
        <v>16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13"/>
        <v>-1</v>
      </c>
      <c r="R231" s="154"/>
      <c r="S231" s="153"/>
    </row>
    <row r="232" spans="1:19" x14ac:dyDescent="0.3">
      <c r="A232" s="110">
        <v>2016</v>
      </c>
      <c r="B232" s="46">
        <v>18</v>
      </c>
      <c r="C232" s="47" t="s">
        <v>16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13"/>
        <v>-1</v>
      </c>
      <c r="R232" s="154"/>
      <c r="S232" s="153"/>
    </row>
    <row r="233" spans="1:19" x14ac:dyDescent="0.3">
      <c r="A233" s="110">
        <v>2016</v>
      </c>
      <c r="B233" s="46">
        <v>19</v>
      </c>
      <c r="C233" s="47" t="s">
        <v>16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13"/>
        <v>-1</v>
      </c>
      <c r="R233" s="154"/>
      <c r="S233" s="153"/>
    </row>
    <row r="234" spans="1:19" x14ac:dyDescent="0.3">
      <c r="A234" s="110">
        <v>2016</v>
      </c>
      <c r="B234" s="46">
        <v>20</v>
      </c>
      <c r="C234" s="47" t="s">
        <v>16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13"/>
        <v>-1</v>
      </c>
      <c r="R234" s="154"/>
      <c r="S234" s="153"/>
    </row>
    <row r="235" spans="1:19" x14ac:dyDescent="0.3">
      <c r="A235" s="110">
        <v>2016</v>
      </c>
      <c r="B235" s="46">
        <v>21</v>
      </c>
      <c r="C235" s="47" t="s">
        <v>16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13"/>
        <v>-1</v>
      </c>
      <c r="R235" s="154"/>
      <c r="S235" s="153"/>
    </row>
    <row r="236" spans="1:19" x14ac:dyDescent="0.3">
      <c r="A236" s="110">
        <v>2016</v>
      </c>
      <c r="B236" s="46">
        <v>22</v>
      </c>
      <c r="C236" s="47" t="s">
        <v>16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13"/>
        <v>-1</v>
      </c>
      <c r="R236" s="154"/>
      <c r="S236" s="153"/>
    </row>
    <row r="237" spans="1:19" x14ac:dyDescent="0.3">
      <c r="A237" s="110">
        <v>2016</v>
      </c>
      <c r="B237" s="46">
        <v>23</v>
      </c>
      <c r="C237" s="47" t="s">
        <v>16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13"/>
        <v>-1</v>
      </c>
      <c r="R237" s="154"/>
      <c r="S237" s="153"/>
    </row>
    <row r="238" spans="1:19" x14ac:dyDescent="0.3">
      <c r="A238" s="110">
        <v>2016</v>
      </c>
      <c r="B238" s="46">
        <v>24</v>
      </c>
      <c r="C238" s="47" t="s">
        <v>16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13"/>
        <v>-1</v>
      </c>
      <c r="R238" s="154"/>
      <c r="S238" s="153"/>
    </row>
    <row r="239" spans="1:19" x14ac:dyDescent="0.3">
      <c r="A239" s="110">
        <v>2016</v>
      </c>
      <c r="B239" s="46">
        <v>25</v>
      </c>
      <c r="C239" s="47" t="s">
        <v>16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13"/>
        <v>-1</v>
      </c>
      <c r="R239" s="154"/>
      <c r="S239" s="153"/>
    </row>
    <row r="240" spans="1:19" x14ac:dyDescent="0.3">
      <c r="A240" s="110">
        <v>2016</v>
      </c>
      <c r="B240" s="46">
        <v>26</v>
      </c>
      <c r="C240" s="47" t="s">
        <v>16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13"/>
        <v>-1</v>
      </c>
      <c r="R240" s="154"/>
      <c r="S240" s="153"/>
    </row>
    <row r="241" spans="1:19" x14ac:dyDescent="0.3">
      <c r="A241" s="110">
        <v>2016</v>
      </c>
      <c r="B241" s="46">
        <v>27</v>
      </c>
      <c r="C241" s="47" t="s">
        <v>16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13"/>
        <v>-1</v>
      </c>
      <c r="R241" s="154"/>
      <c r="S241" s="153"/>
    </row>
    <row r="242" spans="1:19" x14ac:dyDescent="0.3">
      <c r="A242" s="110">
        <v>2016</v>
      </c>
      <c r="B242" s="46">
        <v>28</v>
      </c>
      <c r="C242" s="47" t="s">
        <v>16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13"/>
        <v>-1</v>
      </c>
      <c r="R242" s="154"/>
      <c r="S242" s="153"/>
    </row>
    <row r="243" spans="1:19" x14ac:dyDescent="0.3">
      <c r="A243" s="110">
        <v>2016</v>
      </c>
      <c r="B243" s="46">
        <v>29</v>
      </c>
      <c r="C243" s="47" t="s">
        <v>16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13"/>
        <v>-1</v>
      </c>
      <c r="R243" s="154"/>
      <c r="S243" s="153"/>
    </row>
    <row r="244" spans="1:19" x14ac:dyDescent="0.3">
      <c r="A244" s="110">
        <v>2016</v>
      </c>
      <c r="B244" s="46">
        <v>30</v>
      </c>
      <c r="C244" s="47" t="s">
        <v>16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13"/>
        <v>-1</v>
      </c>
      <c r="R244" s="154"/>
      <c r="S244" s="153"/>
    </row>
    <row r="245" spans="1:19" x14ac:dyDescent="0.3">
      <c r="A245" s="110">
        <v>2016</v>
      </c>
      <c r="B245" s="46">
        <v>31</v>
      </c>
      <c r="C245" s="47" t="s">
        <v>16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13"/>
        <v>-1</v>
      </c>
      <c r="R245" s="154"/>
      <c r="S245" s="153"/>
    </row>
    <row r="246" spans="1:19" x14ac:dyDescent="0.3">
      <c r="A246" s="110">
        <v>2016</v>
      </c>
      <c r="B246" s="46">
        <v>32</v>
      </c>
      <c r="C246" s="47" t="s">
        <v>16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13"/>
        <v>-1</v>
      </c>
      <c r="R246" s="154"/>
      <c r="S246" s="153"/>
    </row>
    <row r="247" spans="1:19" x14ac:dyDescent="0.3">
      <c r="A247" s="110">
        <v>2016</v>
      </c>
      <c r="B247" s="46">
        <v>33</v>
      </c>
      <c r="C247" s="47" t="s">
        <v>16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13"/>
        <v>-1</v>
      </c>
      <c r="R247" s="154"/>
      <c r="S247" s="153"/>
    </row>
    <row r="248" spans="1:19" x14ac:dyDescent="0.3">
      <c r="A248" s="110">
        <v>2016</v>
      </c>
      <c r="B248" s="46">
        <v>34</v>
      </c>
      <c r="C248" s="47" t="s">
        <v>16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13"/>
        <v>-1</v>
      </c>
      <c r="R248" s="154"/>
      <c r="S248" s="153"/>
    </row>
    <row r="249" spans="1:19" x14ac:dyDescent="0.3">
      <c r="A249" s="110">
        <v>2016</v>
      </c>
      <c r="B249" s="46">
        <v>35</v>
      </c>
      <c r="C249" s="47" t="s">
        <v>16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13"/>
        <v>-1</v>
      </c>
      <c r="R249" s="154"/>
      <c r="S249" s="153"/>
    </row>
    <row r="250" spans="1:19" x14ac:dyDescent="0.3">
      <c r="A250" s="110">
        <v>2016</v>
      </c>
      <c r="B250" s="46">
        <v>36</v>
      </c>
      <c r="C250" s="47" t="s">
        <v>16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13"/>
        <v>-1</v>
      </c>
      <c r="R250" s="154"/>
      <c r="S250" s="153"/>
    </row>
    <row r="251" spans="1:19" x14ac:dyDescent="0.3">
      <c r="A251" s="110">
        <v>2016</v>
      </c>
      <c r="B251" s="46">
        <v>37</v>
      </c>
      <c r="C251" s="47" t="s">
        <v>16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13"/>
        <v>-1</v>
      </c>
      <c r="R251" s="154"/>
      <c r="S251" s="153"/>
    </row>
    <row r="252" spans="1:19" x14ac:dyDescent="0.3">
      <c r="A252" s="110">
        <v>2016</v>
      </c>
      <c r="B252" s="46">
        <v>38</v>
      </c>
      <c r="C252" s="47" t="s">
        <v>16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13"/>
        <v>-1</v>
      </c>
      <c r="R252" s="154"/>
      <c r="S252" s="153"/>
    </row>
    <row r="253" spans="1:19" x14ac:dyDescent="0.3">
      <c r="A253" s="110">
        <v>2016</v>
      </c>
      <c r="B253" s="46">
        <v>39</v>
      </c>
      <c r="C253" s="47" t="s">
        <v>16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13"/>
        <v>-1</v>
      </c>
      <c r="R253" s="154"/>
      <c r="S253" s="153"/>
    </row>
    <row r="254" spans="1:19" x14ac:dyDescent="0.3">
      <c r="A254" s="110">
        <v>2016</v>
      </c>
      <c r="B254" s="46">
        <v>40</v>
      </c>
      <c r="C254" s="47" t="s">
        <v>16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13"/>
        <v>-1</v>
      </c>
      <c r="R254" s="154"/>
      <c r="S254" s="153"/>
    </row>
    <row r="255" spans="1:19" x14ac:dyDescent="0.3">
      <c r="A255" s="110">
        <v>2016</v>
      </c>
      <c r="B255" s="46">
        <v>41</v>
      </c>
      <c r="C255" s="47" t="s">
        <v>16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13"/>
        <v>-1</v>
      </c>
      <c r="R255" s="154"/>
      <c r="S255" s="153"/>
    </row>
    <row r="256" spans="1:19" x14ac:dyDescent="0.3">
      <c r="A256" s="110">
        <v>2016</v>
      </c>
      <c r="B256" s="46">
        <v>42</v>
      </c>
      <c r="C256" s="47" t="s">
        <v>16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13"/>
        <v>-1</v>
      </c>
      <c r="R256" s="154"/>
      <c r="S256" s="153"/>
    </row>
    <row r="257" spans="1:19" x14ac:dyDescent="0.3">
      <c r="A257" s="110">
        <v>2016</v>
      </c>
      <c r="B257" s="46">
        <v>43</v>
      </c>
      <c r="C257" s="47" t="s">
        <v>16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13"/>
        <v>-1</v>
      </c>
      <c r="R257" s="154"/>
      <c r="S257" s="153"/>
    </row>
    <row r="258" spans="1:19" x14ac:dyDescent="0.3">
      <c r="A258" s="110">
        <v>2016</v>
      </c>
      <c r="B258" s="46">
        <v>44</v>
      </c>
      <c r="C258" s="47" t="s">
        <v>16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13"/>
        <v>-1</v>
      </c>
      <c r="R258" s="154"/>
      <c r="S258" s="153"/>
    </row>
    <row r="259" spans="1:19" x14ac:dyDescent="0.3">
      <c r="A259" s="110">
        <v>2016</v>
      </c>
      <c r="B259" s="46">
        <v>45</v>
      </c>
      <c r="C259" s="47" t="s">
        <v>16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13"/>
        <v>-1</v>
      </c>
      <c r="R259" s="154"/>
      <c r="S259" s="153"/>
    </row>
    <row r="260" spans="1:19" x14ac:dyDescent="0.3">
      <c r="A260" s="110">
        <v>2016</v>
      </c>
      <c r="B260" s="46">
        <v>46</v>
      </c>
      <c r="C260" s="47" t="s">
        <v>16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13"/>
        <v>-1</v>
      </c>
      <c r="R260" s="154"/>
      <c r="S260" s="153"/>
    </row>
    <row r="261" spans="1:19" x14ac:dyDescent="0.3">
      <c r="A261" s="110">
        <v>2016</v>
      </c>
      <c r="B261" s="46">
        <v>47</v>
      </c>
      <c r="C261" s="47" t="s">
        <v>16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13"/>
        <v>-1</v>
      </c>
      <c r="R261" s="154"/>
      <c r="S261" s="153"/>
    </row>
    <row r="262" spans="1:19" x14ac:dyDescent="0.3">
      <c r="A262" s="110">
        <v>2016</v>
      </c>
      <c r="B262" s="46">
        <v>48</v>
      </c>
      <c r="C262" s="47" t="s">
        <v>16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13"/>
        <v>-1</v>
      </c>
      <c r="R262" s="154"/>
      <c r="S262" s="153"/>
    </row>
    <row r="263" spans="1:19" x14ac:dyDescent="0.3">
      <c r="A263" s="110">
        <v>2016</v>
      </c>
      <c r="B263" s="46">
        <v>49</v>
      </c>
      <c r="C263" s="47" t="s">
        <v>16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13"/>
        <v>-1</v>
      </c>
      <c r="R263" s="154"/>
      <c r="S263" s="153"/>
    </row>
    <row r="264" spans="1:19" x14ac:dyDescent="0.3">
      <c r="A264" s="110">
        <v>2016</v>
      </c>
      <c r="B264" s="46">
        <v>50</v>
      </c>
      <c r="C264" s="47" t="s">
        <v>16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13"/>
        <v>-1</v>
      </c>
      <c r="R264" s="154"/>
      <c r="S264" s="153"/>
    </row>
    <row r="265" spans="1:19" x14ac:dyDescent="0.3">
      <c r="A265" s="110">
        <v>2016</v>
      </c>
      <c r="B265" s="46">
        <v>51</v>
      </c>
      <c r="C265" s="47" t="s">
        <v>16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 t="shared" si="13"/>
        <v>-1</v>
      </c>
      <c r="R265" s="154"/>
      <c r="S265" s="153"/>
    </row>
    <row r="266" spans="1:19" x14ac:dyDescent="0.3">
      <c r="A266" s="110">
        <v>2016</v>
      </c>
      <c r="B266" s="46">
        <v>52</v>
      </c>
      <c r="C266" s="47" t="s">
        <v>16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 t="shared" si="13"/>
        <v>-1</v>
      </c>
      <c r="R266" s="154"/>
      <c r="S266" s="153"/>
    </row>
    <row r="267" spans="1:19" ht="15" thickBot="1" x14ac:dyDescent="0.35">
      <c r="A267" s="110">
        <v>2016</v>
      </c>
      <c r="B267" s="87">
        <v>53</v>
      </c>
      <c r="C267" s="88" t="s">
        <v>16</v>
      </c>
      <c r="D267" s="97"/>
      <c r="E267" s="98"/>
      <c r="F267" s="98"/>
      <c r="G267" s="99"/>
      <c r="H267" s="99"/>
      <c r="I267" s="99"/>
      <c r="J267" s="99"/>
      <c r="K267" s="99"/>
      <c r="L267" s="49"/>
      <c r="M267" s="53"/>
      <c r="N267" s="50"/>
      <c r="P267" s="104">
        <f>(N267-N213)/N213</f>
        <v>-1</v>
      </c>
      <c r="R267" s="154"/>
      <c r="S267" s="153"/>
    </row>
    <row r="268" spans="1:19" ht="15" thickBot="1" x14ac:dyDescent="0.35">
      <c r="A268" s="111"/>
      <c r="B268" s="112"/>
      <c r="C268" s="113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5"/>
      <c r="P268" s="79"/>
      <c r="R268" s="159">
        <f>SUM(R215:R267)</f>
        <v>2946</v>
      </c>
      <c r="S268" s="160">
        <f>SUM(S215:S267)</f>
        <v>5052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Header>&amp;A</oddHeader>
    <oddFooter>&amp;C&amp;F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X267"/>
  <sheetViews>
    <sheetView zoomScaleNormal="100" workbookViewId="0">
      <pane ySplit="1" topLeftCell="A260" activePane="bottomLeft" state="frozen"/>
      <selection activeCell="E248" sqref="E248"/>
      <selection pane="bottomLeft" activeCell="A268" sqref="A268:XFD513"/>
    </sheetView>
  </sheetViews>
  <sheetFormatPr baseColWidth="10" defaultRowHeight="14.4" x14ac:dyDescent="0.3"/>
  <cols>
    <col min="1" max="7" width="11.5546875" style="43"/>
    <col min="8" max="8" width="9.5546875" style="43" customWidth="1"/>
    <col min="9" max="14" width="11.5546875" style="43"/>
    <col min="15" max="15" width="2.109375" style="43" customWidth="1"/>
    <col min="16" max="16" width="7.33203125" style="43" customWidth="1"/>
    <col min="17" max="17" width="2.6640625" style="43" customWidth="1"/>
    <col min="18" max="18" width="10.33203125" style="43" customWidth="1"/>
    <col min="19" max="16384" width="11.5546875" style="43"/>
  </cols>
  <sheetData>
    <row r="1" spans="1:19" ht="93.75" customHeight="1" thickTop="1" thickBot="1" x14ac:dyDescent="0.35">
      <c r="A1" s="33" t="s">
        <v>0</v>
      </c>
      <c r="B1" s="34" t="s">
        <v>1</v>
      </c>
      <c r="C1" s="35" t="s">
        <v>2</v>
      </c>
      <c r="D1" s="100" t="s">
        <v>22</v>
      </c>
      <c r="E1" s="65" t="s">
        <v>4</v>
      </c>
      <c r="F1" s="66" t="s">
        <v>5</v>
      </c>
      <c r="G1" s="65" t="s">
        <v>6</v>
      </c>
      <c r="H1" s="65" t="s">
        <v>7</v>
      </c>
      <c r="I1" s="126" t="s">
        <v>8</v>
      </c>
      <c r="J1" s="126" t="s">
        <v>9</v>
      </c>
      <c r="K1" s="128" t="s">
        <v>10</v>
      </c>
      <c r="L1" s="40" t="s">
        <v>11</v>
      </c>
      <c r="M1" s="41" t="s">
        <v>12</v>
      </c>
      <c r="N1" s="42" t="s">
        <v>13</v>
      </c>
      <c r="P1" s="44" t="s">
        <v>23</v>
      </c>
      <c r="R1" s="130" t="s">
        <v>32</v>
      </c>
      <c r="S1" s="131" t="s">
        <v>30</v>
      </c>
    </row>
    <row r="2" spans="1:19" hidden="1" x14ac:dyDescent="0.3">
      <c r="A2" s="45">
        <v>2012</v>
      </c>
      <c r="B2" s="46">
        <v>1</v>
      </c>
      <c r="C2" s="47" t="s">
        <v>21</v>
      </c>
      <c r="D2" s="162" t="s">
        <v>24</v>
      </c>
      <c r="E2" s="93" t="s">
        <v>24</v>
      </c>
      <c r="F2" s="93" t="s">
        <v>24</v>
      </c>
      <c r="G2" s="93" t="s">
        <v>24</v>
      </c>
      <c r="H2" s="49" t="s">
        <v>24</v>
      </c>
      <c r="I2" s="93" t="s">
        <v>24</v>
      </c>
      <c r="J2" s="93" t="s">
        <v>24</v>
      </c>
      <c r="K2" s="163" t="s">
        <v>24</v>
      </c>
      <c r="L2" s="49" t="s">
        <v>24</v>
      </c>
      <c r="M2" s="49" t="s">
        <v>24</v>
      </c>
      <c r="N2" s="50">
        <v>0</v>
      </c>
      <c r="P2" s="51" t="s">
        <v>25</v>
      </c>
      <c r="R2" s="133"/>
      <c r="S2" s="133"/>
    </row>
    <row r="3" spans="1:19" hidden="1" x14ac:dyDescent="0.3">
      <c r="A3" s="45">
        <v>2012</v>
      </c>
      <c r="B3" s="46">
        <v>2</v>
      </c>
      <c r="C3" s="47" t="s">
        <v>21</v>
      </c>
      <c r="D3" s="48" t="s">
        <v>24</v>
      </c>
      <c r="E3" s="49" t="s">
        <v>24</v>
      </c>
      <c r="F3" s="49" t="s">
        <v>24</v>
      </c>
      <c r="G3" s="49" t="s">
        <v>24</v>
      </c>
      <c r="H3" s="49" t="s">
        <v>24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  <c r="R3" s="133"/>
      <c r="S3" s="133"/>
    </row>
    <row r="4" spans="1:19" hidden="1" x14ac:dyDescent="0.3">
      <c r="A4" s="45">
        <v>2012</v>
      </c>
      <c r="B4" s="46">
        <v>3</v>
      </c>
      <c r="C4" s="47" t="s">
        <v>21</v>
      </c>
      <c r="D4" s="48" t="s">
        <v>24</v>
      </c>
      <c r="E4" s="49" t="s">
        <v>24</v>
      </c>
      <c r="F4" s="49" t="s">
        <v>24</v>
      </c>
      <c r="G4" s="49" t="s">
        <v>24</v>
      </c>
      <c r="H4" s="49" t="s">
        <v>24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  <c r="R4" s="133"/>
      <c r="S4" s="133"/>
    </row>
    <row r="5" spans="1:19" hidden="1" x14ac:dyDescent="0.3">
      <c r="A5" s="45">
        <v>2012</v>
      </c>
      <c r="B5" s="46">
        <v>4</v>
      </c>
      <c r="C5" s="47" t="s">
        <v>21</v>
      </c>
      <c r="D5" s="48" t="s">
        <v>24</v>
      </c>
      <c r="E5" s="49" t="s">
        <v>24</v>
      </c>
      <c r="F5" s="49" t="s">
        <v>24</v>
      </c>
      <c r="G5" s="49" t="s">
        <v>24</v>
      </c>
      <c r="H5" s="49" t="s">
        <v>24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  <c r="R5" s="133"/>
      <c r="S5" s="133"/>
    </row>
    <row r="6" spans="1:19" hidden="1" x14ac:dyDescent="0.3">
      <c r="A6" s="45">
        <v>2012</v>
      </c>
      <c r="B6" s="46">
        <v>5</v>
      </c>
      <c r="C6" s="47" t="s">
        <v>21</v>
      </c>
      <c r="D6" s="48">
        <v>37</v>
      </c>
      <c r="E6" s="49">
        <v>25</v>
      </c>
      <c r="F6" s="49">
        <v>93</v>
      </c>
      <c r="G6" s="49">
        <v>22</v>
      </c>
      <c r="H6" s="49">
        <v>0</v>
      </c>
      <c r="I6" s="49">
        <v>13</v>
      </c>
      <c r="J6" s="49">
        <v>20</v>
      </c>
      <c r="K6" s="49">
        <v>0</v>
      </c>
      <c r="L6" s="49">
        <v>0</v>
      </c>
      <c r="M6" s="53">
        <v>0</v>
      </c>
      <c r="N6" s="50">
        <f>SUM(D6:M6)</f>
        <v>210</v>
      </c>
      <c r="P6" s="52" t="s">
        <v>25</v>
      </c>
      <c r="R6" s="133"/>
      <c r="S6" s="133"/>
    </row>
    <row r="7" spans="1:19" hidden="1" x14ac:dyDescent="0.3">
      <c r="A7" s="45">
        <v>2012</v>
      </c>
      <c r="B7" s="46">
        <v>6</v>
      </c>
      <c r="C7" s="47" t="s">
        <v>21</v>
      </c>
      <c r="D7" s="48">
        <v>52</v>
      </c>
      <c r="E7" s="49">
        <v>5</v>
      </c>
      <c r="F7" s="49">
        <v>36</v>
      </c>
      <c r="G7" s="49">
        <v>17</v>
      </c>
      <c r="H7" s="49">
        <v>0</v>
      </c>
      <c r="I7" s="49">
        <v>18</v>
      </c>
      <c r="J7" s="49">
        <v>4</v>
      </c>
      <c r="K7" s="49">
        <v>0</v>
      </c>
      <c r="L7" s="49">
        <v>0</v>
      </c>
      <c r="M7" s="53">
        <v>0</v>
      </c>
      <c r="N7" s="50">
        <f t="shared" ref="N7:N70" si="0">SUM(D7:M7)</f>
        <v>132</v>
      </c>
      <c r="P7" s="52" t="s">
        <v>25</v>
      </c>
      <c r="R7" s="133"/>
      <c r="S7" s="133"/>
    </row>
    <row r="8" spans="1:19" hidden="1" x14ac:dyDescent="0.3">
      <c r="A8" s="45">
        <v>2012</v>
      </c>
      <c r="B8" s="46">
        <v>7</v>
      </c>
      <c r="C8" s="47" t="s">
        <v>21</v>
      </c>
      <c r="D8" s="48">
        <v>24</v>
      </c>
      <c r="E8" s="49">
        <v>10</v>
      </c>
      <c r="F8" s="49">
        <v>43</v>
      </c>
      <c r="G8" s="49">
        <v>29</v>
      </c>
      <c r="H8" s="49">
        <v>0</v>
      </c>
      <c r="I8" s="49">
        <v>8</v>
      </c>
      <c r="J8" s="49">
        <v>2</v>
      </c>
      <c r="K8" s="49">
        <v>0</v>
      </c>
      <c r="L8" s="49">
        <v>0</v>
      </c>
      <c r="M8" s="53">
        <v>0</v>
      </c>
      <c r="N8" s="50">
        <f t="shared" si="0"/>
        <v>116</v>
      </c>
      <c r="P8" s="52" t="s">
        <v>25</v>
      </c>
      <c r="R8" s="133"/>
      <c r="S8" s="133"/>
    </row>
    <row r="9" spans="1:19" hidden="1" x14ac:dyDescent="0.3">
      <c r="A9" s="45">
        <v>2012</v>
      </c>
      <c r="B9" s="46">
        <v>8</v>
      </c>
      <c r="C9" s="47" t="s">
        <v>21</v>
      </c>
      <c r="D9" s="48">
        <v>33</v>
      </c>
      <c r="E9" s="49">
        <v>16</v>
      </c>
      <c r="F9" s="49">
        <v>103</v>
      </c>
      <c r="G9" s="49">
        <v>9</v>
      </c>
      <c r="H9" s="49">
        <v>0</v>
      </c>
      <c r="I9" s="49">
        <v>11</v>
      </c>
      <c r="J9" s="49">
        <v>10</v>
      </c>
      <c r="K9" s="49">
        <v>0</v>
      </c>
      <c r="L9" s="49">
        <v>0</v>
      </c>
      <c r="M9" s="53">
        <v>0</v>
      </c>
      <c r="N9" s="50">
        <f t="shared" si="0"/>
        <v>182</v>
      </c>
      <c r="P9" s="52" t="s">
        <v>25</v>
      </c>
      <c r="R9" s="133"/>
      <c r="S9" s="133"/>
    </row>
    <row r="10" spans="1:19" hidden="1" x14ac:dyDescent="0.3">
      <c r="A10" s="45">
        <v>2012</v>
      </c>
      <c r="B10" s="46">
        <v>9</v>
      </c>
      <c r="C10" s="47" t="s">
        <v>21</v>
      </c>
      <c r="D10" s="48">
        <v>24</v>
      </c>
      <c r="E10" s="49">
        <v>32</v>
      </c>
      <c r="F10" s="49">
        <v>50</v>
      </c>
      <c r="G10" s="49">
        <v>39</v>
      </c>
      <c r="H10" s="49">
        <v>0</v>
      </c>
      <c r="I10" s="49">
        <v>1</v>
      </c>
      <c r="J10" s="49">
        <v>27</v>
      </c>
      <c r="K10" s="49">
        <v>0</v>
      </c>
      <c r="L10" s="49">
        <v>0</v>
      </c>
      <c r="M10" s="53">
        <v>0</v>
      </c>
      <c r="N10" s="50">
        <f t="shared" si="0"/>
        <v>173</v>
      </c>
      <c r="P10" s="52" t="s">
        <v>25</v>
      </c>
      <c r="R10" s="133"/>
      <c r="S10" s="133"/>
    </row>
    <row r="11" spans="1:19" hidden="1" x14ac:dyDescent="0.3">
      <c r="A11" s="45">
        <v>2012</v>
      </c>
      <c r="B11" s="46">
        <v>10</v>
      </c>
      <c r="C11" s="47" t="s">
        <v>21</v>
      </c>
      <c r="D11" s="48">
        <v>53</v>
      </c>
      <c r="E11" s="49">
        <v>13</v>
      </c>
      <c r="F11" s="49">
        <v>111</v>
      </c>
      <c r="G11" s="49">
        <v>34</v>
      </c>
      <c r="H11" s="49">
        <v>0</v>
      </c>
      <c r="I11" s="49">
        <v>3</v>
      </c>
      <c r="J11" s="49">
        <v>13</v>
      </c>
      <c r="K11" s="49">
        <v>0</v>
      </c>
      <c r="L11" s="49">
        <v>0</v>
      </c>
      <c r="M11" s="53">
        <v>0</v>
      </c>
      <c r="N11" s="50">
        <f t="shared" si="0"/>
        <v>227</v>
      </c>
      <c r="P11" s="52" t="s">
        <v>25</v>
      </c>
      <c r="R11" s="133"/>
      <c r="S11" s="133"/>
    </row>
    <row r="12" spans="1:19" hidden="1" x14ac:dyDescent="0.3">
      <c r="A12" s="45">
        <v>2012</v>
      </c>
      <c r="B12" s="46">
        <v>11</v>
      </c>
      <c r="C12" s="47" t="s">
        <v>21</v>
      </c>
      <c r="D12" s="48">
        <v>36</v>
      </c>
      <c r="E12" s="49">
        <v>18</v>
      </c>
      <c r="F12" s="49">
        <v>101</v>
      </c>
      <c r="G12" s="49">
        <v>18</v>
      </c>
      <c r="H12" s="49">
        <v>0</v>
      </c>
      <c r="I12" s="49">
        <v>23</v>
      </c>
      <c r="J12" s="49">
        <v>8</v>
      </c>
      <c r="K12" s="49">
        <v>0</v>
      </c>
      <c r="L12" s="49">
        <v>0</v>
      </c>
      <c r="M12" s="53">
        <v>0</v>
      </c>
      <c r="N12" s="50">
        <f t="shared" si="0"/>
        <v>204</v>
      </c>
      <c r="P12" s="52" t="s">
        <v>25</v>
      </c>
      <c r="R12" s="133"/>
      <c r="S12" s="133"/>
    </row>
    <row r="13" spans="1:19" hidden="1" x14ac:dyDescent="0.3">
      <c r="A13" s="45">
        <v>2012</v>
      </c>
      <c r="B13" s="46">
        <v>12</v>
      </c>
      <c r="C13" s="47" t="s">
        <v>21</v>
      </c>
      <c r="D13" s="48">
        <v>51</v>
      </c>
      <c r="E13" s="49">
        <v>12</v>
      </c>
      <c r="F13" s="49">
        <v>102</v>
      </c>
      <c r="G13" s="49">
        <v>33</v>
      </c>
      <c r="H13" s="49">
        <v>0</v>
      </c>
      <c r="I13" s="49">
        <v>4</v>
      </c>
      <c r="J13" s="49">
        <v>10</v>
      </c>
      <c r="K13" s="49">
        <v>0</v>
      </c>
      <c r="L13" s="49">
        <v>0</v>
      </c>
      <c r="M13" s="53">
        <v>0</v>
      </c>
      <c r="N13" s="50">
        <f t="shared" si="0"/>
        <v>212</v>
      </c>
      <c r="P13" s="52" t="s">
        <v>25</v>
      </c>
      <c r="R13" s="133"/>
      <c r="S13" s="133"/>
    </row>
    <row r="14" spans="1:19" hidden="1" x14ac:dyDescent="0.3">
      <c r="A14" s="45">
        <v>2012</v>
      </c>
      <c r="B14" s="46">
        <v>13</v>
      </c>
      <c r="C14" s="47" t="s">
        <v>21</v>
      </c>
      <c r="D14" s="48">
        <v>49</v>
      </c>
      <c r="E14" s="49">
        <v>16</v>
      </c>
      <c r="F14" s="49">
        <v>96</v>
      </c>
      <c r="G14" s="49">
        <v>19</v>
      </c>
      <c r="H14" s="49">
        <v>0</v>
      </c>
      <c r="I14" s="49">
        <v>5</v>
      </c>
      <c r="J14" s="49">
        <v>20</v>
      </c>
      <c r="K14" s="49">
        <v>0</v>
      </c>
      <c r="L14" s="49">
        <v>0</v>
      </c>
      <c r="M14" s="53">
        <v>0</v>
      </c>
      <c r="N14" s="50">
        <f t="shared" si="0"/>
        <v>205</v>
      </c>
      <c r="P14" s="52" t="s">
        <v>25</v>
      </c>
      <c r="R14" s="133"/>
      <c r="S14" s="133"/>
    </row>
    <row r="15" spans="1:19" hidden="1" x14ac:dyDescent="0.3">
      <c r="A15" s="45">
        <v>2012</v>
      </c>
      <c r="B15" s="46">
        <v>14</v>
      </c>
      <c r="C15" s="47" t="s">
        <v>21</v>
      </c>
      <c r="D15" s="48">
        <v>50</v>
      </c>
      <c r="E15" s="49">
        <v>25</v>
      </c>
      <c r="F15" s="49">
        <v>124</v>
      </c>
      <c r="G15" s="49">
        <v>34</v>
      </c>
      <c r="H15" s="49">
        <v>0</v>
      </c>
      <c r="I15" s="49">
        <v>16</v>
      </c>
      <c r="J15" s="49">
        <v>14</v>
      </c>
      <c r="K15" s="49">
        <v>0</v>
      </c>
      <c r="L15" s="49">
        <v>0</v>
      </c>
      <c r="M15" s="53">
        <v>0</v>
      </c>
      <c r="N15" s="50">
        <f t="shared" si="0"/>
        <v>263</v>
      </c>
      <c r="P15" s="52" t="s">
        <v>25</v>
      </c>
      <c r="R15" s="133"/>
      <c r="S15" s="133"/>
    </row>
    <row r="16" spans="1:19" hidden="1" x14ac:dyDescent="0.3">
      <c r="A16" s="45">
        <v>2012</v>
      </c>
      <c r="B16" s="46">
        <v>15</v>
      </c>
      <c r="C16" s="47" t="s">
        <v>21</v>
      </c>
      <c r="D16" s="48">
        <v>20</v>
      </c>
      <c r="E16" s="49">
        <v>17</v>
      </c>
      <c r="F16" s="49">
        <v>118</v>
      </c>
      <c r="G16" s="49">
        <v>11</v>
      </c>
      <c r="H16" s="49">
        <v>0</v>
      </c>
      <c r="I16" s="49">
        <v>12</v>
      </c>
      <c r="J16" s="49">
        <v>1</v>
      </c>
      <c r="K16" s="49">
        <v>0</v>
      </c>
      <c r="L16" s="49">
        <v>0</v>
      </c>
      <c r="M16" s="53">
        <v>0</v>
      </c>
      <c r="N16" s="50">
        <f t="shared" si="0"/>
        <v>179</v>
      </c>
      <c r="P16" s="52" t="s">
        <v>25</v>
      </c>
      <c r="R16" s="133"/>
      <c r="S16" s="133"/>
    </row>
    <row r="17" spans="1:19" hidden="1" x14ac:dyDescent="0.3">
      <c r="A17" s="45">
        <v>2012</v>
      </c>
      <c r="B17" s="46">
        <v>16</v>
      </c>
      <c r="C17" s="47" t="s">
        <v>21</v>
      </c>
      <c r="D17" s="48">
        <v>38</v>
      </c>
      <c r="E17" s="49">
        <v>19</v>
      </c>
      <c r="F17" s="49">
        <v>160</v>
      </c>
      <c r="G17" s="49">
        <v>50</v>
      </c>
      <c r="H17" s="49">
        <v>0</v>
      </c>
      <c r="I17" s="49">
        <v>7</v>
      </c>
      <c r="J17" s="49">
        <v>16</v>
      </c>
      <c r="K17" s="49">
        <v>0</v>
      </c>
      <c r="L17" s="49">
        <v>0</v>
      </c>
      <c r="M17" s="53">
        <v>0</v>
      </c>
      <c r="N17" s="50">
        <f t="shared" si="0"/>
        <v>290</v>
      </c>
      <c r="P17" s="52" t="s">
        <v>25</v>
      </c>
      <c r="R17" s="133"/>
      <c r="S17" s="133"/>
    </row>
    <row r="18" spans="1:19" hidden="1" x14ac:dyDescent="0.3">
      <c r="A18" s="45">
        <v>2012</v>
      </c>
      <c r="B18" s="46">
        <v>17</v>
      </c>
      <c r="C18" s="47" t="s">
        <v>21</v>
      </c>
      <c r="D18" s="48">
        <v>24</v>
      </c>
      <c r="E18" s="49">
        <v>9</v>
      </c>
      <c r="F18" s="49">
        <v>48</v>
      </c>
      <c r="G18" s="49">
        <v>22</v>
      </c>
      <c r="H18" s="49">
        <v>0</v>
      </c>
      <c r="I18" s="49">
        <v>14</v>
      </c>
      <c r="J18" s="49">
        <v>17</v>
      </c>
      <c r="K18" s="49">
        <v>0</v>
      </c>
      <c r="L18" s="49">
        <v>0</v>
      </c>
      <c r="M18" s="53">
        <v>0</v>
      </c>
      <c r="N18" s="50">
        <f t="shared" si="0"/>
        <v>134</v>
      </c>
      <c r="P18" s="52" t="s">
        <v>25</v>
      </c>
      <c r="R18" s="133"/>
      <c r="S18" s="133"/>
    </row>
    <row r="19" spans="1:19" hidden="1" x14ac:dyDescent="0.3">
      <c r="A19" s="45">
        <v>2012</v>
      </c>
      <c r="B19" s="46">
        <v>18</v>
      </c>
      <c r="C19" s="47" t="s">
        <v>21</v>
      </c>
      <c r="D19" s="48">
        <v>23</v>
      </c>
      <c r="E19" s="49">
        <v>6</v>
      </c>
      <c r="F19" s="49">
        <v>22</v>
      </c>
      <c r="G19" s="49">
        <v>16</v>
      </c>
      <c r="H19" s="49">
        <v>0</v>
      </c>
      <c r="I19" s="49">
        <v>6</v>
      </c>
      <c r="J19" s="49">
        <v>3</v>
      </c>
      <c r="K19" s="49">
        <v>0</v>
      </c>
      <c r="L19" s="49">
        <v>0</v>
      </c>
      <c r="M19" s="53">
        <v>0</v>
      </c>
      <c r="N19" s="50">
        <f t="shared" si="0"/>
        <v>76</v>
      </c>
      <c r="P19" s="52" t="s">
        <v>25</v>
      </c>
      <c r="R19" s="133"/>
      <c r="S19" s="133"/>
    </row>
    <row r="20" spans="1:19" hidden="1" x14ac:dyDescent="0.3">
      <c r="A20" s="45">
        <v>2012</v>
      </c>
      <c r="B20" s="46">
        <v>19</v>
      </c>
      <c r="C20" s="47" t="s">
        <v>21</v>
      </c>
      <c r="D20" s="48">
        <v>27</v>
      </c>
      <c r="E20" s="49">
        <v>13</v>
      </c>
      <c r="F20" s="49">
        <v>203</v>
      </c>
      <c r="G20" s="49">
        <v>35</v>
      </c>
      <c r="H20" s="49">
        <v>0</v>
      </c>
      <c r="I20" s="49">
        <v>8</v>
      </c>
      <c r="J20" s="49">
        <v>26</v>
      </c>
      <c r="K20" s="49">
        <v>0</v>
      </c>
      <c r="L20" s="49">
        <v>0</v>
      </c>
      <c r="M20" s="53">
        <v>0</v>
      </c>
      <c r="N20" s="50">
        <f t="shared" si="0"/>
        <v>312</v>
      </c>
      <c r="P20" s="52" t="s">
        <v>25</v>
      </c>
      <c r="R20" s="133"/>
      <c r="S20" s="133"/>
    </row>
    <row r="21" spans="1:19" hidden="1" x14ac:dyDescent="0.3">
      <c r="A21" s="45">
        <v>2012</v>
      </c>
      <c r="B21" s="46">
        <v>20</v>
      </c>
      <c r="C21" s="47" t="s">
        <v>21</v>
      </c>
      <c r="D21" s="48">
        <v>43</v>
      </c>
      <c r="E21" s="49">
        <v>7</v>
      </c>
      <c r="F21" s="49">
        <v>116</v>
      </c>
      <c r="G21" s="49">
        <v>24</v>
      </c>
      <c r="H21" s="49">
        <v>0</v>
      </c>
      <c r="I21" s="49">
        <v>1</v>
      </c>
      <c r="J21" s="49">
        <v>37</v>
      </c>
      <c r="K21" s="49">
        <v>0</v>
      </c>
      <c r="L21" s="49">
        <v>0</v>
      </c>
      <c r="M21" s="53">
        <v>0</v>
      </c>
      <c r="N21" s="50">
        <f t="shared" si="0"/>
        <v>228</v>
      </c>
      <c r="P21" s="52" t="s">
        <v>25</v>
      </c>
      <c r="R21" s="133"/>
      <c r="S21" s="133"/>
    </row>
    <row r="22" spans="1:19" hidden="1" x14ac:dyDescent="0.3">
      <c r="A22" s="45">
        <v>2012</v>
      </c>
      <c r="B22" s="46">
        <v>21</v>
      </c>
      <c r="C22" s="47" t="s">
        <v>21</v>
      </c>
      <c r="D22" s="48">
        <v>33</v>
      </c>
      <c r="E22" s="49">
        <v>44</v>
      </c>
      <c r="F22" s="49">
        <v>132</v>
      </c>
      <c r="G22" s="49">
        <v>23</v>
      </c>
      <c r="H22" s="49">
        <v>0</v>
      </c>
      <c r="I22" s="49">
        <v>3</v>
      </c>
      <c r="J22" s="49">
        <v>18</v>
      </c>
      <c r="K22" s="49">
        <v>0</v>
      </c>
      <c r="L22" s="49">
        <v>0</v>
      </c>
      <c r="M22" s="53">
        <v>0</v>
      </c>
      <c r="N22" s="50">
        <f t="shared" si="0"/>
        <v>253</v>
      </c>
      <c r="P22" s="52" t="s">
        <v>25</v>
      </c>
      <c r="R22" s="133"/>
      <c r="S22" s="133"/>
    </row>
    <row r="23" spans="1:19" hidden="1" x14ac:dyDescent="0.3">
      <c r="A23" s="45">
        <v>2012</v>
      </c>
      <c r="B23" s="46">
        <v>22</v>
      </c>
      <c r="C23" s="47" t="s">
        <v>21</v>
      </c>
      <c r="D23" s="48">
        <v>65</v>
      </c>
      <c r="E23" s="49">
        <v>9</v>
      </c>
      <c r="F23" s="49">
        <v>80</v>
      </c>
      <c r="G23" s="49">
        <v>26</v>
      </c>
      <c r="H23" s="49">
        <v>0</v>
      </c>
      <c r="I23" s="49">
        <v>3</v>
      </c>
      <c r="J23" s="49">
        <v>20</v>
      </c>
      <c r="K23" s="49">
        <v>0</v>
      </c>
      <c r="L23" s="49">
        <v>0</v>
      </c>
      <c r="M23" s="53">
        <v>0</v>
      </c>
      <c r="N23" s="50">
        <f t="shared" si="0"/>
        <v>203</v>
      </c>
      <c r="P23" s="52" t="s">
        <v>25</v>
      </c>
      <c r="R23" s="133"/>
      <c r="S23" s="133"/>
    </row>
    <row r="24" spans="1:19" hidden="1" x14ac:dyDescent="0.3">
      <c r="A24" s="45">
        <v>2012</v>
      </c>
      <c r="B24" s="46">
        <v>23</v>
      </c>
      <c r="C24" s="47" t="s">
        <v>21</v>
      </c>
      <c r="D24" s="48">
        <v>44</v>
      </c>
      <c r="E24" s="49">
        <v>6</v>
      </c>
      <c r="F24" s="49">
        <v>34</v>
      </c>
      <c r="G24" s="49">
        <v>31</v>
      </c>
      <c r="H24" s="49">
        <v>0</v>
      </c>
      <c r="I24" s="49">
        <v>5</v>
      </c>
      <c r="J24" s="49">
        <v>16</v>
      </c>
      <c r="K24" s="49">
        <v>0</v>
      </c>
      <c r="L24" s="49">
        <v>0</v>
      </c>
      <c r="M24" s="53">
        <v>0</v>
      </c>
      <c r="N24" s="50">
        <f t="shared" si="0"/>
        <v>136</v>
      </c>
      <c r="P24" s="52" t="s">
        <v>25</v>
      </c>
      <c r="R24" s="133"/>
      <c r="S24" s="133"/>
    </row>
    <row r="25" spans="1:19" hidden="1" x14ac:dyDescent="0.3">
      <c r="A25" s="45">
        <v>2012</v>
      </c>
      <c r="B25" s="46">
        <v>24</v>
      </c>
      <c r="C25" s="47" t="s">
        <v>21</v>
      </c>
      <c r="D25" s="48">
        <v>26</v>
      </c>
      <c r="E25" s="49">
        <v>22</v>
      </c>
      <c r="F25" s="49">
        <v>38</v>
      </c>
      <c r="G25" s="49">
        <v>8</v>
      </c>
      <c r="H25" s="49">
        <v>0</v>
      </c>
      <c r="I25" s="49">
        <v>9</v>
      </c>
      <c r="J25" s="49">
        <v>13</v>
      </c>
      <c r="K25" s="49">
        <v>0</v>
      </c>
      <c r="L25" s="49">
        <v>0</v>
      </c>
      <c r="M25" s="53">
        <v>0</v>
      </c>
      <c r="N25" s="50">
        <f>SUM(D25:M25)</f>
        <v>116</v>
      </c>
      <c r="P25" s="52" t="s">
        <v>25</v>
      </c>
      <c r="R25" s="133"/>
      <c r="S25" s="133"/>
    </row>
    <row r="26" spans="1:19" hidden="1" x14ac:dyDescent="0.3">
      <c r="A26" s="45">
        <v>2012</v>
      </c>
      <c r="B26" s="46">
        <v>25</v>
      </c>
      <c r="C26" s="47" t="s">
        <v>21</v>
      </c>
      <c r="D26" s="48">
        <v>26</v>
      </c>
      <c r="E26" s="49">
        <v>21</v>
      </c>
      <c r="F26" s="49">
        <v>26</v>
      </c>
      <c r="G26" s="49">
        <v>12</v>
      </c>
      <c r="H26" s="49">
        <v>0</v>
      </c>
      <c r="I26" s="49">
        <v>3</v>
      </c>
      <c r="J26" s="49">
        <v>10</v>
      </c>
      <c r="K26" s="49">
        <v>0</v>
      </c>
      <c r="L26" s="49">
        <v>0</v>
      </c>
      <c r="M26" s="53">
        <v>0</v>
      </c>
      <c r="N26" s="50">
        <f t="shared" si="0"/>
        <v>98</v>
      </c>
      <c r="P26" s="52" t="s">
        <v>25</v>
      </c>
      <c r="R26" s="133"/>
      <c r="S26" s="133"/>
    </row>
    <row r="27" spans="1:19" hidden="1" x14ac:dyDescent="0.3">
      <c r="A27" s="45">
        <v>2012</v>
      </c>
      <c r="B27" s="46">
        <v>26</v>
      </c>
      <c r="C27" s="47" t="s">
        <v>21</v>
      </c>
      <c r="D27" s="48">
        <v>41</v>
      </c>
      <c r="E27" s="49">
        <v>0</v>
      </c>
      <c r="F27" s="49">
        <v>36</v>
      </c>
      <c r="G27" s="49">
        <v>12</v>
      </c>
      <c r="H27" s="49">
        <v>0</v>
      </c>
      <c r="I27" s="49">
        <v>10</v>
      </c>
      <c r="J27" s="49">
        <v>22</v>
      </c>
      <c r="K27" s="49">
        <v>0</v>
      </c>
      <c r="L27" s="49">
        <v>0</v>
      </c>
      <c r="M27" s="53">
        <v>0</v>
      </c>
      <c r="N27" s="50">
        <f t="shared" si="0"/>
        <v>121</v>
      </c>
      <c r="P27" s="52" t="s">
        <v>25</v>
      </c>
      <c r="R27" s="133"/>
      <c r="S27" s="133"/>
    </row>
    <row r="28" spans="1:19" hidden="1" x14ac:dyDescent="0.3">
      <c r="A28" s="45">
        <v>2012</v>
      </c>
      <c r="B28" s="46">
        <v>27</v>
      </c>
      <c r="C28" s="47" t="s">
        <v>21</v>
      </c>
      <c r="D28" s="48">
        <v>41</v>
      </c>
      <c r="E28" s="49">
        <v>19</v>
      </c>
      <c r="F28" s="49">
        <v>36</v>
      </c>
      <c r="G28" s="49">
        <v>18</v>
      </c>
      <c r="H28" s="49">
        <v>0</v>
      </c>
      <c r="I28" s="49">
        <v>4</v>
      </c>
      <c r="J28" s="49">
        <v>17</v>
      </c>
      <c r="K28" s="49">
        <v>0</v>
      </c>
      <c r="L28" s="49">
        <v>0</v>
      </c>
      <c r="M28" s="53">
        <v>0</v>
      </c>
      <c r="N28" s="50">
        <f t="shared" si="0"/>
        <v>135</v>
      </c>
      <c r="P28" s="52" t="s">
        <v>25</v>
      </c>
      <c r="R28" s="133"/>
      <c r="S28" s="133"/>
    </row>
    <row r="29" spans="1:19" hidden="1" x14ac:dyDescent="0.3">
      <c r="A29" s="45">
        <v>2012</v>
      </c>
      <c r="B29" s="46">
        <v>28</v>
      </c>
      <c r="C29" s="47" t="s">
        <v>21</v>
      </c>
      <c r="D29" s="48">
        <v>15</v>
      </c>
      <c r="E29" s="49">
        <v>27</v>
      </c>
      <c r="F29" s="49">
        <v>26</v>
      </c>
      <c r="G29" s="49">
        <v>15</v>
      </c>
      <c r="H29" s="49">
        <v>0</v>
      </c>
      <c r="I29" s="49">
        <v>4</v>
      </c>
      <c r="J29" s="49">
        <v>12</v>
      </c>
      <c r="K29" s="49">
        <v>0</v>
      </c>
      <c r="L29" s="49">
        <v>0</v>
      </c>
      <c r="M29" s="53">
        <v>0</v>
      </c>
      <c r="N29" s="50">
        <f t="shared" si="0"/>
        <v>99</v>
      </c>
      <c r="P29" s="52" t="s">
        <v>25</v>
      </c>
      <c r="R29" s="133"/>
      <c r="S29" s="133"/>
    </row>
    <row r="30" spans="1:19" hidden="1" x14ac:dyDescent="0.3">
      <c r="A30" s="45">
        <v>2012</v>
      </c>
      <c r="B30" s="46">
        <v>29</v>
      </c>
      <c r="C30" s="47" t="s">
        <v>21</v>
      </c>
      <c r="D30" s="48">
        <v>58</v>
      </c>
      <c r="E30" s="49">
        <v>27</v>
      </c>
      <c r="F30" s="49">
        <v>83</v>
      </c>
      <c r="G30" s="49">
        <v>33</v>
      </c>
      <c r="H30" s="49">
        <v>0</v>
      </c>
      <c r="I30" s="49">
        <v>4</v>
      </c>
      <c r="J30" s="49">
        <v>5</v>
      </c>
      <c r="K30" s="49">
        <v>0</v>
      </c>
      <c r="L30" s="49">
        <v>0</v>
      </c>
      <c r="M30" s="53">
        <v>0</v>
      </c>
      <c r="N30" s="50">
        <f t="shared" si="0"/>
        <v>210</v>
      </c>
      <c r="P30" s="52" t="s">
        <v>25</v>
      </c>
      <c r="R30" s="133"/>
      <c r="S30" s="133"/>
    </row>
    <row r="31" spans="1:19" hidden="1" x14ac:dyDescent="0.3">
      <c r="A31" s="45">
        <v>2012</v>
      </c>
      <c r="B31" s="46">
        <v>30</v>
      </c>
      <c r="C31" s="47" t="s">
        <v>21</v>
      </c>
      <c r="D31" s="48">
        <v>44</v>
      </c>
      <c r="E31" s="49">
        <v>5</v>
      </c>
      <c r="F31" s="49">
        <v>76</v>
      </c>
      <c r="G31" s="49">
        <v>14</v>
      </c>
      <c r="H31" s="49">
        <v>0</v>
      </c>
      <c r="I31" s="49">
        <v>3</v>
      </c>
      <c r="J31" s="49">
        <v>9</v>
      </c>
      <c r="K31" s="49">
        <v>0</v>
      </c>
      <c r="L31" s="49">
        <v>0</v>
      </c>
      <c r="M31" s="53">
        <v>0</v>
      </c>
      <c r="N31" s="50">
        <f t="shared" si="0"/>
        <v>151</v>
      </c>
      <c r="P31" s="52" t="s">
        <v>25</v>
      </c>
      <c r="R31" s="133"/>
      <c r="S31" s="133"/>
    </row>
    <row r="32" spans="1:19" hidden="1" x14ac:dyDescent="0.3">
      <c r="A32" s="45">
        <v>2012</v>
      </c>
      <c r="B32" s="46">
        <v>31</v>
      </c>
      <c r="C32" s="47" t="s">
        <v>21</v>
      </c>
      <c r="D32" s="48">
        <v>38</v>
      </c>
      <c r="E32" s="49">
        <v>9</v>
      </c>
      <c r="F32" s="49">
        <v>4</v>
      </c>
      <c r="G32" s="49">
        <v>19</v>
      </c>
      <c r="H32" s="49">
        <v>0</v>
      </c>
      <c r="I32" s="49">
        <v>4</v>
      </c>
      <c r="J32" s="49">
        <v>15</v>
      </c>
      <c r="K32" s="49">
        <v>0</v>
      </c>
      <c r="L32" s="49">
        <v>0</v>
      </c>
      <c r="M32" s="53">
        <v>0</v>
      </c>
      <c r="N32" s="50">
        <f t="shared" si="0"/>
        <v>89</v>
      </c>
      <c r="P32" s="52" t="s">
        <v>25</v>
      </c>
      <c r="R32" s="133"/>
      <c r="S32" s="133"/>
    </row>
    <row r="33" spans="1:19" hidden="1" x14ac:dyDescent="0.3">
      <c r="A33" s="45">
        <v>2012</v>
      </c>
      <c r="B33" s="46">
        <v>32</v>
      </c>
      <c r="C33" s="47" t="s">
        <v>21</v>
      </c>
      <c r="D33" s="48">
        <v>16</v>
      </c>
      <c r="E33" s="49">
        <v>7</v>
      </c>
      <c r="F33" s="49">
        <v>91</v>
      </c>
      <c r="G33" s="49">
        <v>9</v>
      </c>
      <c r="H33" s="49">
        <v>0</v>
      </c>
      <c r="I33" s="49">
        <v>4</v>
      </c>
      <c r="J33" s="49">
        <v>8</v>
      </c>
      <c r="K33" s="49">
        <v>0</v>
      </c>
      <c r="L33" s="49">
        <v>0</v>
      </c>
      <c r="M33" s="53">
        <v>0</v>
      </c>
      <c r="N33" s="50">
        <f t="shared" si="0"/>
        <v>135</v>
      </c>
      <c r="P33" s="52" t="s">
        <v>25</v>
      </c>
      <c r="R33" s="133"/>
      <c r="S33" s="133"/>
    </row>
    <row r="34" spans="1:19" hidden="1" x14ac:dyDescent="0.3">
      <c r="A34" s="45">
        <v>2012</v>
      </c>
      <c r="B34" s="46">
        <v>33</v>
      </c>
      <c r="C34" s="47" t="s">
        <v>21</v>
      </c>
      <c r="D34" s="48">
        <v>22</v>
      </c>
      <c r="E34" s="49">
        <v>4</v>
      </c>
      <c r="F34" s="49">
        <v>52</v>
      </c>
      <c r="G34" s="49">
        <v>19</v>
      </c>
      <c r="H34" s="49">
        <v>0</v>
      </c>
      <c r="I34" s="49">
        <v>2</v>
      </c>
      <c r="J34" s="49">
        <v>1</v>
      </c>
      <c r="K34" s="49">
        <v>0</v>
      </c>
      <c r="L34" s="49">
        <v>0</v>
      </c>
      <c r="M34" s="53">
        <v>0</v>
      </c>
      <c r="N34" s="50">
        <f t="shared" si="0"/>
        <v>100</v>
      </c>
      <c r="P34" s="52" t="s">
        <v>25</v>
      </c>
      <c r="R34" s="133"/>
      <c r="S34" s="133"/>
    </row>
    <row r="35" spans="1:19" hidden="1" x14ac:dyDescent="0.3">
      <c r="A35" s="45">
        <v>2012</v>
      </c>
      <c r="B35" s="46">
        <v>34</v>
      </c>
      <c r="C35" s="47" t="s">
        <v>21</v>
      </c>
      <c r="D35" s="48">
        <v>9</v>
      </c>
      <c r="E35" s="49">
        <v>2</v>
      </c>
      <c r="F35" s="49">
        <v>32</v>
      </c>
      <c r="G35" s="49">
        <v>6</v>
      </c>
      <c r="H35" s="49">
        <v>0</v>
      </c>
      <c r="I35" s="49">
        <v>2</v>
      </c>
      <c r="J35" s="49">
        <v>12</v>
      </c>
      <c r="K35" s="49">
        <v>0</v>
      </c>
      <c r="L35" s="49">
        <v>0</v>
      </c>
      <c r="M35" s="53">
        <v>0</v>
      </c>
      <c r="N35" s="50">
        <f t="shared" si="0"/>
        <v>63</v>
      </c>
      <c r="P35" s="52" t="s">
        <v>25</v>
      </c>
      <c r="R35" s="133"/>
      <c r="S35" s="133"/>
    </row>
    <row r="36" spans="1:19" hidden="1" x14ac:dyDescent="0.3">
      <c r="A36" s="45">
        <v>2012</v>
      </c>
      <c r="B36" s="46">
        <v>35</v>
      </c>
      <c r="C36" s="47" t="s">
        <v>21</v>
      </c>
      <c r="D36" s="48">
        <v>13</v>
      </c>
      <c r="E36" s="49">
        <v>12</v>
      </c>
      <c r="F36" s="49">
        <v>2</v>
      </c>
      <c r="G36" s="49">
        <v>0</v>
      </c>
      <c r="H36" s="49">
        <v>0</v>
      </c>
      <c r="I36" s="49">
        <v>3</v>
      </c>
      <c r="J36" s="49">
        <v>6</v>
      </c>
      <c r="K36" s="49">
        <v>0</v>
      </c>
      <c r="L36" s="49">
        <v>0</v>
      </c>
      <c r="M36" s="53">
        <v>0</v>
      </c>
      <c r="N36" s="50">
        <f t="shared" si="0"/>
        <v>36</v>
      </c>
      <c r="P36" s="52" t="s">
        <v>25</v>
      </c>
      <c r="R36" s="133"/>
      <c r="S36" s="133"/>
    </row>
    <row r="37" spans="1:19" hidden="1" x14ac:dyDescent="0.3">
      <c r="A37" s="45">
        <v>2012</v>
      </c>
      <c r="B37" s="46">
        <v>36</v>
      </c>
      <c r="C37" s="47" t="s">
        <v>21</v>
      </c>
      <c r="D37" s="48">
        <v>20</v>
      </c>
      <c r="E37" s="49">
        <v>11</v>
      </c>
      <c r="F37" s="49">
        <v>20</v>
      </c>
      <c r="G37" s="49">
        <v>5</v>
      </c>
      <c r="H37" s="49">
        <v>0</v>
      </c>
      <c r="I37" s="49">
        <v>8</v>
      </c>
      <c r="J37" s="49">
        <v>1</v>
      </c>
      <c r="K37" s="49">
        <v>0</v>
      </c>
      <c r="L37" s="49">
        <v>0</v>
      </c>
      <c r="M37" s="53">
        <v>0</v>
      </c>
      <c r="N37" s="50">
        <f t="shared" si="0"/>
        <v>65</v>
      </c>
      <c r="P37" s="52" t="s">
        <v>25</v>
      </c>
      <c r="R37" s="133"/>
      <c r="S37" s="133"/>
    </row>
    <row r="38" spans="1:19" hidden="1" x14ac:dyDescent="0.3">
      <c r="A38" s="45">
        <v>2012</v>
      </c>
      <c r="B38" s="46">
        <v>37</v>
      </c>
      <c r="C38" s="47" t="s">
        <v>21</v>
      </c>
      <c r="D38" s="48">
        <v>31</v>
      </c>
      <c r="E38" s="49">
        <v>26</v>
      </c>
      <c r="F38" s="49">
        <v>22</v>
      </c>
      <c r="G38" s="49">
        <v>4</v>
      </c>
      <c r="H38" s="49">
        <v>0</v>
      </c>
      <c r="I38" s="49">
        <v>0</v>
      </c>
      <c r="J38" s="49">
        <v>15</v>
      </c>
      <c r="K38" s="49">
        <v>0</v>
      </c>
      <c r="L38" s="49">
        <v>0</v>
      </c>
      <c r="M38" s="53">
        <v>0</v>
      </c>
      <c r="N38" s="50">
        <f t="shared" si="0"/>
        <v>98</v>
      </c>
      <c r="P38" s="52" t="s">
        <v>25</v>
      </c>
      <c r="R38" s="133"/>
      <c r="S38" s="133"/>
    </row>
    <row r="39" spans="1:19" hidden="1" x14ac:dyDescent="0.3">
      <c r="A39" s="45">
        <v>2012</v>
      </c>
      <c r="B39" s="46">
        <v>38</v>
      </c>
      <c r="C39" s="47" t="s">
        <v>21</v>
      </c>
      <c r="D39" s="48">
        <v>23</v>
      </c>
      <c r="E39" s="49">
        <v>4</v>
      </c>
      <c r="F39" s="49">
        <v>11</v>
      </c>
      <c r="G39" s="49">
        <v>8</v>
      </c>
      <c r="H39" s="49">
        <v>0</v>
      </c>
      <c r="I39" s="49">
        <v>4</v>
      </c>
      <c r="J39" s="49">
        <v>15</v>
      </c>
      <c r="K39" s="49">
        <v>0</v>
      </c>
      <c r="L39" s="49">
        <v>0</v>
      </c>
      <c r="M39" s="53">
        <v>0</v>
      </c>
      <c r="N39" s="50">
        <f t="shared" si="0"/>
        <v>65</v>
      </c>
      <c r="P39" s="52" t="s">
        <v>25</v>
      </c>
      <c r="R39" s="133"/>
      <c r="S39" s="133"/>
    </row>
    <row r="40" spans="1:19" hidden="1" x14ac:dyDescent="0.3">
      <c r="A40" s="45">
        <v>2012</v>
      </c>
      <c r="B40" s="46">
        <v>39</v>
      </c>
      <c r="C40" s="47" t="s">
        <v>21</v>
      </c>
      <c r="D40" s="48">
        <v>30</v>
      </c>
      <c r="E40" s="49">
        <v>11</v>
      </c>
      <c r="F40" s="49">
        <v>3</v>
      </c>
      <c r="G40" s="49">
        <v>11</v>
      </c>
      <c r="H40" s="49">
        <v>0</v>
      </c>
      <c r="I40" s="49">
        <v>11</v>
      </c>
      <c r="J40" s="49">
        <v>22</v>
      </c>
      <c r="K40" s="49">
        <v>1</v>
      </c>
      <c r="L40" s="49">
        <v>0</v>
      </c>
      <c r="M40" s="53">
        <v>0</v>
      </c>
      <c r="N40" s="50">
        <f t="shared" si="0"/>
        <v>89</v>
      </c>
      <c r="P40" s="52" t="s">
        <v>25</v>
      </c>
      <c r="R40" s="133"/>
      <c r="S40" s="133"/>
    </row>
    <row r="41" spans="1:19" hidden="1" x14ac:dyDescent="0.3">
      <c r="A41" s="45">
        <v>2012</v>
      </c>
      <c r="B41" s="46">
        <v>40</v>
      </c>
      <c r="C41" s="47" t="s">
        <v>21</v>
      </c>
      <c r="D41" s="48">
        <v>24</v>
      </c>
      <c r="E41" s="49">
        <v>7</v>
      </c>
      <c r="F41" s="49">
        <v>12</v>
      </c>
      <c r="G41" s="49">
        <v>6</v>
      </c>
      <c r="H41" s="49">
        <v>0</v>
      </c>
      <c r="I41" s="49">
        <v>5</v>
      </c>
      <c r="J41" s="49">
        <v>15</v>
      </c>
      <c r="K41" s="49">
        <v>2</v>
      </c>
      <c r="L41" s="49">
        <v>0</v>
      </c>
      <c r="M41" s="53">
        <v>0</v>
      </c>
      <c r="N41" s="50">
        <f t="shared" si="0"/>
        <v>71</v>
      </c>
      <c r="P41" s="52" t="s">
        <v>25</v>
      </c>
      <c r="R41" s="133"/>
      <c r="S41" s="133"/>
    </row>
    <row r="42" spans="1:19" hidden="1" x14ac:dyDescent="0.3">
      <c r="A42" s="45">
        <v>2012</v>
      </c>
      <c r="B42" s="46">
        <v>41</v>
      </c>
      <c r="C42" s="47" t="s">
        <v>21</v>
      </c>
      <c r="D42" s="48">
        <v>27</v>
      </c>
      <c r="E42" s="49">
        <v>15</v>
      </c>
      <c r="F42" s="49">
        <v>10</v>
      </c>
      <c r="G42" s="49">
        <v>22</v>
      </c>
      <c r="H42" s="49">
        <v>0</v>
      </c>
      <c r="I42" s="49">
        <v>7</v>
      </c>
      <c r="J42" s="49">
        <v>9</v>
      </c>
      <c r="K42" s="49">
        <v>0</v>
      </c>
      <c r="L42" s="49">
        <v>0</v>
      </c>
      <c r="M42" s="53">
        <v>0</v>
      </c>
      <c r="N42" s="50">
        <f t="shared" si="0"/>
        <v>90</v>
      </c>
      <c r="P42" s="52" t="s">
        <v>25</v>
      </c>
      <c r="R42" s="133"/>
      <c r="S42" s="133"/>
    </row>
    <row r="43" spans="1:19" hidden="1" x14ac:dyDescent="0.3">
      <c r="A43" s="45">
        <v>2012</v>
      </c>
      <c r="B43" s="46">
        <v>42</v>
      </c>
      <c r="C43" s="47" t="s">
        <v>21</v>
      </c>
      <c r="D43" s="48">
        <v>29</v>
      </c>
      <c r="E43" s="49">
        <v>17</v>
      </c>
      <c r="F43" s="49">
        <v>28</v>
      </c>
      <c r="G43" s="49">
        <v>20</v>
      </c>
      <c r="H43" s="49">
        <v>0</v>
      </c>
      <c r="I43" s="49">
        <v>13</v>
      </c>
      <c r="J43" s="49">
        <v>14</v>
      </c>
      <c r="K43" s="49">
        <v>0</v>
      </c>
      <c r="L43" s="49">
        <v>0</v>
      </c>
      <c r="M43" s="53">
        <v>0</v>
      </c>
      <c r="N43" s="50">
        <f t="shared" si="0"/>
        <v>121</v>
      </c>
      <c r="P43" s="52" t="s">
        <v>25</v>
      </c>
      <c r="R43" s="133"/>
      <c r="S43" s="133"/>
    </row>
    <row r="44" spans="1:19" hidden="1" x14ac:dyDescent="0.3">
      <c r="A44" s="45">
        <v>2012</v>
      </c>
      <c r="B44" s="46">
        <v>43</v>
      </c>
      <c r="C44" s="47" t="s">
        <v>21</v>
      </c>
      <c r="D44" s="48">
        <v>19</v>
      </c>
      <c r="E44" s="49">
        <v>10</v>
      </c>
      <c r="F44" s="49">
        <v>37</v>
      </c>
      <c r="G44" s="49">
        <v>23</v>
      </c>
      <c r="H44" s="49">
        <v>0</v>
      </c>
      <c r="I44" s="49">
        <v>7</v>
      </c>
      <c r="J44" s="49">
        <v>34</v>
      </c>
      <c r="K44" s="49">
        <v>0</v>
      </c>
      <c r="L44" s="49">
        <v>0</v>
      </c>
      <c r="M44" s="53">
        <v>0</v>
      </c>
      <c r="N44" s="50">
        <f t="shared" si="0"/>
        <v>130</v>
      </c>
      <c r="P44" s="52" t="s">
        <v>25</v>
      </c>
      <c r="R44" s="133"/>
      <c r="S44" s="133"/>
    </row>
    <row r="45" spans="1:19" hidden="1" x14ac:dyDescent="0.3">
      <c r="A45" s="45">
        <v>2012</v>
      </c>
      <c r="B45" s="46">
        <v>44</v>
      </c>
      <c r="C45" s="47" t="s">
        <v>21</v>
      </c>
      <c r="D45" s="48">
        <v>34</v>
      </c>
      <c r="E45" s="49">
        <v>18</v>
      </c>
      <c r="F45" s="49">
        <v>63</v>
      </c>
      <c r="G45" s="49">
        <v>18</v>
      </c>
      <c r="H45" s="49">
        <v>0</v>
      </c>
      <c r="I45" s="49">
        <v>12</v>
      </c>
      <c r="J45" s="49">
        <v>11</v>
      </c>
      <c r="K45" s="49">
        <v>0</v>
      </c>
      <c r="L45" s="49">
        <v>0</v>
      </c>
      <c r="M45" s="53">
        <v>0</v>
      </c>
      <c r="N45" s="50">
        <f t="shared" si="0"/>
        <v>156</v>
      </c>
      <c r="P45" s="52" t="s">
        <v>25</v>
      </c>
      <c r="R45" s="133"/>
      <c r="S45" s="133"/>
    </row>
    <row r="46" spans="1:19" hidden="1" x14ac:dyDescent="0.3">
      <c r="A46" s="45">
        <v>2012</v>
      </c>
      <c r="B46" s="46">
        <v>45</v>
      </c>
      <c r="C46" s="47" t="s">
        <v>21</v>
      </c>
      <c r="D46" s="48">
        <v>19</v>
      </c>
      <c r="E46" s="49">
        <v>4</v>
      </c>
      <c r="F46" s="49">
        <v>80</v>
      </c>
      <c r="G46" s="49">
        <v>5</v>
      </c>
      <c r="H46" s="49">
        <v>0</v>
      </c>
      <c r="I46" s="49">
        <v>12</v>
      </c>
      <c r="J46" s="49">
        <v>23</v>
      </c>
      <c r="K46" s="49">
        <v>0</v>
      </c>
      <c r="L46" s="49">
        <v>0</v>
      </c>
      <c r="M46" s="53">
        <v>0</v>
      </c>
      <c r="N46" s="50">
        <f t="shared" si="0"/>
        <v>143</v>
      </c>
      <c r="P46" s="52" t="s">
        <v>25</v>
      </c>
      <c r="R46" s="133"/>
      <c r="S46" s="133"/>
    </row>
    <row r="47" spans="1:19" hidden="1" x14ac:dyDescent="0.3">
      <c r="A47" s="45">
        <v>2012</v>
      </c>
      <c r="B47" s="46">
        <v>46</v>
      </c>
      <c r="C47" s="47" t="s">
        <v>21</v>
      </c>
      <c r="D47" s="48">
        <v>20</v>
      </c>
      <c r="E47" s="49">
        <v>7</v>
      </c>
      <c r="F47" s="49">
        <v>64</v>
      </c>
      <c r="G47" s="49">
        <v>14</v>
      </c>
      <c r="H47" s="49">
        <v>0</v>
      </c>
      <c r="I47" s="49">
        <v>3</v>
      </c>
      <c r="J47" s="49">
        <v>9</v>
      </c>
      <c r="K47" s="49">
        <v>0</v>
      </c>
      <c r="L47" s="49">
        <v>0</v>
      </c>
      <c r="M47" s="53">
        <v>0</v>
      </c>
      <c r="N47" s="50">
        <f t="shared" si="0"/>
        <v>117</v>
      </c>
      <c r="P47" s="52" t="s">
        <v>25</v>
      </c>
      <c r="R47" s="133"/>
      <c r="S47" s="133"/>
    </row>
    <row r="48" spans="1:19" hidden="1" x14ac:dyDescent="0.3">
      <c r="A48" s="45">
        <v>2012</v>
      </c>
      <c r="B48" s="46">
        <v>47</v>
      </c>
      <c r="C48" s="47" t="s">
        <v>21</v>
      </c>
      <c r="D48" s="48">
        <v>29</v>
      </c>
      <c r="E48" s="49">
        <v>14</v>
      </c>
      <c r="F48" s="49">
        <v>48</v>
      </c>
      <c r="G48" s="49">
        <v>20</v>
      </c>
      <c r="H48" s="49">
        <v>0</v>
      </c>
      <c r="I48" s="49">
        <v>12</v>
      </c>
      <c r="J48" s="49">
        <v>25</v>
      </c>
      <c r="K48" s="49">
        <v>0</v>
      </c>
      <c r="L48" s="49">
        <v>0</v>
      </c>
      <c r="M48" s="53">
        <v>0</v>
      </c>
      <c r="N48" s="50">
        <f t="shared" si="0"/>
        <v>148</v>
      </c>
      <c r="P48" s="52" t="s">
        <v>25</v>
      </c>
      <c r="R48" s="133"/>
      <c r="S48" s="133"/>
    </row>
    <row r="49" spans="1:24" hidden="1" x14ac:dyDescent="0.3">
      <c r="A49" s="45">
        <v>2012</v>
      </c>
      <c r="B49" s="46">
        <v>48</v>
      </c>
      <c r="C49" s="47" t="s">
        <v>21</v>
      </c>
      <c r="D49" s="48">
        <v>36</v>
      </c>
      <c r="E49" s="49">
        <v>32</v>
      </c>
      <c r="F49" s="49">
        <v>105</v>
      </c>
      <c r="G49" s="49">
        <v>12</v>
      </c>
      <c r="H49" s="49">
        <v>0</v>
      </c>
      <c r="I49" s="49">
        <v>4</v>
      </c>
      <c r="J49" s="49">
        <v>12</v>
      </c>
      <c r="K49" s="49">
        <v>0</v>
      </c>
      <c r="L49" s="49">
        <v>0</v>
      </c>
      <c r="M49" s="53">
        <v>0</v>
      </c>
      <c r="N49" s="50">
        <f t="shared" si="0"/>
        <v>201</v>
      </c>
      <c r="P49" s="52" t="s">
        <v>25</v>
      </c>
      <c r="R49" s="133"/>
      <c r="S49" s="133"/>
    </row>
    <row r="50" spans="1:24" hidden="1" x14ac:dyDescent="0.3">
      <c r="A50" s="45">
        <v>2012</v>
      </c>
      <c r="B50" s="46">
        <v>49</v>
      </c>
      <c r="C50" s="47" t="s">
        <v>21</v>
      </c>
      <c r="D50" s="48">
        <v>38</v>
      </c>
      <c r="E50" s="49">
        <v>37</v>
      </c>
      <c r="F50" s="49">
        <v>94</v>
      </c>
      <c r="G50" s="49">
        <v>31</v>
      </c>
      <c r="H50" s="49">
        <v>0</v>
      </c>
      <c r="I50" s="49">
        <v>0</v>
      </c>
      <c r="J50" s="49">
        <v>8</v>
      </c>
      <c r="K50" s="49">
        <v>0</v>
      </c>
      <c r="L50" s="49">
        <v>0</v>
      </c>
      <c r="M50" s="53">
        <v>0</v>
      </c>
      <c r="N50" s="50">
        <f t="shared" si="0"/>
        <v>208</v>
      </c>
      <c r="P50" s="52" t="s">
        <v>25</v>
      </c>
      <c r="R50" s="133"/>
      <c r="S50" s="133"/>
    </row>
    <row r="51" spans="1:24" hidden="1" x14ac:dyDescent="0.3">
      <c r="A51" s="45">
        <v>2012</v>
      </c>
      <c r="B51" s="46">
        <v>50</v>
      </c>
      <c r="C51" s="47" t="s">
        <v>21</v>
      </c>
      <c r="D51" s="48">
        <v>35</v>
      </c>
      <c r="E51" s="49">
        <v>33</v>
      </c>
      <c r="F51" s="49">
        <v>94</v>
      </c>
      <c r="G51" s="49">
        <v>29</v>
      </c>
      <c r="H51" s="49">
        <v>0</v>
      </c>
      <c r="I51" s="49">
        <v>8</v>
      </c>
      <c r="J51" s="49">
        <v>17</v>
      </c>
      <c r="K51" s="49">
        <v>0</v>
      </c>
      <c r="L51" s="49">
        <v>0</v>
      </c>
      <c r="M51" s="53">
        <v>0</v>
      </c>
      <c r="N51" s="50">
        <f t="shared" si="0"/>
        <v>216</v>
      </c>
      <c r="P51" s="52" t="s">
        <v>25</v>
      </c>
      <c r="R51" s="133"/>
      <c r="S51" s="133"/>
    </row>
    <row r="52" spans="1:24" hidden="1" x14ac:dyDescent="0.3">
      <c r="A52" s="45">
        <v>2012</v>
      </c>
      <c r="B52" s="46">
        <v>51</v>
      </c>
      <c r="C52" s="47" t="s">
        <v>21</v>
      </c>
      <c r="D52" s="48">
        <v>49</v>
      </c>
      <c r="E52" s="49">
        <v>13</v>
      </c>
      <c r="F52" s="49">
        <v>88</v>
      </c>
      <c r="G52" s="49">
        <v>32</v>
      </c>
      <c r="H52" s="49">
        <v>0</v>
      </c>
      <c r="I52" s="49">
        <v>7</v>
      </c>
      <c r="J52" s="49">
        <v>16</v>
      </c>
      <c r="K52" s="49">
        <v>0</v>
      </c>
      <c r="L52" s="49">
        <v>0</v>
      </c>
      <c r="M52" s="53">
        <v>0</v>
      </c>
      <c r="N52" s="50">
        <f t="shared" si="0"/>
        <v>205</v>
      </c>
      <c r="P52" s="52" t="s">
        <v>25</v>
      </c>
      <c r="R52" s="133"/>
      <c r="S52" s="133"/>
    </row>
    <row r="53" spans="1:24" ht="15" hidden="1" thickBot="1" x14ac:dyDescent="0.35">
      <c r="A53" s="54">
        <v>2012</v>
      </c>
      <c r="B53" s="55">
        <v>52</v>
      </c>
      <c r="C53" s="47" t="s">
        <v>21</v>
      </c>
      <c r="D53" s="56">
        <v>8</v>
      </c>
      <c r="E53" s="57">
        <v>2</v>
      </c>
      <c r="F53" s="57">
        <v>22</v>
      </c>
      <c r="G53" s="57">
        <v>2</v>
      </c>
      <c r="H53" s="57">
        <v>0</v>
      </c>
      <c r="I53" s="57">
        <v>16</v>
      </c>
      <c r="J53" s="57">
        <v>6</v>
      </c>
      <c r="K53" s="57">
        <v>0</v>
      </c>
      <c r="L53" s="57">
        <v>0</v>
      </c>
      <c r="M53" s="58">
        <v>0</v>
      </c>
      <c r="N53" s="59">
        <f>SUM(D53:M53)</f>
        <v>56</v>
      </c>
      <c r="P53" s="60" t="s">
        <v>25</v>
      </c>
      <c r="R53" s="133"/>
      <c r="S53" s="133"/>
    </row>
    <row r="54" spans="1:24" ht="93.75" hidden="1" customHeight="1" thickTop="1" thickBot="1" x14ac:dyDescent="0.35">
      <c r="A54" s="61" t="s">
        <v>0</v>
      </c>
      <c r="B54" s="62" t="s">
        <v>1</v>
      </c>
      <c r="C54" s="63" t="s">
        <v>2</v>
      </c>
      <c r="D54" s="164" t="s">
        <v>3</v>
      </c>
      <c r="E54" s="138" t="s">
        <v>4</v>
      </c>
      <c r="F54" s="139" t="s">
        <v>5</v>
      </c>
      <c r="G54" s="138" t="s">
        <v>6</v>
      </c>
      <c r="H54" s="138" t="s">
        <v>7</v>
      </c>
      <c r="I54" s="138" t="s">
        <v>8</v>
      </c>
      <c r="J54" s="138" t="s">
        <v>9</v>
      </c>
      <c r="K54" s="161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  <c r="R54" s="130" t="s">
        <v>32</v>
      </c>
      <c r="S54" s="131" t="s">
        <v>30</v>
      </c>
    </row>
    <row r="55" spans="1:24" ht="15" hidden="1" thickTop="1" x14ac:dyDescent="0.3">
      <c r="A55" s="73">
        <v>2013</v>
      </c>
      <c r="B55" s="74">
        <v>1</v>
      </c>
      <c r="C55" s="75" t="s">
        <v>21</v>
      </c>
      <c r="D55" s="166">
        <v>30</v>
      </c>
      <c r="E55" s="167">
        <v>37</v>
      </c>
      <c r="F55" s="167">
        <v>49</v>
      </c>
      <c r="G55" s="167">
        <v>13</v>
      </c>
      <c r="H55" s="77">
        <v>0</v>
      </c>
      <c r="I55" s="167">
        <v>28</v>
      </c>
      <c r="J55" s="167">
        <v>8</v>
      </c>
      <c r="K55" s="167">
        <v>0</v>
      </c>
      <c r="L55" s="77">
        <v>0</v>
      </c>
      <c r="M55" s="78">
        <v>0</v>
      </c>
      <c r="N55" s="50">
        <f t="shared" si="0"/>
        <v>165</v>
      </c>
      <c r="O55" s="79"/>
      <c r="P55" s="80" t="s">
        <v>25</v>
      </c>
      <c r="Q55" s="81"/>
      <c r="R55" s="150"/>
      <c r="S55" s="151"/>
      <c r="T55" s="82"/>
      <c r="U55" s="82"/>
      <c r="V55" s="82"/>
      <c r="W55" s="82"/>
      <c r="X55" s="82"/>
    </row>
    <row r="56" spans="1:24" hidden="1" x14ac:dyDescent="0.3">
      <c r="A56" s="83">
        <v>2013</v>
      </c>
      <c r="B56" s="46">
        <v>2</v>
      </c>
      <c r="C56" s="84" t="s">
        <v>21</v>
      </c>
      <c r="D56" s="48">
        <v>17</v>
      </c>
      <c r="E56" s="49">
        <v>2</v>
      </c>
      <c r="F56" s="49">
        <v>36</v>
      </c>
      <c r="G56" s="49">
        <v>19</v>
      </c>
      <c r="H56" s="49">
        <v>0</v>
      </c>
      <c r="I56" s="49">
        <v>2</v>
      </c>
      <c r="J56" s="49">
        <v>3</v>
      </c>
      <c r="K56" s="49">
        <v>0</v>
      </c>
      <c r="L56" s="49">
        <v>0</v>
      </c>
      <c r="M56" s="53">
        <v>0</v>
      </c>
      <c r="N56" s="50">
        <f t="shared" si="0"/>
        <v>79</v>
      </c>
      <c r="O56" s="82"/>
      <c r="P56" s="85" t="s">
        <v>25</v>
      </c>
      <c r="Q56" s="82"/>
      <c r="R56" s="151"/>
      <c r="S56" s="151"/>
      <c r="T56" s="82"/>
      <c r="U56" s="82"/>
      <c r="V56" s="82"/>
      <c r="W56" s="82"/>
    </row>
    <row r="57" spans="1:24" hidden="1" x14ac:dyDescent="0.3">
      <c r="A57" s="83">
        <v>2013</v>
      </c>
      <c r="B57" s="46">
        <v>3</v>
      </c>
      <c r="C57" s="47" t="s">
        <v>21</v>
      </c>
      <c r="D57" s="48">
        <v>41</v>
      </c>
      <c r="E57" s="49">
        <v>9</v>
      </c>
      <c r="F57" s="49">
        <v>30</v>
      </c>
      <c r="G57" s="49">
        <v>1</v>
      </c>
      <c r="H57" s="49">
        <v>0</v>
      </c>
      <c r="I57" s="49">
        <v>3</v>
      </c>
      <c r="J57" s="49">
        <v>0</v>
      </c>
      <c r="K57" s="49">
        <v>0</v>
      </c>
      <c r="L57" s="49">
        <v>0</v>
      </c>
      <c r="M57" s="53">
        <v>0</v>
      </c>
      <c r="N57" s="50">
        <f t="shared" si="0"/>
        <v>84</v>
      </c>
      <c r="P57" s="85" t="s">
        <v>25</v>
      </c>
      <c r="R57" s="133"/>
      <c r="S57" s="133"/>
    </row>
    <row r="58" spans="1:24" hidden="1" x14ac:dyDescent="0.3">
      <c r="A58" s="83">
        <v>2013</v>
      </c>
      <c r="B58" s="46">
        <v>4</v>
      </c>
      <c r="C58" s="47" t="s">
        <v>21</v>
      </c>
      <c r="D58" s="48">
        <v>43</v>
      </c>
      <c r="E58" s="49">
        <v>36</v>
      </c>
      <c r="F58" s="49">
        <v>100</v>
      </c>
      <c r="G58" s="49">
        <v>9</v>
      </c>
      <c r="H58" s="49">
        <v>0</v>
      </c>
      <c r="I58" s="49">
        <v>3</v>
      </c>
      <c r="J58" s="49">
        <v>15</v>
      </c>
      <c r="K58" s="49">
        <v>0</v>
      </c>
      <c r="L58" s="49">
        <v>0</v>
      </c>
      <c r="M58" s="53">
        <v>0</v>
      </c>
      <c r="N58" s="50">
        <f t="shared" si="0"/>
        <v>206</v>
      </c>
      <c r="P58" s="85" t="s">
        <v>25</v>
      </c>
      <c r="R58" s="133"/>
      <c r="S58" s="133"/>
    </row>
    <row r="59" spans="1:24" hidden="1" x14ac:dyDescent="0.3">
      <c r="A59" s="83">
        <v>2013</v>
      </c>
      <c r="B59" s="46">
        <v>5</v>
      </c>
      <c r="C59" s="47" t="s">
        <v>21</v>
      </c>
      <c r="D59" s="48">
        <v>30</v>
      </c>
      <c r="E59" s="49">
        <v>23</v>
      </c>
      <c r="F59" s="49">
        <v>82</v>
      </c>
      <c r="G59" s="49">
        <v>31</v>
      </c>
      <c r="H59" s="49">
        <v>0</v>
      </c>
      <c r="I59" s="49">
        <v>2</v>
      </c>
      <c r="J59" s="49">
        <v>6</v>
      </c>
      <c r="K59" s="49">
        <v>0</v>
      </c>
      <c r="L59" s="49">
        <v>0</v>
      </c>
      <c r="M59" s="53">
        <v>0</v>
      </c>
      <c r="N59" s="50">
        <f t="shared" si="0"/>
        <v>174</v>
      </c>
      <c r="P59" s="85">
        <f t="shared" ref="P59:P108" si="1">(N59-N6)/N6</f>
        <v>-0.17142857142857143</v>
      </c>
      <c r="R59" s="133"/>
      <c r="S59" s="133"/>
    </row>
    <row r="60" spans="1:24" hidden="1" x14ac:dyDescent="0.3">
      <c r="A60" s="83">
        <v>2013</v>
      </c>
      <c r="B60" s="46">
        <v>6</v>
      </c>
      <c r="C60" s="47" t="s">
        <v>21</v>
      </c>
      <c r="D60" s="48">
        <v>32</v>
      </c>
      <c r="E60" s="49">
        <v>17</v>
      </c>
      <c r="F60" s="49">
        <v>84</v>
      </c>
      <c r="G60" s="49">
        <v>10</v>
      </c>
      <c r="H60" s="49">
        <v>0</v>
      </c>
      <c r="I60" s="49">
        <v>3</v>
      </c>
      <c r="J60" s="49">
        <v>3</v>
      </c>
      <c r="K60" s="49">
        <v>0</v>
      </c>
      <c r="L60" s="49">
        <v>0</v>
      </c>
      <c r="M60" s="53">
        <v>0</v>
      </c>
      <c r="N60" s="50">
        <f t="shared" si="0"/>
        <v>149</v>
      </c>
      <c r="P60" s="85">
        <f t="shared" si="1"/>
        <v>0.12878787878787878</v>
      </c>
      <c r="R60" s="133"/>
      <c r="S60" s="133"/>
    </row>
    <row r="61" spans="1:24" hidden="1" x14ac:dyDescent="0.3">
      <c r="A61" s="83">
        <v>2013</v>
      </c>
      <c r="B61" s="46">
        <v>7</v>
      </c>
      <c r="C61" s="47" t="s">
        <v>21</v>
      </c>
      <c r="D61" s="48">
        <v>10</v>
      </c>
      <c r="E61" s="49">
        <v>6</v>
      </c>
      <c r="F61" s="49">
        <v>38</v>
      </c>
      <c r="G61" s="49">
        <v>3</v>
      </c>
      <c r="H61" s="49">
        <v>0</v>
      </c>
      <c r="I61" s="49">
        <v>6</v>
      </c>
      <c r="J61" s="49">
        <v>4</v>
      </c>
      <c r="K61" s="49">
        <v>5</v>
      </c>
      <c r="L61" s="49">
        <v>0</v>
      </c>
      <c r="M61" s="53">
        <v>0</v>
      </c>
      <c r="N61" s="50">
        <f t="shared" si="0"/>
        <v>72</v>
      </c>
      <c r="P61" s="85">
        <f t="shared" si="1"/>
        <v>-0.37931034482758619</v>
      </c>
      <c r="R61" s="133"/>
      <c r="S61" s="133"/>
    </row>
    <row r="62" spans="1:24" hidden="1" x14ac:dyDescent="0.3">
      <c r="A62" s="83">
        <v>2013</v>
      </c>
      <c r="B62" s="46">
        <v>8</v>
      </c>
      <c r="C62" s="47" t="s">
        <v>21</v>
      </c>
      <c r="D62" s="48">
        <v>35</v>
      </c>
      <c r="E62" s="49">
        <v>27</v>
      </c>
      <c r="F62" s="49">
        <v>106</v>
      </c>
      <c r="G62" s="49">
        <v>22</v>
      </c>
      <c r="H62" s="49">
        <v>0</v>
      </c>
      <c r="I62" s="49">
        <v>23</v>
      </c>
      <c r="J62" s="49">
        <v>10</v>
      </c>
      <c r="K62" s="49">
        <v>1</v>
      </c>
      <c r="L62" s="49">
        <v>0</v>
      </c>
      <c r="M62" s="53">
        <v>0</v>
      </c>
      <c r="N62" s="50">
        <f t="shared" si="0"/>
        <v>224</v>
      </c>
      <c r="P62" s="85">
        <f t="shared" si="1"/>
        <v>0.23076923076923078</v>
      </c>
      <c r="R62" s="133"/>
      <c r="S62" s="133"/>
    </row>
    <row r="63" spans="1:24" hidden="1" x14ac:dyDescent="0.3">
      <c r="A63" s="83">
        <v>2013</v>
      </c>
      <c r="B63" s="46">
        <v>9</v>
      </c>
      <c r="C63" s="47" t="s">
        <v>21</v>
      </c>
      <c r="D63" s="48">
        <v>25</v>
      </c>
      <c r="E63" s="49">
        <v>19</v>
      </c>
      <c r="F63" s="49">
        <v>64</v>
      </c>
      <c r="G63" s="49">
        <v>32</v>
      </c>
      <c r="H63" s="49">
        <v>0</v>
      </c>
      <c r="I63" s="49">
        <v>5</v>
      </c>
      <c r="J63" s="49">
        <v>7</v>
      </c>
      <c r="K63" s="49">
        <v>0</v>
      </c>
      <c r="L63" s="49">
        <v>0</v>
      </c>
      <c r="M63" s="53">
        <v>0</v>
      </c>
      <c r="N63" s="50">
        <f t="shared" si="0"/>
        <v>152</v>
      </c>
      <c r="P63" s="85">
        <f t="shared" si="1"/>
        <v>-0.12138728323699421</v>
      </c>
      <c r="R63" s="133"/>
      <c r="S63" s="133"/>
    </row>
    <row r="64" spans="1:24" hidden="1" x14ac:dyDescent="0.3">
      <c r="A64" s="83">
        <v>2013</v>
      </c>
      <c r="B64" s="46">
        <v>10</v>
      </c>
      <c r="C64" s="47" t="s">
        <v>21</v>
      </c>
      <c r="D64" s="48">
        <v>34</v>
      </c>
      <c r="E64" s="49">
        <v>8</v>
      </c>
      <c r="F64" s="49">
        <v>128</v>
      </c>
      <c r="G64" s="49">
        <v>31</v>
      </c>
      <c r="H64" s="49">
        <v>0</v>
      </c>
      <c r="I64" s="49">
        <v>7</v>
      </c>
      <c r="J64" s="49">
        <v>23</v>
      </c>
      <c r="K64" s="49">
        <v>1</v>
      </c>
      <c r="L64" s="49">
        <v>0</v>
      </c>
      <c r="M64" s="53">
        <v>0</v>
      </c>
      <c r="N64" s="50">
        <f t="shared" si="0"/>
        <v>232</v>
      </c>
      <c r="P64" s="85">
        <f t="shared" si="1"/>
        <v>2.2026431718061675E-2</v>
      </c>
      <c r="R64" s="133"/>
      <c r="S64" s="133"/>
    </row>
    <row r="65" spans="1:19" hidden="1" x14ac:dyDescent="0.3">
      <c r="A65" s="83">
        <v>2013</v>
      </c>
      <c r="B65" s="46">
        <v>11</v>
      </c>
      <c r="C65" s="47" t="s">
        <v>21</v>
      </c>
      <c r="D65" s="48">
        <v>65</v>
      </c>
      <c r="E65" s="49">
        <v>10</v>
      </c>
      <c r="F65" s="49">
        <v>116</v>
      </c>
      <c r="G65" s="49">
        <v>58</v>
      </c>
      <c r="H65" s="49">
        <v>0</v>
      </c>
      <c r="I65" s="49">
        <v>1</v>
      </c>
      <c r="J65" s="49">
        <v>7</v>
      </c>
      <c r="K65" s="49">
        <v>0</v>
      </c>
      <c r="L65" s="49">
        <v>0</v>
      </c>
      <c r="M65" s="53">
        <v>0</v>
      </c>
      <c r="N65" s="50">
        <f t="shared" si="0"/>
        <v>257</v>
      </c>
      <c r="P65" s="85">
        <f t="shared" si="1"/>
        <v>0.25980392156862747</v>
      </c>
      <c r="R65" s="133"/>
      <c r="S65" s="133"/>
    </row>
    <row r="66" spans="1:19" hidden="1" x14ac:dyDescent="0.3">
      <c r="A66" s="83">
        <v>2013</v>
      </c>
      <c r="B66" s="46">
        <v>12</v>
      </c>
      <c r="C66" s="47" t="s">
        <v>21</v>
      </c>
      <c r="D66" s="48">
        <v>33</v>
      </c>
      <c r="E66" s="49">
        <v>35</v>
      </c>
      <c r="F66" s="49">
        <v>104</v>
      </c>
      <c r="G66" s="49">
        <v>22</v>
      </c>
      <c r="H66" s="49">
        <v>0</v>
      </c>
      <c r="I66" s="49">
        <v>3</v>
      </c>
      <c r="J66" s="49">
        <v>14</v>
      </c>
      <c r="K66" s="49">
        <v>0</v>
      </c>
      <c r="L66" s="49">
        <v>0</v>
      </c>
      <c r="M66" s="53">
        <v>0</v>
      </c>
      <c r="N66" s="50">
        <f t="shared" si="0"/>
        <v>211</v>
      </c>
      <c r="P66" s="85">
        <f t="shared" si="1"/>
        <v>-4.7169811320754715E-3</v>
      </c>
      <c r="R66" s="133"/>
      <c r="S66" s="133"/>
    </row>
    <row r="67" spans="1:19" hidden="1" x14ac:dyDescent="0.3">
      <c r="A67" s="83">
        <v>2013</v>
      </c>
      <c r="B67" s="46">
        <v>13</v>
      </c>
      <c r="C67" s="47" t="s">
        <v>21</v>
      </c>
      <c r="D67" s="48">
        <v>65</v>
      </c>
      <c r="E67" s="49">
        <v>24</v>
      </c>
      <c r="F67" s="49">
        <v>116</v>
      </c>
      <c r="G67" s="49">
        <v>16</v>
      </c>
      <c r="H67" s="49">
        <v>0</v>
      </c>
      <c r="I67" s="49">
        <v>21</v>
      </c>
      <c r="J67" s="49">
        <v>26</v>
      </c>
      <c r="K67" s="49">
        <v>1</v>
      </c>
      <c r="L67" s="49">
        <v>0</v>
      </c>
      <c r="M67" s="53">
        <v>0</v>
      </c>
      <c r="N67" s="50">
        <f t="shared" si="0"/>
        <v>269</v>
      </c>
      <c r="P67" s="85">
        <f t="shared" si="1"/>
        <v>0.31219512195121951</v>
      </c>
      <c r="R67" s="133"/>
      <c r="S67" s="133"/>
    </row>
    <row r="68" spans="1:19" hidden="1" x14ac:dyDescent="0.3">
      <c r="A68" s="83">
        <v>2013</v>
      </c>
      <c r="B68" s="46">
        <v>14</v>
      </c>
      <c r="C68" s="47" t="s">
        <v>21</v>
      </c>
      <c r="D68" s="48">
        <v>22</v>
      </c>
      <c r="E68" s="49">
        <v>11</v>
      </c>
      <c r="F68" s="49">
        <v>64</v>
      </c>
      <c r="G68" s="49">
        <v>15</v>
      </c>
      <c r="H68" s="49">
        <v>0</v>
      </c>
      <c r="I68" s="49">
        <v>29</v>
      </c>
      <c r="J68" s="49">
        <v>12</v>
      </c>
      <c r="K68" s="49">
        <v>0</v>
      </c>
      <c r="L68" s="49">
        <v>0</v>
      </c>
      <c r="M68" s="53">
        <v>0</v>
      </c>
      <c r="N68" s="50">
        <f t="shared" si="0"/>
        <v>153</v>
      </c>
      <c r="P68" s="85">
        <f t="shared" si="1"/>
        <v>-0.41825095057034223</v>
      </c>
      <c r="R68" s="133"/>
      <c r="S68" s="133"/>
    </row>
    <row r="69" spans="1:19" hidden="1" x14ac:dyDescent="0.3">
      <c r="A69" s="83">
        <v>2013</v>
      </c>
      <c r="B69" s="46">
        <v>15</v>
      </c>
      <c r="C69" s="47" t="s">
        <v>21</v>
      </c>
      <c r="D69" s="48">
        <v>40</v>
      </c>
      <c r="E69" s="49">
        <v>19</v>
      </c>
      <c r="F69" s="49">
        <v>138</v>
      </c>
      <c r="G69" s="49">
        <v>12</v>
      </c>
      <c r="H69" s="49">
        <v>0</v>
      </c>
      <c r="I69" s="49">
        <v>16</v>
      </c>
      <c r="J69" s="49">
        <v>6</v>
      </c>
      <c r="K69" s="49">
        <v>0</v>
      </c>
      <c r="L69" s="49">
        <v>0</v>
      </c>
      <c r="M69" s="53">
        <v>0</v>
      </c>
      <c r="N69" s="50">
        <f t="shared" si="0"/>
        <v>231</v>
      </c>
      <c r="P69" s="85">
        <f t="shared" si="1"/>
        <v>0.29050279329608941</v>
      </c>
      <c r="R69" s="133"/>
      <c r="S69" s="133"/>
    </row>
    <row r="70" spans="1:19" hidden="1" x14ac:dyDescent="0.3">
      <c r="A70" s="83">
        <v>2013</v>
      </c>
      <c r="B70" s="46">
        <v>16</v>
      </c>
      <c r="C70" s="47" t="s">
        <v>21</v>
      </c>
      <c r="D70" s="48">
        <v>41</v>
      </c>
      <c r="E70" s="49">
        <v>0</v>
      </c>
      <c r="F70" s="49">
        <v>165</v>
      </c>
      <c r="G70" s="49">
        <v>15</v>
      </c>
      <c r="H70" s="49">
        <v>0</v>
      </c>
      <c r="I70" s="49">
        <v>2</v>
      </c>
      <c r="J70" s="49">
        <v>22</v>
      </c>
      <c r="K70" s="49">
        <v>0</v>
      </c>
      <c r="L70" s="49">
        <v>0</v>
      </c>
      <c r="M70" s="53">
        <v>0</v>
      </c>
      <c r="N70" s="50">
        <f t="shared" si="0"/>
        <v>245</v>
      </c>
      <c r="P70" s="85">
        <f t="shared" si="1"/>
        <v>-0.15517241379310345</v>
      </c>
      <c r="R70" s="133"/>
      <c r="S70" s="133"/>
    </row>
    <row r="71" spans="1:19" hidden="1" x14ac:dyDescent="0.3">
      <c r="A71" s="83">
        <v>2013</v>
      </c>
      <c r="B71" s="46">
        <v>17</v>
      </c>
      <c r="C71" s="47" t="s">
        <v>21</v>
      </c>
      <c r="D71" s="48">
        <v>40</v>
      </c>
      <c r="E71" s="49">
        <v>20</v>
      </c>
      <c r="F71" s="49">
        <v>192</v>
      </c>
      <c r="G71" s="49">
        <v>14</v>
      </c>
      <c r="H71" s="49">
        <v>0</v>
      </c>
      <c r="I71" s="49">
        <v>8</v>
      </c>
      <c r="J71" s="49">
        <v>21</v>
      </c>
      <c r="K71" s="49">
        <v>0</v>
      </c>
      <c r="L71" s="49">
        <v>0</v>
      </c>
      <c r="M71" s="53">
        <v>0</v>
      </c>
      <c r="N71" s="50">
        <f t="shared" ref="N71:N134" si="2">SUM(D71:M71)</f>
        <v>295</v>
      </c>
      <c r="P71" s="85">
        <f t="shared" si="1"/>
        <v>1.2014925373134329</v>
      </c>
      <c r="R71" s="133"/>
      <c r="S71" s="133"/>
    </row>
    <row r="72" spans="1:19" hidden="1" x14ac:dyDescent="0.3">
      <c r="A72" s="83">
        <v>2013</v>
      </c>
      <c r="B72" s="46">
        <v>18</v>
      </c>
      <c r="C72" s="47" t="s">
        <v>21</v>
      </c>
      <c r="D72" s="48">
        <v>22</v>
      </c>
      <c r="E72" s="49">
        <v>7</v>
      </c>
      <c r="F72" s="49">
        <v>71</v>
      </c>
      <c r="G72" s="49">
        <v>10</v>
      </c>
      <c r="H72" s="49">
        <v>0</v>
      </c>
      <c r="I72" s="49">
        <v>12</v>
      </c>
      <c r="J72" s="49">
        <v>20</v>
      </c>
      <c r="K72" s="49">
        <v>0</v>
      </c>
      <c r="L72" s="49">
        <v>0</v>
      </c>
      <c r="M72" s="53">
        <v>0</v>
      </c>
      <c r="N72" s="50">
        <f t="shared" si="2"/>
        <v>142</v>
      </c>
      <c r="P72" s="85">
        <f t="shared" si="1"/>
        <v>0.86842105263157898</v>
      </c>
      <c r="R72" s="133"/>
      <c r="S72" s="133"/>
    </row>
    <row r="73" spans="1:19" hidden="1" x14ac:dyDescent="0.3">
      <c r="A73" s="83">
        <v>2013</v>
      </c>
      <c r="B73" s="46">
        <v>19</v>
      </c>
      <c r="C73" s="47" t="s">
        <v>21</v>
      </c>
      <c r="D73" s="48">
        <v>41</v>
      </c>
      <c r="E73" s="49">
        <v>14</v>
      </c>
      <c r="F73" s="49">
        <v>116</v>
      </c>
      <c r="G73" s="49">
        <v>12</v>
      </c>
      <c r="H73" s="49">
        <v>0</v>
      </c>
      <c r="I73" s="49">
        <v>4</v>
      </c>
      <c r="J73" s="49">
        <v>47</v>
      </c>
      <c r="K73" s="49">
        <v>0</v>
      </c>
      <c r="L73" s="49">
        <v>0</v>
      </c>
      <c r="M73" s="53">
        <v>0</v>
      </c>
      <c r="N73" s="50">
        <f t="shared" si="2"/>
        <v>234</v>
      </c>
      <c r="P73" s="85">
        <f t="shared" si="1"/>
        <v>-0.25</v>
      </c>
      <c r="R73" s="133"/>
      <c r="S73" s="133"/>
    </row>
    <row r="74" spans="1:19" hidden="1" x14ac:dyDescent="0.3">
      <c r="A74" s="83">
        <v>2013</v>
      </c>
      <c r="B74" s="46">
        <v>20</v>
      </c>
      <c r="C74" s="47" t="s">
        <v>21</v>
      </c>
      <c r="D74" s="48">
        <v>54</v>
      </c>
      <c r="E74" s="49">
        <v>38</v>
      </c>
      <c r="F74" s="49">
        <v>85</v>
      </c>
      <c r="G74" s="49">
        <v>37</v>
      </c>
      <c r="H74" s="49">
        <v>0</v>
      </c>
      <c r="I74" s="49">
        <v>2</v>
      </c>
      <c r="J74" s="49">
        <v>16</v>
      </c>
      <c r="K74" s="49">
        <v>1</v>
      </c>
      <c r="L74" s="49">
        <v>0</v>
      </c>
      <c r="M74" s="53">
        <v>0</v>
      </c>
      <c r="N74" s="50">
        <f t="shared" si="2"/>
        <v>233</v>
      </c>
      <c r="P74" s="85">
        <f t="shared" si="1"/>
        <v>2.1929824561403508E-2</v>
      </c>
      <c r="R74" s="133"/>
      <c r="S74" s="133"/>
    </row>
    <row r="75" spans="1:19" hidden="1" x14ac:dyDescent="0.3">
      <c r="A75" s="83">
        <v>2013</v>
      </c>
      <c r="B75" s="46">
        <v>21</v>
      </c>
      <c r="C75" s="47" t="s">
        <v>21</v>
      </c>
      <c r="D75" s="48">
        <v>35</v>
      </c>
      <c r="E75" s="49">
        <v>10</v>
      </c>
      <c r="F75" s="49">
        <v>42</v>
      </c>
      <c r="G75" s="49">
        <v>5</v>
      </c>
      <c r="H75" s="49">
        <v>0</v>
      </c>
      <c r="I75" s="49">
        <v>0</v>
      </c>
      <c r="J75" s="49">
        <v>12</v>
      </c>
      <c r="K75" s="49">
        <v>0</v>
      </c>
      <c r="L75" s="49">
        <v>0</v>
      </c>
      <c r="M75" s="53">
        <v>0</v>
      </c>
      <c r="N75" s="50">
        <f t="shared" si="2"/>
        <v>104</v>
      </c>
      <c r="P75" s="85">
        <f t="shared" si="1"/>
        <v>-0.58893280632411071</v>
      </c>
      <c r="R75" s="133"/>
      <c r="S75" s="133"/>
    </row>
    <row r="76" spans="1:19" hidden="1" x14ac:dyDescent="0.3">
      <c r="A76" s="83">
        <v>2013</v>
      </c>
      <c r="B76" s="46">
        <v>22</v>
      </c>
      <c r="C76" s="47" t="s">
        <v>21</v>
      </c>
      <c r="D76" s="48">
        <v>44</v>
      </c>
      <c r="E76" s="49">
        <v>6</v>
      </c>
      <c r="F76" s="49">
        <v>57</v>
      </c>
      <c r="G76" s="49">
        <v>18</v>
      </c>
      <c r="H76" s="49">
        <v>0</v>
      </c>
      <c r="I76" s="49">
        <v>3</v>
      </c>
      <c r="J76" s="49">
        <v>13</v>
      </c>
      <c r="K76" s="49">
        <v>0</v>
      </c>
      <c r="L76" s="49">
        <v>0</v>
      </c>
      <c r="M76" s="53">
        <v>0</v>
      </c>
      <c r="N76" s="50">
        <f t="shared" si="2"/>
        <v>141</v>
      </c>
      <c r="P76" s="85">
        <f t="shared" si="1"/>
        <v>-0.30541871921182268</v>
      </c>
      <c r="R76" s="133"/>
      <c r="S76" s="133"/>
    </row>
    <row r="77" spans="1:19" hidden="1" x14ac:dyDescent="0.3">
      <c r="A77" s="83">
        <v>2013</v>
      </c>
      <c r="B77" s="46">
        <v>23</v>
      </c>
      <c r="C77" s="47" t="s">
        <v>21</v>
      </c>
      <c r="D77" s="48">
        <v>53</v>
      </c>
      <c r="E77" s="49">
        <v>11</v>
      </c>
      <c r="F77" s="49">
        <v>36</v>
      </c>
      <c r="G77" s="49">
        <v>12</v>
      </c>
      <c r="H77" s="49">
        <v>0</v>
      </c>
      <c r="I77" s="49">
        <v>29</v>
      </c>
      <c r="J77" s="49">
        <v>12</v>
      </c>
      <c r="K77" s="49">
        <v>0</v>
      </c>
      <c r="L77" s="49">
        <v>0</v>
      </c>
      <c r="M77" s="53">
        <v>0</v>
      </c>
      <c r="N77" s="50">
        <f t="shared" si="2"/>
        <v>153</v>
      </c>
      <c r="P77" s="85">
        <f t="shared" si="1"/>
        <v>0.125</v>
      </c>
      <c r="R77" s="133"/>
      <c r="S77" s="133"/>
    </row>
    <row r="78" spans="1:19" hidden="1" x14ac:dyDescent="0.3">
      <c r="A78" s="83">
        <v>2013</v>
      </c>
      <c r="B78" s="46">
        <v>24</v>
      </c>
      <c r="C78" s="47" t="s">
        <v>21</v>
      </c>
      <c r="D78" s="48">
        <v>49</v>
      </c>
      <c r="E78" s="49">
        <v>28</v>
      </c>
      <c r="F78" s="49">
        <v>22</v>
      </c>
      <c r="G78" s="49">
        <v>30</v>
      </c>
      <c r="H78" s="49">
        <v>0</v>
      </c>
      <c r="I78" s="49">
        <v>2</v>
      </c>
      <c r="J78" s="49">
        <v>6</v>
      </c>
      <c r="K78" s="49">
        <v>2</v>
      </c>
      <c r="L78" s="49">
        <v>0</v>
      </c>
      <c r="M78" s="53">
        <v>0</v>
      </c>
      <c r="N78" s="50">
        <f t="shared" si="2"/>
        <v>139</v>
      </c>
      <c r="P78" s="85">
        <f t="shared" si="1"/>
        <v>0.19827586206896552</v>
      </c>
      <c r="R78" s="133"/>
      <c r="S78" s="133"/>
    </row>
    <row r="79" spans="1:19" hidden="1" x14ac:dyDescent="0.3">
      <c r="A79" s="83">
        <v>2013</v>
      </c>
      <c r="B79" s="46">
        <v>25</v>
      </c>
      <c r="C79" s="47" t="s">
        <v>21</v>
      </c>
      <c r="D79" s="48">
        <v>26</v>
      </c>
      <c r="E79" s="49">
        <v>27</v>
      </c>
      <c r="F79" s="49">
        <v>20</v>
      </c>
      <c r="G79" s="49">
        <v>11</v>
      </c>
      <c r="H79" s="49">
        <v>0</v>
      </c>
      <c r="I79" s="49">
        <v>18</v>
      </c>
      <c r="J79" s="49">
        <v>12</v>
      </c>
      <c r="K79" s="49">
        <v>2</v>
      </c>
      <c r="L79" s="49">
        <v>0</v>
      </c>
      <c r="M79" s="53">
        <v>0</v>
      </c>
      <c r="N79" s="50">
        <f t="shared" si="2"/>
        <v>116</v>
      </c>
      <c r="P79" s="85">
        <f t="shared" si="1"/>
        <v>0.18367346938775511</v>
      </c>
      <c r="R79" s="133"/>
      <c r="S79" s="133"/>
    </row>
    <row r="80" spans="1:19" hidden="1" x14ac:dyDescent="0.3">
      <c r="A80" s="83">
        <v>2013</v>
      </c>
      <c r="B80" s="46">
        <v>26</v>
      </c>
      <c r="C80" s="47" t="s">
        <v>21</v>
      </c>
      <c r="D80" s="48">
        <v>45</v>
      </c>
      <c r="E80" s="49">
        <v>11</v>
      </c>
      <c r="F80" s="49">
        <v>34</v>
      </c>
      <c r="G80" s="49">
        <v>13</v>
      </c>
      <c r="H80" s="49">
        <v>0</v>
      </c>
      <c r="I80" s="49">
        <v>32</v>
      </c>
      <c r="J80" s="49">
        <v>7</v>
      </c>
      <c r="K80" s="49">
        <v>2</v>
      </c>
      <c r="L80" s="49">
        <v>0</v>
      </c>
      <c r="M80" s="53">
        <v>0</v>
      </c>
      <c r="N80" s="50">
        <f t="shared" si="2"/>
        <v>144</v>
      </c>
      <c r="P80" s="85">
        <f t="shared" si="1"/>
        <v>0.19008264462809918</v>
      </c>
      <c r="R80" s="133"/>
      <c r="S80" s="133"/>
    </row>
    <row r="81" spans="1:19" hidden="1" x14ac:dyDescent="0.3">
      <c r="A81" s="83">
        <v>2013</v>
      </c>
      <c r="B81" s="46">
        <v>27</v>
      </c>
      <c r="C81" s="47" t="s">
        <v>21</v>
      </c>
      <c r="D81" s="48">
        <v>17</v>
      </c>
      <c r="E81" s="49">
        <v>9</v>
      </c>
      <c r="F81" s="49">
        <v>33</v>
      </c>
      <c r="G81" s="49">
        <v>32</v>
      </c>
      <c r="H81" s="49">
        <v>0</v>
      </c>
      <c r="I81" s="49">
        <v>6</v>
      </c>
      <c r="J81" s="49">
        <v>23</v>
      </c>
      <c r="K81" s="49">
        <v>0</v>
      </c>
      <c r="L81" s="49">
        <v>0</v>
      </c>
      <c r="M81" s="53">
        <v>0</v>
      </c>
      <c r="N81" s="50">
        <f t="shared" si="2"/>
        <v>120</v>
      </c>
      <c r="P81" s="85">
        <f t="shared" si="1"/>
        <v>-0.1111111111111111</v>
      </c>
      <c r="R81" s="133"/>
      <c r="S81" s="133"/>
    </row>
    <row r="82" spans="1:19" hidden="1" x14ac:dyDescent="0.3">
      <c r="A82" s="83">
        <v>2013</v>
      </c>
      <c r="B82" s="46">
        <v>28</v>
      </c>
      <c r="C82" s="47" t="s">
        <v>21</v>
      </c>
      <c r="D82" s="48">
        <v>49</v>
      </c>
      <c r="E82" s="49">
        <v>12</v>
      </c>
      <c r="F82" s="49">
        <v>44</v>
      </c>
      <c r="G82" s="49">
        <v>5</v>
      </c>
      <c r="H82" s="49">
        <v>0</v>
      </c>
      <c r="I82" s="49">
        <v>10</v>
      </c>
      <c r="J82" s="49">
        <v>12</v>
      </c>
      <c r="K82" s="49">
        <v>1</v>
      </c>
      <c r="L82" s="49">
        <v>0</v>
      </c>
      <c r="M82" s="53">
        <v>0</v>
      </c>
      <c r="N82" s="50">
        <f t="shared" si="2"/>
        <v>133</v>
      </c>
      <c r="P82" s="85">
        <f t="shared" si="1"/>
        <v>0.34343434343434343</v>
      </c>
      <c r="R82" s="133"/>
      <c r="S82" s="133"/>
    </row>
    <row r="83" spans="1:19" hidden="1" x14ac:dyDescent="0.3">
      <c r="A83" s="83">
        <v>2013</v>
      </c>
      <c r="B83" s="46">
        <v>29</v>
      </c>
      <c r="C83" s="47" t="s">
        <v>21</v>
      </c>
      <c r="D83" s="48">
        <v>36</v>
      </c>
      <c r="E83" s="49">
        <v>13</v>
      </c>
      <c r="F83" s="49">
        <v>42</v>
      </c>
      <c r="G83" s="49">
        <v>6</v>
      </c>
      <c r="H83" s="49">
        <v>0</v>
      </c>
      <c r="I83" s="49">
        <v>4</v>
      </c>
      <c r="J83" s="49">
        <v>11</v>
      </c>
      <c r="K83" s="49">
        <v>2</v>
      </c>
      <c r="L83" s="49">
        <v>0</v>
      </c>
      <c r="M83" s="53">
        <v>0</v>
      </c>
      <c r="N83" s="50">
        <f t="shared" si="2"/>
        <v>114</v>
      </c>
      <c r="P83" s="85">
        <f t="shared" si="1"/>
        <v>-0.45714285714285713</v>
      </c>
      <c r="R83" s="133"/>
      <c r="S83" s="133"/>
    </row>
    <row r="84" spans="1:19" hidden="1" x14ac:dyDescent="0.3">
      <c r="A84" s="83">
        <v>2013</v>
      </c>
      <c r="B84" s="46">
        <v>30</v>
      </c>
      <c r="C84" s="47" t="s">
        <v>21</v>
      </c>
      <c r="D84" s="48">
        <v>48</v>
      </c>
      <c r="E84" s="49">
        <v>25</v>
      </c>
      <c r="F84" s="49">
        <v>38</v>
      </c>
      <c r="G84" s="49">
        <v>13</v>
      </c>
      <c r="H84" s="49">
        <v>0</v>
      </c>
      <c r="I84" s="49">
        <v>1</v>
      </c>
      <c r="J84" s="49">
        <v>14</v>
      </c>
      <c r="K84" s="49">
        <v>1</v>
      </c>
      <c r="L84" s="49">
        <v>0</v>
      </c>
      <c r="M84" s="53">
        <v>0</v>
      </c>
      <c r="N84" s="50">
        <f t="shared" si="2"/>
        <v>140</v>
      </c>
      <c r="P84" s="85">
        <f t="shared" si="1"/>
        <v>-7.2847682119205295E-2</v>
      </c>
      <c r="R84" s="133"/>
      <c r="S84" s="133"/>
    </row>
    <row r="85" spans="1:19" hidden="1" x14ac:dyDescent="0.3">
      <c r="A85" s="83">
        <v>2013</v>
      </c>
      <c r="B85" s="46">
        <v>31</v>
      </c>
      <c r="C85" s="47" t="s">
        <v>21</v>
      </c>
      <c r="D85" s="48">
        <v>52</v>
      </c>
      <c r="E85" s="49">
        <v>15</v>
      </c>
      <c r="F85" s="49">
        <v>36</v>
      </c>
      <c r="G85" s="49">
        <v>21</v>
      </c>
      <c r="H85" s="49">
        <v>0</v>
      </c>
      <c r="I85" s="49">
        <v>4</v>
      </c>
      <c r="J85" s="49">
        <v>14</v>
      </c>
      <c r="K85" s="49">
        <v>0</v>
      </c>
      <c r="L85" s="49">
        <v>0</v>
      </c>
      <c r="M85" s="53">
        <v>0</v>
      </c>
      <c r="N85" s="50">
        <f t="shared" si="2"/>
        <v>142</v>
      </c>
      <c r="P85" s="85">
        <f t="shared" si="1"/>
        <v>0.5955056179775281</v>
      </c>
      <c r="R85" s="133"/>
      <c r="S85" s="133"/>
    </row>
    <row r="86" spans="1:19" hidden="1" x14ac:dyDescent="0.3">
      <c r="A86" s="83">
        <v>2013</v>
      </c>
      <c r="B86" s="46">
        <v>32</v>
      </c>
      <c r="C86" s="47" t="s">
        <v>21</v>
      </c>
      <c r="D86" s="48">
        <v>44</v>
      </c>
      <c r="E86" s="49">
        <v>24</v>
      </c>
      <c r="F86" s="49">
        <v>24</v>
      </c>
      <c r="G86" s="49">
        <v>13</v>
      </c>
      <c r="H86" s="49">
        <v>0</v>
      </c>
      <c r="I86" s="49">
        <v>0</v>
      </c>
      <c r="J86" s="49">
        <v>16</v>
      </c>
      <c r="K86" s="49">
        <v>0</v>
      </c>
      <c r="L86" s="49">
        <v>0</v>
      </c>
      <c r="M86" s="53">
        <v>0</v>
      </c>
      <c r="N86" s="50">
        <f t="shared" si="2"/>
        <v>121</v>
      </c>
      <c r="P86" s="85">
        <f t="shared" si="1"/>
        <v>-0.1037037037037037</v>
      </c>
      <c r="R86" s="133"/>
      <c r="S86" s="133"/>
    </row>
    <row r="87" spans="1:19" hidden="1" x14ac:dyDescent="0.3">
      <c r="A87" s="83">
        <v>2013</v>
      </c>
      <c r="B87" s="46">
        <v>33</v>
      </c>
      <c r="C87" s="47" t="s">
        <v>21</v>
      </c>
      <c r="D87" s="48">
        <v>19</v>
      </c>
      <c r="E87" s="49">
        <v>5</v>
      </c>
      <c r="F87" s="49">
        <v>22</v>
      </c>
      <c r="G87" s="49">
        <v>8</v>
      </c>
      <c r="H87" s="49">
        <v>0</v>
      </c>
      <c r="I87" s="49">
        <v>5</v>
      </c>
      <c r="J87" s="49">
        <v>6</v>
      </c>
      <c r="K87" s="49">
        <v>0</v>
      </c>
      <c r="L87" s="49">
        <v>0</v>
      </c>
      <c r="M87" s="53">
        <v>0</v>
      </c>
      <c r="N87" s="50">
        <f t="shared" si="2"/>
        <v>65</v>
      </c>
      <c r="P87" s="85">
        <f t="shared" si="1"/>
        <v>-0.35</v>
      </c>
      <c r="R87" s="133"/>
      <c r="S87" s="133"/>
    </row>
    <row r="88" spans="1:19" hidden="1" x14ac:dyDescent="0.3">
      <c r="A88" s="83">
        <v>2013</v>
      </c>
      <c r="B88" s="46">
        <v>34</v>
      </c>
      <c r="C88" s="47" t="s">
        <v>21</v>
      </c>
      <c r="D88" s="48">
        <v>19</v>
      </c>
      <c r="E88" s="49">
        <v>2</v>
      </c>
      <c r="F88" s="49">
        <v>20</v>
      </c>
      <c r="G88" s="49">
        <v>4</v>
      </c>
      <c r="H88" s="49">
        <v>0</v>
      </c>
      <c r="I88" s="49">
        <v>8</v>
      </c>
      <c r="J88" s="49">
        <v>0</v>
      </c>
      <c r="K88" s="49">
        <v>0</v>
      </c>
      <c r="L88" s="49">
        <v>0</v>
      </c>
      <c r="M88" s="53">
        <v>0</v>
      </c>
      <c r="N88" s="50">
        <f t="shared" si="2"/>
        <v>53</v>
      </c>
      <c r="P88" s="85">
        <f t="shared" si="1"/>
        <v>-0.15873015873015872</v>
      </c>
      <c r="R88" s="133"/>
      <c r="S88" s="133"/>
    </row>
    <row r="89" spans="1:19" hidden="1" x14ac:dyDescent="0.3">
      <c r="A89" s="83">
        <v>2013</v>
      </c>
      <c r="B89" s="46">
        <v>35</v>
      </c>
      <c r="C89" s="47" t="s">
        <v>21</v>
      </c>
      <c r="D89" s="48">
        <v>82</v>
      </c>
      <c r="E89" s="49">
        <v>11</v>
      </c>
      <c r="F89" s="49">
        <v>0</v>
      </c>
      <c r="G89" s="49">
        <v>1</v>
      </c>
      <c r="H89" s="49">
        <v>0</v>
      </c>
      <c r="I89" s="49">
        <v>0</v>
      </c>
      <c r="J89" s="49">
        <v>0</v>
      </c>
      <c r="K89" s="49">
        <v>2</v>
      </c>
      <c r="L89" s="49">
        <v>0</v>
      </c>
      <c r="M89" s="53">
        <v>0</v>
      </c>
      <c r="N89" s="50">
        <f t="shared" si="2"/>
        <v>96</v>
      </c>
      <c r="P89" s="85">
        <f t="shared" si="1"/>
        <v>1.6666666666666667</v>
      </c>
      <c r="R89" s="133"/>
      <c r="S89" s="133"/>
    </row>
    <row r="90" spans="1:19" hidden="1" x14ac:dyDescent="0.3">
      <c r="A90" s="83">
        <v>2013</v>
      </c>
      <c r="B90" s="46">
        <v>36</v>
      </c>
      <c r="C90" s="47" t="s">
        <v>21</v>
      </c>
      <c r="D90" s="48">
        <v>25</v>
      </c>
      <c r="E90" s="49">
        <v>3</v>
      </c>
      <c r="F90" s="49">
        <v>14</v>
      </c>
      <c r="G90" s="49">
        <v>8</v>
      </c>
      <c r="H90" s="49">
        <v>0</v>
      </c>
      <c r="I90" s="49">
        <v>4</v>
      </c>
      <c r="J90" s="49">
        <v>6</v>
      </c>
      <c r="K90" s="49">
        <v>0</v>
      </c>
      <c r="L90" s="49">
        <v>0</v>
      </c>
      <c r="M90" s="53">
        <v>0</v>
      </c>
      <c r="N90" s="50">
        <f t="shared" si="2"/>
        <v>60</v>
      </c>
      <c r="P90" s="85">
        <f t="shared" si="1"/>
        <v>-7.6923076923076927E-2</v>
      </c>
      <c r="R90" s="133"/>
      <c r="S90" s="133"/>
    </row>
    <row r="91" spans="1:19" hidden="1" x14ac:dyDescent="0.3">
      <c r="A91" s="83">
        <v>2013</v>
      </c>
      <c r="B91" s="46">
        <v>37</v>
      </c>
      <c r="C91" s="47" t="s">
        <v>21</v>
      </c>
      <c r="D91" s="48">
        <v>31</v>
      </c>
      <c r="E91" s="49">
        <v>22</v>
      </c>
      <c r="F91" s="49">
        <v>14</v>
      </c>
      <c r="G91" s="49">
        <v>2</v>
      </c>
      <c r="H91" s="49">
        <v>0</v>
      </c>
      <c r="I91" s="49">
        <v>15</v>
      </c>
      <c r="J91" s="49">
        <v>18</v>
      </c>
      <c r="K91" s="49">
        <v>1</v>
      </c>
      <c r="L91" s="49">
        <v>0</v>
      </c>
      <c r="M91" s="53">
        <v>0</v>
      </c>
      <c r="N91" s="50">
        <f t="shared" si="2"/>
        <v>103</v>
      </c>
      <c r="P91" s="85">
        <f t="shared" si="1"/>
        <v>5.1020408163265307E-2</v>
      </c>
      <c r="R91" s="133"/>
      <c r="S91" s="133"/>
    </row>
    <row r="92" spans="1:19" hidden="1" x14ac:dyDescent="0.3">
      <c r="A92" s="83">
        <v>2013</v>
      </c>
      <c r="B92" s="46">
        <v>38</v>
      </c>
      <c r="C92" s="47" t="s">
        <v>21</v>
      </c>
      <c r="D92" s="48">
        <v>33</v>
      </c>
      <c r="E92" s="49">
        <v>17</v>
      </c>
      <c r="F92" s="49">
        <v>16</v>
      </c>
      <c r="G92" s="49">
        <v>12</v>
      </c>
      <c r="H92" s="49">
        <v>0</v>
      </c>
      <c r="I92" s="49">
        <v>4</v>
      </c>
      <c r="J92" s="49">
        <v>10</v>
      </c>
      <c r="K92" s="49">
        <v>0</v>
      </c>
      <c r="L92" s="49">
        <v>0</v>
      </c>
      <c r="M92" s="53">
        <v>0</v>
      </c>
      <c r="N92" s="50">
        <f t="shared" si="2"/>
        <v>92</v>
      </c>
      <c r="P92" s="85">
        <f t="shared" si="1"/>
        <v>0.41538461538461541</v>
      </c>
      <c r="R92" s="133"/>
      <c r="S92" s="133"/>
    </row>
    <row r="93" spans="1:19" hidden="1" x14ac:dyDescent="0.3">
      <c r="A93" s="83">
        <v>2013</v>
      </c>
      <c r="B93" s="46">
        <v>39</v>
      </c>
      <c r="C93" s="47" t="s">
        <v>21</v>
      </c>
      <c r="D93" s="48">
        <v>41</v>
      </c>
      <c r="E93" s="49">
        <v>26</v>
      </c>
      <c r="F93" s="49">
        <v>26</v>
      </c>
      <c r="G93" s="49">
        <v>0</v>
      </c>
      <c r="H93" s="49">
        <v>0</v>
      </c>
      <c r="I93" s="49">
        <v>4</v>
      </c>
      <c r="J93" s="49">
        <v>10</v>
      </c>
      <c r="K93" s="49">
        <v>0</v>
      </c>
      <c r="L93" s="49">
        <v>0</v>
      </c>
      <c r="M93" s="53">
        <v>0</v>
      </c>
      <c r="N93" s="50">
        <f t="shared" si="2"/>
        <v>107</v>
      </c>
      <c r="P93" s="85">
        <f t="shared" si="1"/>
        <v>0.20224719101123595</v>
      </c>
      <c r="R93" s="133"/>
      <c r="S93" s="133"/>
    </row>
    <row r="94" spans="1:19" hidden="1" x14ac:dyDescent="0.3">
      <c r="A94" s="83">
        <v>2013</v>
      </c>
      <c r="B94" s="46">
        <v>40</v>
      </c>
      <c r="C94" s="47" t="s">
        <v>21</v>
      </c>
      <c r="D94" s="48">
        <v>40</v>
      </c>
      <c r="E94" s="49">
        <v>16</v>
      </c>
      <c r="F94" s="49">
        <v>44</v>
      </c>
      <c r="G94" s="49">
        <v>23</v>
      </c>
      <c r="H94" s="49">
        <v>0</v>
      </c>
      <c r="I94" s="49">
        <v>3</v>
      </c>
      <c r="J94" s="49">
        <v>9</v>
      </c>
      <c r="K94" s="49">
        <v>1</v>
      </c>
      <c r="L94" s="49">
        <v>0</v>
      </c>
      <c r="M94" s="53">
        <v>0</v>
      </c>
      <c r="N94" s="50">
        <f t="shared" si="2"/>
        <v>136</v>
      </c>
      <c r="P94" s="85">
        <f t="shared" si="1"/>
        <v>0.91549295774647887</v>
      </c>
      <c r="R94" s="133"/>
      <c r="S94" s="133"/>
    </row>
    <row r="95" spans="1:19" hidden="1" x14ac:dyDescent="0.3">
      <c r="A95" s="83">
        <v>2013</v>
      </c>
      <c r="B95" s="46">
        <v>41</v>
      </c>
      <c r="C95" s="47" t="s">
        <v>21</v>
      </c>
      <c r="D95" s="48">
        <v>42</v>
      </c>
      <c r="E95" s="49">
        <v>22</v>
      </c>
      <c r="F95" s="49">
        <v>27</v>
      </c>
      <c r="G95" s="49">
        <v>5</v>
      </c>
      <c r="H95" s="49">
        <v>0</v>
      </c>
      <c r="I95" s="49">
        <v>2</v>
      </c>
      <c r="J95" s="49">
        <v>11</v>
      </c>
      <c r="K95" s="49">
        <v>0</v>
      </c>
      <c r="L95" s="49">
        <v>0</v>
      </c>
      <c r="M95" s="53">
        <v>0</v>
      </c>
      <c r="N95" s="50">
        <f t="shared" si="2"/>
        <v>109</v>
      </c>
      <c r="P95" s="85">
        <f t="shared" si="1"/>
        <v>0.21111111111111111</v>
      </c>
      <c r="R95" s="133"/>
      <c r="S95" s="133"/>
    </row>
    <row r="96" spans="1:19" hidden="1" x14ac:dyDescent="0.3">
      <c r="A96" s="83">
        <v>2013</v>
      </c>
      <c r="B96" s="46">
        <v>42</v>
      </c>
      <c r="C96" s="47" t="s">
        <v>21</v>
      </c>
      <c r="D96" s="48">
        <v>41</v>
      </c>
      <c r="E96" s="49">
        <v>30</v>
      </c>
      <c r="F96" s="49">
        <v>51</v>
      </c>
      <c r="G96" s="49">
        <v>13</v>
      </c>
      <c r="H96" s="49">
        <v>0</v>
      </c>
      <c r="I96" s="49">
        <v>10</v>
      </c>
      <c r="J96" s="49">
        <v>25</v>
      </c>
      <c r="K96" s="49">
        <v>0</v>
      </c>
      <c r="L96" s="49">
        <v>0</v>
      </c>
      <c r="M96" s="53">
        <v>0</v>
      </c>
      <c r="N96" s="50">
        <f t="shared" si="2"/>
        <v>170</v>
      </c>
      <c r="P96" s="85">
        <f t="shared" si="1"/>
        <v>0.4049586776859504</v>
      </c>
      <c r="R96" s="133"/>
      <c r="S96" s="133"/>
    </row>
    <row r="97" spans="1:24" hidden="1" x14ac:dyDescent="0.3">
      <c r="A97" s="83">
        <v>2013</v>
      </c>
      <c r="B97" s="46">
        <v>43</v>
      </c>
      <c r="C97" s="47" t="s">
        <v>21</v>
      </c>
      <c r="D97" s="48">
        <v>19</v>
      </c>
      <c r="E97" s="49">
        <v>38</v>
      </c>
      <c r="F97" s="49">
        <v>25</v>
      </c>
      <c r="G97" s="49">
        <v>4</v>
      </c>
      <c r="H97" s="49">
        <v>0</v>
      </c>
      <c r="I97" s="49">
        <v>1</v>
      </c>
      <c r="J97" s="49">
        <v>52</v>
      </c>
      <c r="K97" s="49">
        <v>2</v>
      </c>
      <c r="L97" s="49">
        <v>0</v>
      </c>
      <c r="M97" s="53">
        <v>0</v>
      </c>
      <c r="N97" s="50">
        <f t="shared" si="2"/>
        <v>141</v>
      </c>
      <c r="P97" s="85">
        <f t="shared" si="1"/>
        <v>8.461538461538462E-2</v>
      </c>
      <c r="R97" s="133"/>
      <c r="S97" s="133"/>
    </row>
    <row r="98" spans="1:24" hidden="1" x14ac:dyDescent="0.3">
      <c r="A98" s="83">
        <v>2013</v>
      </c>
      <c r="B98" s="46">
        <v>44</v>
      </c>
      <c r="C98" s="47" t="s">
        <v>21</v>
      </c>
      <c r="D98" s="48">
        <v>28</v>
      </c>
      <c r="E98" s="49">
        <v>38</v>
      </c>
      <c r="F98" s="49">
        <v>19</v>
      </c>
      <c r="G98" s="49">
        <v>4</v>
      </c>
      <c r="H98" s="49">
        <v>0</v>
      </c>
      <c r="I98" s="49">
        <v>23</v>
      </c>
      <c r="J98" s="49">
        <v>14</v>
      </c>
      <c r="K98" s="49">
        <v>2</v>
      </c>
      <c r="L98" s="49">
        <v>0</v>
      </c>
      <c r="M98" s="53">
        <v>0</v>
      </c>
      <c r="N98" s="50">
        <f t="shared" si="2"/>
        <v>128</v>
      </c>
      <c r="P98" s="85">
        <f t="shared" si="1"/>
        <v>-0.17948717948717949</v>
      </c>
      <c r="R98" s="133"/>
      <c r="S98" s="133"/>
    </row>
    <row r="99" spans="1:24" hidden="1" x14ac:dyDescent="0.3">
      <c r="A99" s="83">
        <v>2013</v>
      </c>
      <c r="B99" s="46">
        <v>45</v>
      </c>
      <c r="C99" s="47" t="s">
        <v>21</v>
      </c>
      <c r="D99" s="48">
        <v>40</v>
      </c>
      <c r="E99" s="49">
        <v>22</v>
      </c>
      <c r="F99" s="49">
        <v>18</v>
      </c>
      <c r="G99" s="49">
        <v>5</v>
      </c>
      <c r="H99" s="49">
        <v>0</v>
      </c>
      <c r="I99" s="49">
        <v>15</v>
      </c>
      <c r="J99" s="49">
        <v>0</v>
      </c>
      <c r="K99" s="49">
        <v>0</v>
      </c>
      <c r="L99" s="49">
        <v>0</v>
      </c>
      <c r="M99" s="53">
        <v>0</v>
      </c>
      <c r="N99" s="50">
        <f t="shared" si="2"/>
        <v>100</v>
      </c>
      <c r="P99" s="85">
        <f t="shared" si="1"/>
        <v>-0.30069930069930068</v>
      </c>
      <c r="R99" s="133"/>
      <c r="S99" s="133"/>
    </row>
    <row r="100" spans="1:24" hidden="1" x14ac:dyDescent="0.3">
      <c r="A100" s="83">
        <v>2013</v>
      </c>
      <c r="B100" s="46">
        <v>46</v>
      </c>
      <c r="C100" s="47" t="s">
        <v>21</v>
      </c>
      <c r="D100" s="48">
        <v>29</v>
      </c>
      <c r="E100" s="49">
        <v>47</v>
      </c>
      <c r="F100" s="49">
        <v>72</v>
      </c>
      <c r="G100" s="49">
        <v>3</v>
      </c>
      <c r="H100" s="49">
        <v>0</v>
      </c>
      <c r="I100" s="49">
        <v>3</v>
      </c>
      <c r="J100" s="49">
        <v>4</v>
      </c>
      <c r="K100" s="49">
        <v>4</v>
      </c>
      <c r="L100" s="49">
        <v>0</v>
      </c>
      <c r="M100" s="53">
        <v>0</v>
      </c>
      <c r="N100" s="50">
        <f t="shared" si="2"/>
        <v>162</v>
      </c>
      <c r="P100" s="85">
        <f t="shared" si="1"/>
        <v>0.38461538461538464</v>
      </c>
      <c r="R100" s="133"/>
      <c r="S100" s="133"/>
    </row>
    <row r="101" spans="1:24" hidden="1" x14ac:dyDescent="0.3">
      <c r="A101" s="83">
        <v>2013</v>
      </c>
      <c r="B101" s="46">
        <v>47</v>
      </c>
      <c r="C101" s="47" t="s">
        <v>21</v>
      </c>
      <c r="D101" s="48">
        <v>38</v>
      </c>
      <c r="E101" s="49">
        <v>24</v>
      </c>
      <c r="F101" s="49">
        <v>120</v>
      </c>
      <c r="G101" s="49">
        <v>6</v>
      </c>
      <c r="H101" s="49">
        <v>0</v>
      </c>
      <c r="I101" s="49">
        <v>8</v>
      </c>
      <c r="J101" s="49">
        <v>7</v>
      </c>
      <c r="K101" s="49">
        <v>3</v>
      </c>
      <c r="L101" s="49">
        <v>0</v>
      </c>
      <c r="M101" s="53">
        <v>0</v>
      </c>
      <c r="N101" s="50">
        <f t="shared" si="2"/>
        <v>206</v>
      </c>
      <c r="P101" s="85">
        <f t="shared" si="1"/>
        <v>0.39189189189189189</v>
      </c>
      <c r="R101" s="133"/>
      <c r="S101" s="133"/>
    </row>
    <row r="102" spans="1:24" hidden="1" x14ac:dyDescent="0.3">
      <c r="A102" s="83">
        <v>2013</v>
      </c>
      <c r="B102" s="46">
        <v>48</v>
      </c>
      <c r="C102" s="47" t="s">
        <v>21</v>
      </c>
      <c r="D102" s="48">
        <v>27</v>
      </c>
      <c r="E102" s="49">
        <v>28</v>
      </c>
      <c r="F102" s="49">
        <v>85</v>
      </c>
      <c r="G102" s="49">
        <v>10</v>
      </c>
      <c r="H102" s="49">
        <v>0</v>
      </c>
      <c r="I102" s="49">
        <v>5</v>
      </c>
      <c r="J102" s="49">
        <v>2</v>
      </c>
      <c r="K102" s="49">
        <v>4</v>
      </c>
      <c r="L102" s="49">
        <v>0</v>
      </c>
      <c r="M102" s="53">
        <v>0</v>
      </c>
      <c r="N102" s="50">
        <f t="shared" si="2"/>
        <v>161</v>
      </c>
      <c r="P102" s="85">
        <f t="shared" si="1"/>
        <v>-0.19900497512437812</v>
      </c>
      <c r="R102" s="133"/>
      <c r="S102" s="133"/>
    </row>
    <row r="103" spans="1:24" hidden="1" x14ac:dyDescent="0.3">
      <c r="A103" s="83">
        <v>2013</v>
      </c>
      <c r="B103" s="46">
        <v>49</v>
      </c>
      <c r="C103" s="47" t="s">
        <v>21</v>
      </c>
      <c r="D103" s="48">
        <v>70</v>
      </c>
      <c r="E103" s="49">
        <v>15</v>
      </c>
      <c r="F103" s="49">
        <v>137</v>
      </c>
      <c r="G103" s="49">
        <v>3</v>
      </c>
      <c r="H103" s="49">
        <v>0</v>
      </c>
      <c r="I103" s="49">
        <v>17</v>
      </c>
      <c r="J103" s="49">
        <v>7</v>
      </c>
      <c r="K103" s="49">
        <v>8</v>
      </c>
      <c r="L103" s="49">
        <v>0</v>
      </c>
      <c r="M103" s="53">
        <v>0</v>
      </c>
      <c r="N103" s="50">
        <f t="shared" si="2"/>
        <v>257</v>
      </c>
      <c r="P103" s="85">
        <f t="shared" si="1"/>
        <v>0.23557692307692307</v>
      </c>
      <c r="R103" s="133"/>
      <c r="S103" s="133"/>
    </row>
    <row r="104" spans="1:24" hidden="1" x14ac:dyDescent="0.3">
      <c r="A104" s="83">
        <v>2013</v>
      </c>
      <c r="B104" s="46">
        <v>50</v>
      </c>
      <c r="C104" s="47" t="s">
        <v>21</v>
      </c>
      <c r="D104" s="48">
        <v>36</v>
      </c>
      <c r="E104" s="49">
        <v>25</v>
      </c>
      <c r="F104" s="49">
        <v>116</v>
      </c>
      <c r="G104" s="49">
        <v>15</v>
      </c>
      <c r="H104" s="49">
        <v>0</v>
      </c>
      <c r="I104" s="49">
        <v>11</v>
      </c>
      <c r="J104" s="49">
        <v>14</v>
      </c>
      <c r="K104" s="49">
        <v>5</v>
      </c>
      <c r="L104" s="49">
        <v>0</v>
      </c>
      <c r="M104" s="53">
        <v>0</v>
      </c>
      <c r="N104" s="50">
        <f t="shared" si="2"/>
        <v>222</v>
      </c>
      <c r="P104" s="85">
        <f>(N104-N51)/N51</f>
        <v>2.7777777777777776E-2</v>
      </c>
      <c r="R104" s="133"/>
      <c r="S104" s="133"/>
    </row>
    <row r="105" spans="1:24" hidden="1" x14ac:dyDescent="0.3">
      <c r="A105" s="83">
        <v>2013</v>
      </c>
      <c r="B105" s="46">
        <v>51</v>
      </c>
      <c r="C105" s="47" t="s">
        <v>21</v>
      </c>
      <c r="D105" s="48">
        <v>69</v>
      </c>
      <c r="E105" s="49">
        <v>10</v>
      </c>
      <c r="F105" s="49">
        <v>233</v>
      </c>
      <c r="G105" s="49">
        <v>0</v>
      </c>
      <c r="H105" s="49">
        <v>0</v>
      </c>
      <c r="I105" s="49">
        <v>2</v>
      </c>
      <c r="J105" s="49">
        <v>18</v>
      </c>
      <c r="K105" s="49">
        <v>4</v>
      </c>
      <c r="L105" s="49">
        <v>0</v>
      </c>
      <c r="M105" s="53">
        <v>0</v>
      </c>
      <c r="N105" s="50">
        <f t="shared" si="2"/>
        <v>336</v>
      </c>
      <c r="P105" s="85">
        <f t="shared" si="1"/>
        <v>0.63902439024390245</v>
      </c>
      <c r="R105" s="133"/>
      <c r="S105" s="133"/>
    </row>
    <row r="106" spans="1:24" ht="15" hidden="1" thickBot="1" x14ac:dyDescent="0.35">
      <c r="A106" s="86">
        <v>2013</v>
      </c>
      <c r="B106" s="87">
        <v>52</v>
      </c>
      <c r="C106" s="88" t="s">
        <v>21</v>
      </c>
      <c r="D106" s="56">
        <v>19</v>
      </c>
      <c r="E106" s="57">
        <v>5</v>
      </c>
      <c r="F106" s="57">
        <v>82</v>
      </c>
      <c r="G106" s="57">
        <v>0</v>
      </c>
      <c r="H106" s="57">
        <v>0</v>
      </c>
      <c r="I106" s="57">
        <v>19</v>
      </c>
      <c r="J106" s="57">
        <v>2</v>
      </c>
      <c r="K106" s="57">
        <v>6</v>
      </c>
      <c r="L106" s="57">
        <v>0</v>
      </c>
      <c r="M106" s="58">
        <v>0</v>
      </c>
      <c r="N106" s="59">
        <f t="shared" si="2"/>
        <v>133</v>
      </c>
      <c r="P106" s="90">
        <f t="shared" si="1"/>
        <v>1.375</v>
      </c>
      <c r="R106" s="133"/>
      <c r="S106" s="133"/>
    </row>
    <row r="107" spans="1:24" ht="93.75" hidden="1" customHeight="1" thickTop="1" thickBot="1" x14ac:dyDescent="0.35">
      <c r="A107" s="61" t="s">
        <v>0</v>
      </c>
      <c r="B107" s="62" t="s">
        <v>1</v>
      </c>
      <c r="C107" s="63" t="s">
        <v>2</v>
      </c>
      <c r="D107" s="64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  <c r="R107" s="130" t="s">
        <v>32</v>
      </c>
      <c r="S107" s="131" t="s">
        <v>30</v>
      </c>
    </row>
    <row r="108" spans="1:24" hidden="1" x14ac:dyDescent="0.3">
      <c r="A108" s="92">
        <v>2014</v>
      </c>
      <c r="B108" s="74">
        <v>1</v>
      </c>
      <c r="C108" s="75" t="s">
        <v>21</v>
      </c>
      <c r="D108" s="76">
        <v>30</v>
      </c>
      <c r="E108" s="77">
        <v>1</v>
      </c>
      <c r="F108" s="77">
        <v>64</v>
      </c>
      <c r="G108" s="77">
        <v>0</v>
      </c>
      <c r="H108" s="93">
        <v>0</v>
      </c>
      <c r="I108" s="77">
        <v>14</v>
      </c>
      <c r="J108" s="77">
        <v>2</v>
      </c>
      <c r="K108" s="77">
        <v>6</v>
      </c>
      <c r="L108" s="77">
        <v>0</v>
      </c>
      <c r="M108" s="78">
        <v>0</v>
      </c>
      <c r="N108" s="50">
        <f t="shared" si="2"/>
        <v>117</v>
      </c>
      <c r="O108" s="79"/>
      <c r="P108" s="94">
        <f t="shared" si="1"/>
        <v>-0.29090909090909089</v>
      </c>
      <c r="Q108" s="82"/>
      <c r="R108" s="152"/>
      <c r="S108" s="153">
        <f t="shared" ref="S108:S117" si="3">N108+R108</f>
        <v>117</v>
      </c>
      <c r="T108" s="82"/>
      <c r="U108" s="82"/>
      <c r="V108" s="82"/>
      <c r="W108" s="82"/>
      <c r="X108" s="82"/>
    </row>
    <row r="109" spans="1:24" hidden="1" x14ac:dyDescent="0.3">
      <c r="A109" s="95">
        <v>2014</v>
      </c>
      <c r="B109" s="46">
        <v>2</v>
      </c>
      <c r="C109" s="84" t="s">
        <v>21</v>
      </c>
      <c r="D109" s="48">
        <v>13</v>
      </c>
      <c r="E109" s="49">
        <v>5</v>
      </c>
      <c r="F109" s="49">
        <v>56</v>
      </c>
      <c r="G109" s="49">
        <v>7</v>
      </c>
      <c r="H109" s="49">
        <v>0</v>
      </c>
      <c r="I109" s="49">
        <v>0</v>
      </c>
      <c r="J109" s="49">
        <v>8</v>
      </c>
      <c r="K109" s="49">
        <v>3</v>
      </c>
      <c r="L109" s="49">
        <v>0</v>
      </c>
      <c r="M109" s="53">
        <v>0</v>
      </c>
      <c r="N109" s="50">
        <f t="shared" si="2"/>
        <v>92</v>
      </c>
      <c r="O109" s="82"/>
      <c r="P109" s="85">
        <f>(N109-N56)/N56</f>
        <v>0.16455696202531644</v>
      </c>
      <c r="Q109" s="82"/>
      <c r="R109" s="154"/>
      <c r="S109" s="153">
        <f t="shared" si="3"/>
        <v>92</v>
      </c>
      <c r="T109" s="82"/>
      <c r="U109" s="82"/>
      <c r="V109" s="82"/>
      <c r="W109" s="82"/>
    </row>
    <row r="110" spans="1:24" hidden="1" x14ac:dyDescent="0.3">
      <c r="A110" s="95">
        <v>2014</v>
      </c>
      <c r="B110" s="46">
        <v>3</v>
      </c>
      <c r="C110" s="47" t="s">
        <v>21</v>
      </c>
      <c r="D110" s="48">
        <v>36</v>
      </c>
      <c r="E110" s="49">
        <v>15</v>
      </c>
      <c r="F110" s="49">
        <v>100</v>
      </c>
      <c r="G110" s="49">
        <v>6</v>
      </c>
      <c r="H110" s="49">
        <v>0</v>
      </c>
      <c r="I110" s="49">
        <v>6</v>
      </c>
      <c r="J110" s="49">
        <v>3</v>
      </c>
      <c r="K110" s="49">
        <v>6</v>
      </c>
      <c r="L110" s="49">
        <v>0</v>
      </c>
      <c r="M110" s="53">
        <v>0</v>
      </c>
      <c r="N110" s="50">
        <f t="shared" si="2"/>
        <v>172</v>
      </c>
      <c r="P110" s="85">
        <f t="shared" ref="P110:P157" si="4">(N110-N57)/N57</f>
        <v>1.0476190476190477</v>
      </c>
      <c r="R110" s="154"/>
      <c r="S110" s="153">
        <f t="shared" si="3"/>
        <v>172</v>
      </c>
    </row>
    <row r="111" spans="1:24" hidden="1" x14ac:dyDescent="0.3">
      <c r="A111" s="95">
        <v>2014</v>
      </c>
      <c r="B111" s="46">
        <v>4</v>
      </c>
      <c r="C111" s="47" t="s">
        <v>21</v>
      </c>
      <c r="D111" s="48">
        <v>35</v>
      </c>
      <c r="E111" s="49">
        <v>8</v>
      </c>
      <c r="F111" s="49">
        <v>158</v>
      </c>
      <c r="G111" s="49">
        <v>0</v>
      </c>
      <c r="H111" s="49">
        <v>0</v>
      </c>
      <c r="I111" s="49">
        <v>3</v>
      </c>
      <c r="J111" s="49">
        <v>4</v>
      </c>
      <c r="K111" s="49">
        <v>12</v>
      </c>
      <c r="L111" s="49">
        <v>0</v>
      </c>
      <c r="M111" s="53">
        <v>0</v>
      </c>
      <c r="N111" s="50">
        <f t="shared" si="2"/>
        <v>220</v>
      </c>
      <c r="P111" s="85">
        <f t="shared" si="4"/>
        <v>6.7961165048543687E-2</v>
      </c>
      <c r="R111" s="154"/>
      <c r="S111" s="153">
        <f t="shared" si="3"/>
        <v>220</v>
      </c>
    </row>
    <row r="112" spans="1:24" hidden="1" x14ac:dyDescent="0.3">
      <c r="A112" s="95">
        <v>2014</v>
      </c>
      <c r="B112" s="46">
        <v>5</v>
      </c>
      <c r="C112" s="47" t="s">
        <v>21</v>
      </c>
      <c r="D112" s="48">
        <v>52</v>
      </c>
      <c r="E112" s="49">
        <v>24</v>
      </c>
      <c r="F112" s="49">
        <v>74</v>
      </c>
      <c r="G112" s="49">
        <v>31</v>
      </c>
      <c r="H112" s="49">
        <v>0</v>
      </c>
      <c r="I112" s="49">
        <v>5</v>
      </c>
      <c r="J112" s="49">
        <v>6</v>
      </c>
      <c r="K112" s="49">
        <v>0</v>
      </c>
      <c r="L112" s="49">
        <v>0</v>
      </c>
      <c r="M112" s="53">
        <v>0</v>
      </c>
      <c r="N112" s="50">
        <f t="shared" si="2"/>
        <v>192</v>
      </c>
      <c r="P112" s="85">
        <f t="shared" si="4"/>
        <v>0.10344827586206896</v>
      </c>
      <c r="R112" s="154"/>
      <c r="S112" s="153">
        <f t="shared" si="3"/>
        <v>192</v>
      </c>
    </row>
    <row r="113" spans="1:19" hidden="1" x14ac:dyDescent="0.3">
      <c r="A113" s="95">
        <v>2014</v>
      </c>
      <c r="B113" s="46">
        <v>6</v>
      </c>
      <c r="C113" s="47" t="s">
        <v>21</v>
      </c>
      <c r="D113" s="48">
        <v>10</v>
      </c>
      <c r="E113" s="49">
        <v>28</v>
      </c>
      <c r="F113" s="49">
        <v>116</v>
      </c>
      <c r="G113" s="49">
        <v>9</v>
      </c>
      <c r="H113" s="49">
        <v>0</v>
      </c>
      <c r="I113" s="49">
        <v>14</v>
      </c>
      <c r="J113" s="49">
        <v>9</v>
      </c>
      <c r="K113" s="49">
        <v>0</v>
      </c>
      <c r="L113" s="49">
        <v>0</v>
      </c>
      <c r="M113" s="53">
        <v>0</v>
      </c>
      <c r="N113" s="50">
        <f t="shared" si="2"/>
        <v>186</v>
      </c>
      <c r="P113" s="85">
        <f t="shared" si="4"/>
        <v>0.24832214765100671</v>
      </c>
      <c r="R113" s="154"/>
      <c r="S113" s="153">
        <f t="shared" si="3"/>
        <v>186</v>
      </c>
    </row>
    <row r="114" spans="1:19" hidden="1" x14ac:dyDescent="0.3">
      <c r="A114" s="95">
        <v>2014</v>
      </c>
      <c r="B114" s="46">
        <v>7</v>
      </c>
      <c r="C114" s="47" t="s">
        <v>21</v>
      </c>
      <c r="D114" s="48">
        <v>66</v>
      </c>
      <c r="E114" s="49">
        <v>24</v>
      </c>
      <c r="F114" s="49">
        <v>118</v>
      </c>
      <c r="G114" s="49">
        <v>25</v>
      </c>
      <c r="H114" s="49">
        <v>0</v>
      </c>
      <c r="I114" s="49">
        <v>7</v>
      </c>
      <c r="J114" s="49">
        <v>9</v>
      </c>
      <c r="K114" s="49">
        <v>20</v>
      </c>
      <c r="L114" s="49">
        <v>0</v>
      </c>
      <c r="M114" s="53">
        <v>0</v>
      </c>
      <c r="N114" s="50">
        <f t="shared" si="2"/>
        <v>269</v>
      </c>
      <c r="P114" s="85">
        <f t="shared" si="4"/>
        <v>2.7361111111111112</v>
      </c>
      <c r="R114" s="154"/>
      <c r="S114" s="153">
        <f t="shared" si="3"/>
        <v>269</v>
      </c>
    </row>
    <row r="115" spans="1:19" hidden="1" x14ac:dyDescent="0.3">
      <c r="A115" s="95">
        <v>2014</v>
      </c>
      <c r="B115" s="46">
        <v>8</v>
      </c>
      <c r="C115" s="47" t="s">
        <v>21</v>
      </c>
      <c r="D115" s="48">
        <v>67</v>
      </c>
      <c r="E115" s="49">
        <v>43</v>
      </c>
      <c r="F115" s="49">
        <v>118</v>
      </c>
      <c r="G115" s="49">
        <v>0</v>
      </c>
      <c r="H115" s="49">
        <v>0</v>
      </c>
      <c r="I115" s="49">
        <v>2</v>
      </c>
      <c r="J115" s="49">
        <v>16</v>
      </c>
      <c r="K115" s="49">
        <v>0</v>
      </c>
      <c r="L115" s="49">
        <v>0</v>
      </c>
      <c r="M115" s="53">
        <v>0</v>
      </c>
      <c r="N115" s="50">
        <f t="shared" si="2"/>
        <v>246</v>
      </c>
      <c r="P115" s="85">
        <f t="shared" si="4"/>
        <v>9.8214285714285712E-2</v>
      </c>
      <c r="R115" s="154"/>
      <c r="S115" s="153">
        <f t="shared" si="3"/>
        <v>246</v>
      </c>
    </row>
    <row r="116" spans="1:19" hidden="1" x14ac:dyDescent="0.3">
      <c r="A116" s="95">
        <v>2014</v>
      </c>
      <c r="B116" s="46">
        <v>9</v>
      </c>
      <c r="C116" s="47" t="s">
        <v>21</v>
      </c>
      <c r="D116" s="48">
        <v>41</v>
      </c>
      <c r="E116" s="49">
        <v>29</v>
      </c>
      <c r="F116" s="49">
        <v>113</v>
      </c>
      <c r="G116" s="49">
        <v>36</v>
      </c>
      <c r="H116" s="49">
        <v>0</v>
      </c>
      <c r="I116" s="49">
        <v>4</v>
      </c>
      <c r="J116" s="49">
        <v>21</v>
      </c>
      <c r="K116" s="49">
        <v>3</v>
      </c>
      <c r="L116" s="49">
        <v>0</v>
      </c>
      <c r="M116" s="53">
        <v>0</v>
      </c>
      <c r="N116" s="50">
        <f t="shared" si="2"/>
        <v>247</v>
      </c>
      <c r="P116" s="85">
        <f t="shared" si="4"/>
        <v>0.625</v>
      </c>
      <c r="R116" s="154"/>
      <c r="S116" s="153">
        <f t="shared" si="3"/>
        <v>247</v>
      </c>
    </row>
    <row r="117" spans="1:19" hidden="1" x14ac:dyDescent="0.3">
      <c r="A117" s="95">
        <v>2014</v>
      </c>
      <c r="B117" s="46">
        <v>10</v>
      </c>
      <c r="C117" s="47" t="s">
        <v>21</v>
      </c>
      <c r="D117" s="48">
        <v>37</v>
      </c>
      <c r="E117" s="49">
        <v>32</v>
      </c>
      <c r="F117" s="49">
        <v>150</v>
      </c>
      <c r="G117" s="49">
        <v>8</v>
      </c>
      <c r="H117" s="49">
        <v>0</v>
      </c>
      <c r="I117" s="49">
        <v>4</v>
      </c>
      <c r="J117" s="49">
        <v>16</v>
      </c>
      <c r="K117" s="49">
        <v>0</v>
      </c>
      <c r="L117" s="49">
        <v>0</v>
      </c>
      <c r="M117" s="53">
        <v>0</v>
      </c>
      <c r="N117" s="50">
        <f t="shared" si="2"/>
        <v>247</v>
      </c>
      <c r="P117" s="85">
        <f t="shared" si="4"/>
        <v>6.4655172413793108E-2</v>
      </c>
      <c r="R117" s="154"/>
      <c r="S117" s="153">
        <f t="shared" si="3"/>
        <v>247</v>
      </c>
    </row>
    <row r="118" spans="1:19" hidden="1" x14ac:dyDescent="0.3">
      <c r="A118" s="95">
        <v>2014</v>
      </c>
      <c r="B118" s="46">
        <v>11</v>
      </c>
      <c r="C118" s="47" t="s">
        <v>21</v>
      </c>
      <c r="D118" s="48">
        <v>34</v>
      </c>
      <c r="E118" s="49">
        <v>26</v>
      </c>
      <c r="F118" s="49">
        <v>107</v>
      </c>
      <c r="G118" s="49">
        <v>6</v>
      </c>
      <c r="H118" s="49">
        <v>0</v>
      </c>
      <c r="I118" s="49">
        <v>3</v>
      </c>
      <c r="J118" s="49">
        <v>10</v>
      </c>
      <c r="K118" s="49">
        <v>8</v>
      </c>
      <c r="L118" s="49">
        <v>0</v>
      </c>
      <c r="M118" s="53">
        <v>0</v>
      </c>
      <c r="N118" s="50">
        <f t="shared" si="2"/>
        <v>194</v>
      </c>
      <c r="P118" s="85">
        <f t="shared" si="4"/>
        <v>-0.24513618677042801</v>
      </c>
      <c r="R118" s="154"/>
      <c r="S118" s="153">
        <f>N118+R118</f>
        <v>194</v>
      </c>
    </row>
    <row r="119" spans="1:19" hidden="1" x14ac:dyDescent="0.3">
      <c r="A119" s="95">
        <v>2014</v>
      </c>
      <c r="B119" s="46">
        <v>12</v>
      </c>
      <c r="C119" s="47" t="s">
        <v>21</v>
      </c>
      <c r="D119" s="48">
        <v>51</v>
      </c>
      <c r="E119" s="49">
        <v>28</v>
      </c>
      <c r="F119" s="49">
        <v>172</v>
      </c>
      <c r="G119" s="49">
        <v>34</v>
      </c>
      <c r="H119" s="49">
        <v>0</v>
      </c>
      <c r="I119" s="49">
        <v>7</v>
      </c>
      <c r="J119" s="49">
        <v>53</v>
      </c>
      <c r="K119" s="49">
        <v>0</v>
      </c>
      <c r="L119" s="49">
        <v>0</v>
      </c>
      <c r="M119" s="53">
        <v>0</v>
      </c>
      <c r="N119" s="50">
        <f t="shared" si="2"/>
        <v>345</v>
      </c>
      <c r="P119" s="85">
        <f t="shared" si="4"/>
        <v>0.63507109004739337</v>
      </c>
      <c r="R119" s="154"/>
      <c r="S119" s="153">
        <f t="shared" ref="S119:S159" si="5">N119+R119</f>
        <v>345</v>
      </c>
    </row>
    <row r="120" spans="1:19" hidden="1" x14ac:dyDescent="0.3">
      <c r="A120" s="95">
        <v>2014</v>
      </c>
      <c r="B120" s="46">
        <v>13</v>
      </c>
      <c r="C120" s="47" t="s">
        <v>21</v>
      </c>
      <c r="D120" s="48">
        <v>66</v>
      </c>
      <c r="E120" s="49">
        <v>66</v>
      </c>
      <c r="F120" s="49">
        <v>116</v>
      </c>
      <c r="G120" s="49">
        <v>13</v>
      </c>
      <c r="H120" s="49">
        <v>0</v>
      </c>
      <c r="I120" s="49">
        <v>9</v>
      </c>
      <c r="J120" s="49">
        <v>13</v>
      </c>
      <c r="K120" s="49">
        <v>0</v>
      </c>
      <c r="L120" s="49">
        <v>0</v>
      </c>
      <c r="M120" s="53">
        <v>0</v>
      </c>
      <c r="N120" s="50">
        <f t="shared" si="2"/>
        <v>283</v>
      </c>
      <c r="P120" s="85">
        <f t="shared" si="4"/>
        <v>5.204460966542751E-2</v>
      </c>
      <c r="R120" s="154"/>
      <c r="S120" s="153">
        <f t="shared" si="5"/>
        <v>283</v>
      </c>
    </row>
    <row r="121" spans="1:19" hidden="1" x14ac:dyDescent="0.3">
      <c r="A121" s="95">
        <v>2014</v>
      </c>
      <c r="B121" s="46">
        <v>14</v>
      </c>
      <c r="C121" s="47" t="s">
        <v>21</v>
      </c>
      <c r="D121" s="48">
        <v>47</v>
      </c>
      <c r="E121" s="49">
        <v>26</v>
      </c>
      <c r="F121" s="49">
        <v>138</v>
      </c>
      <c r="G121" s="49">
        <v>12</v>
      </c>
      <c r="H121" s="49">
        <v>0</v>
      </c>
      <c r="I121" s="49">
        <v>16</v>
      </c>
      <c r="J121" s="49">
        <v>12</v>
      </c>
      <c r="K121" s="49">
        <v>0</v>
      </c>
      <c r="L121" s="49">
        <v>0</v>
      </c>
      <c r="M121" s="53">
        <v>0</v>
      </c>
      <c r="N121" s="50">
        <f t="shared" si="2"/>
        <v>251</v>
      </c>
      <c r="P121" s="85">
        <f t="shared" si="4"/>
        <v>0.64052287581699341</v>
      </c>
      <c r="R121" s="154"/>
      <c r="S121" s="153">
        <f t="shared" si="5"/>
        <v>251</v>
      </c>
    </row>
    <row r="122" spans="1:19" hidden="1" x14ac:dyDescent="0.3">
      <c r="A122" s="95">
        <v>2014</v>
      </c>
      <c r="B122" s="46">
        <v>15</v>
      </c>
      <c r="C122" s="47" t="s">
        <v>21</v>
      </c>
      <c r="D122" s="48">
        <v>52</v>
      </c>
      <c r="E122" s="49">
        <v>17</v>
      </c>
      <c r="F122" s="49">
        <v>175</v>
      </c>
      <c r="G122" s="49">
        <v>5</v>
      </c>
      <c r="H122" s="49">
        <v>0</v>
      </c>
      <c r="I122" s="49">
        <v>15</v>
      </c>
      <c r="J122" s="49">
        <v>8</v>
      </c>
      <c r="K122" s="49">
        <v>0</v>
      </c>
      <c r="L122" s="49">
        <v>0</v>
      </c>
      <c r="M122" s="53">
        <v>0</v>
      </c>
      <c r="N122" s="50">
        <f t="shared" si="2"/>
        <v>272</v>
      </c>
      <c r="P122" s="85">
        <f t="shared" si="4"/>
        <v>0.1774891774891775</v>
      </c>
      <c r="R122" s="154"/>
      <c r="S122" s="153">
        <f t="shared" si="5"/>
        <v>272</v>
      </c>
    </row>
    <row r="123" spans="1:19" hidden="1" x14ac:dyDescent="0.3">
      <c r="A123" s="95">
        <v>2014</v>
      </c>
      <c r="B123" s="46">
        <v>16</v>
      </c>
      <c r="C123" s="47" t="s">
        <v>21</v>
      </c>
      <c r="D123" s="48">
        <v>44</v>
      </c>
      <c r="E123" s="49">
        <v>39</v>
      </c>
      <c r="F123" s="49">
        <v>124</v>
      </c>
      <c r="G123" s="49">
        <v>5</v>
      </c>
      <c r="H123" s="49">
        <v>0</v>
      </c>
      <c r="I123" s="49">
        <v>10</v>
      </c>
      <c r="J123" s="49">
        <v>14</v>
      </c>
      <c r="K123" s="49">
        <v>3</v>
      </c>
      <c r="L123" s="49">
        <v>0</v>
      </c>
      <c r="M123" s="53">
        <v>2</v>
      </c>
      <c r="N123" s="50">
        <f t="shared" si="2"/>
        <v>241</v>
      </c>
      <c r="P123" s="85">
        <f t="shared" si="4"/>
        <v>-1.6326530612244899E-2</v>
      </c>
      <c r="R123" s="154"/>
      <c r="S123" s="153">
        <f t="shared" si="5"/>
        <v>241</v>
      </c>
    </row>
    <row r="124" spans="1:19" hidden="1" x14ac:dyDescent="0.3">
      <c r="A124" s="95">
        <v>2014</v>
      </c>
      <c r="B124" s="46">
        <v>17</v>
      </c>
      <c r="C124" s="47" t="s">
        <v>21</v>
      </c>
      <c r="D124" s="48">
        <v>29</v>
      </c>
      <c r="E124" s="49">
        <v>27</v>
      </c>
      <c r="F124" s="49">
        <v>105</v>
      </c>
      <c r="G124" s="49">
        <v>2</v>
      </c>
      <c r="H124" s="49">
        <v>0</v>
      </c>
      <c r="I124" s="49">
        <v>4</v>
      </c>
      <c r="J124" s="49">
        <v>9</v>
      </c>
      <c r="K124" s="49">
        <v>12</v>
      </c>
      <c r="L124" s="49">
        <v>0</v>
      </c>
      <c r="M124" s="53">
        <v>0</v>
      </c>
      <c r="N124" s="50">
        <f t="shared" si="2"/>
        <v>188</v>
      </c>
      <c r="P124" s="85">
        <f t="shared" si="4"/>
        <v>-0.36271186440677966</v>
      </c>
      <c r="R124" s="154"/>
      <c r="S124" s="153">
        <f t="shared" si="5"/>
        <v>188</v>
      </c>
    </row>
    <row r="125" spans="1:19" hidden="1" x14ac:dyDescent="0.3">
      <c r="A125" s="95">
        <v>2014</v>
      </c>
      <c r="B125" s="46">
        <v>18</v>
      </c>
      <c r="C125" s="47" t="s">
        <v>21</v>
      </c>
      <c r="D125" s="48">
        <v>25</v>
      </c>
      <c r="E125" s="49">
        <v>10</v>
      </c>
      <c r="F125" s="49">
        <v>125</v>
      </c>
      <c r="G125" s="49">
        <v>9</v>
      </c>
      <c r="H125" s="49">
        <v>0</v>
      </c>
      <c r="I125" s="49">
        <v>2</v>
      </c>
      <c r="J125" s="49">
        <v>17</v>
      </c>
      <c r="K125" s="49">
        <v>3</v>
      </c>
      <c r="L125" s="49">
        <v>0</v>
      </c>
      <c r="M125" s="53">
        <v>0</v>
      </c>
      <c r="N125" s="50">
        <f t="shared" si="2"/>
        <v>191</v>
      </c>
      <c r="P125" s="85">
        <f t="shared" si="4"/>
        <v>0.34507042253521125</v>
      </c>
      <c r="R125" s="154"/>
      <c r="S125" s="153">
        <f t="shared" si="5"/>
        <v>191</v>
      </c>
    </row>
    <row r="126" spans="1:19" hidden="1" x14ac:dyDescent="0.3">
      <c r="A126" s="95">
        <v>2014</v>
      </c>
      <c r="B126" s="46">
        <v>19</v>
      </c>
      <c r="C126" s="47" t="s">
        <v>21</v>
      </c>
      <c r="D126" s="48">
        <v>52</v>
      </c>
      <c r="E126" s="49">
        <v>31</v>
      </c>
      <c r="F126" s="49">
        <v>110</v>
      </c>
      <c r="G126" s="49">
        <v>11</v>
      </c>
      <c r="H126" s="49">
        <v>0</v>
      </c>
      <c r="I126" s="49">
        <v>9</v>
      </c>
      <c r="J126" s="49">
        <v>3</v>
      </c>
      <c r="K126" s="49">
        <v>14</v>
      </c>
      <c r="L126" s="49">
        <v>0</v>
      </c>
      <c r="M126" s="53">
        <v>0</v>
      </c>
      <c r="N126" s="50">
        <f t="shared" si="2"/>
        <v>230</v>
      </c>
      <c r="P126" s="85">
        <f t="shared" si="4"/>
        <v>-1.7094017094017096E-2</v>
      </c>
      <c r="R126" s="154"/>
      <c r="S126" s="153">
        <f t="shared" si="5"/>
        <v>230</v>
      </c>
    </row>
    <row r="127" spans="1:19" hidden="1" x14ac:dyDescent="0.3">
      <c r="A127" s="95">
        <v>2014</v>
      </c>
      <c r="B127" s="46">
        <v>20</v>
      </c>
      <c r="C127" s="47" t="s">
        <v>21</v>
      </c>
      <c r="D127" s="48">
        <v>37</v>
      </c>
      <c r="E127" s="49">
        <v>30</v>
      </c>
      <c r="F127" s="49">
        <v>200</v>
      </c>
      <c r="G127" s="49">
        <v>36</v>
      </c>
      <c r="H127" s="49">
        <v>0</v>
      </c>
      <c r="I127" s="49">
        <v>7</v>
      </c>
      <c r="J127" s="49">
        <v>21</v>
      </c>
      <c r="K127" s="49">
        <v>3</v>
      </c>
      <c r="L127" s="49">
        <v>0</v>
      </c>
      <c r="M127" s="53">
        <v>0</v>
      </c>
      <c r="N127" s="50">
        <f t="shared" si="2"/>
        <v>334</v>
      </c>
      <c r="P127" s="85">
        <f t="shared" si="4"/>
        <v>0.4334763948497854</v>
      </c>
      <c r="R127" s="154"/>
      <c r="S127" s="153">
        <f t="shared" si="5"/>
        <v>334</v>
      </c>
    </row>
    <row r="128" spans="1:19" hidden="1" x14ac:dyDescent="0.3">
      <c r="A128" s="95">
        <v>2014</v>
      </c>
      <c r="B128" s="46">
        <v>21</v>
      </c>
      <c r="C128" s="47" t="s">
        <v>21</v>
      </c>
      <c r="D128" s="48">
        <v>64</v>
      </c>
      <c r="E128" s="49">
        <v>24</v>
      </c>
      <c r="F128" s="49">
        <v>98</v>
      </c>
      <c r="G128" s="49">
        <v>30</v>
      </c>
      <c r="H128" s="49">
        <v>0</v>
      </c>
      <c r="I128" s="49">
        <v>9</v>
      </c>
      <c r="J128" s="49">
        <v>6</v>
      </c>
      <c r="K128" s="49">
        <v>7</v>
      </c>
      <c r="L128" s="49">
        <v>0</v>
      </c>
      <c r="M128" s="53">
        <v>0</v>
      </c>
      <c r="N128" s="50">
        <f t="shared" si="2"/>
        <v>238</v>
      </c>
      <c r="P128" s="85">
        <f t="shared" si="4"/>
        <v>1.2884615384615385</v>
      </c>
      <c r="R128" s="154"/>
      <c r="S128" s="153">
        <f t="shared" si="5"/>
        <v>238</v>
      </c>
    </row>
    <row r="129" spans="1:19" hidden="1" x14ac:dyDescent="0.3">
      <c r="A129" s="95">
        <v>2014</v>
      </c>
      <c r="B129" s="46">
        <v>22</v>
      </c>
      <c r="C129" s="47" t="s">
        <v>21</v>
      </c>
      <c r="D129" s="48">
        <v>83</v>
      </c>
      <c r="E129" s="49">
        <v>59</v>
      </c>
      <c r="F129" s="49">
        <v>93</v>
      </c>
      <c r="G129" s="49">
        <v>14</v>
      </c>
      <c r="H129" s="49">
        <v>0</v>
      </c>
      <c r="I129" s="49">
        <v>9</v>
      </c>
      <c r="J129" s="49">
        <v>7</v>
      </c>
      <c r="K129" s="49">
        <v>19</v>
      </c>
      <c r="L129" s="49">
        <v>0</v>
      </c>
      <c r="M129" s="53">
        <v>0</v>
      </c>
      <c r="N129" s="50">
        <f t="shared" si="2"/>
        <v>284</v>
      </c>
      <c r="P129" s="85">
        <f t="shared" si="4"/>
        <v>1.0141843971631206</v>
      </c>
      <c r="R129" s="154"/>
      <c r="S129" s="153">
        <f t="shared" si="5"/>
        <v>284</v>
      </c>
    </row>
    <row r="130" spans="1:19" hidden="1" x14ac:dyDescent="0.3">
      <c r="A130" s="95">
        <v>2014</v>
      </c>
      <c r="B130" s="46">
        <v>23</v>
      </c>
      <c r="C130" s="47" t="s">
        <v>21</v>
      </c>
      <c r="D130" s="48">
        <v>72</v>
      </c>
      <c r="E130" s="49">
        <v>45</v>
      </c>
      <c r="F130" s="49">
        <v>66</v>
      </c>
      <c r="G130" s="49">
        <v>13</v>
      </c>
      <c r="H130" s="49">
        <v>0</v>
      </c>
      <c r="I130" s="49">
        <v>9</v>
      </c>
      <c r="J130" s="49">
        <v>0</v>
      </c>
      <c r="K130" s="49">
        <v>0</v>
      </c>
      <c r="L130" s="49">
        <v>0</v>
      </c>
      <c r="M130" s="53">
        <v>0</v>
      </c>
      <c r="N130" s="50">
        <f t="shared" si="2"/>
        <v>205</v>
      </c>
      <c r="P130" s="85">
        <f t="shared" si="4"/>
        <v>0.33986928104575165</v>
      </c>
      <c r="R130" s="154"/>
      <c r="S130" s="153">
        <f t="shared" si="5"/>
        <v>205</v>
      </c>
    </row>
    <row r="131" spans="1:19" hidden="1" x14ac:dyDescent="0.3">
      <c r="A131" s="95">
        <v>2014</v>
      </c>
      <c r="B131" s="46">
        <v>24</v>
      </c>
      <c r="C131" s="47" t="s">
        <v>21</v>
      </c>
      <c r="D131" s="48">
        <v>84</v>
      </c>
      <c r="E131" s="49">
        <v>26</v>
      </c>
      <c r="F131" s="49">
        <v>74</v>
      </c>
      <c r="G131" s="49">
        <v>48</v>
      </c>
      <c r="H131" s="49">
        <v>0</v>
      </c>
      <c r="I131" s="49">
        <v>35</v>
      </c>
      <c r="J131" s="49">
        <v>0</v>
      </c>
      <c r="K131" s="49">
        <v>12</v>
      </c>
      <c r="L131" s="49">
        <v>0</v>
      </c>
      <c r="M131" s="53">
        <v>0</v>
      </c>
      <c r="N131" s="50">
        <f t="shared" si="2"/>
        <v>279</v>
      </c>
      <c r="P131" s="85">
        <f t="shared" si="4"/>
        <v>1.0071942446043165</v>
      </c>
      <c r="R131" s="154"/>
      <c r="S131" s="153">
        <f t="shared" si="5"/>
        <v>279</v>
      </c>
    </row>
    <row r="132" spans="1:19" hidden="1" x14ac:dyDescent="0.3">
      <c r="A132" s="95">
        <v>2014</v>
      </c>
      <c r="B132" s="46">
        <v>25</v>
      </c>
      <c r="C132" s="47" t="s">
        <v>21</v>
      </c>
      <c r="D132" s="48">
        <v>45</v>
      </c>
      <c r="E132" s="49">
        <v>24</v>
      </c>
      <c r="F132" s="49">
        <v>48</v>
      </c>
      <c r="G132" s="49">
        <v>32</v>
      </c>
      <c r="H132" s="49">
        <v>0</v>
      </c>
      <c r="I132" s="49">
        <v>13</v>
      </c>
      <c r="J132" s="49">
        <v>4</v>
      </c>
      <c r="K132" s="49">
        <v>9</v>
      </c>
      <c r="L132" s="49">
        <v>0</v>
      </c>
      <c r="M132" s="53">
        <v>0</v>
      </c>
      <c r="N132" s="50">
        <f t="shared" si="2"/>
        <v>175</v>
      </c>
      <c r="P132" s="85">
        <f t="shared" si="4"/>
        <v>0.50862068965517238</v>
      </c>
      <c r="R132" s="154"/>
      <c r="S132" s="153">
        <f t="shared" si="5"/>
        <v>175</v>
      </c>
    </row>
    <row r="133" spans="1:19" hidden="1" x14ac:dyDescent="0.3">
      <c r="A133" s="95">
        <v>2014</v>
      </c>
      <c r="B133" s="46">
        <v>26</v>
      </c>
      <c r="C133" s="47" t="s">
        <v>21</v>
      </c>
      <c r="D133" s="48">
        <v>42</v>
      </c>
      <c r="E133" s="49">
        <v>12</v>
      </c>
      <c r="F133" s="49">
        <v>28</v>
      </c>
      <c r="G133" s="49">
        <v>22</v>
      </c>
      <c r="H133" s="49">
        <v>0</v>
      </c>
      <c r="I133" s="49">
        <v>20</v>
      </c>
      <c r="J133" s="49">
        <v>4</v>
      </c>
      <c r="K133" s="49">
        <v>4</v>
      </c>
      <c r="L133" s="49">
        <v>0</v>
      </c>
      <c r="M133" s="53">
        <v>0</v>
      </c>
      <c r="N133" s="50">
        <f t="shared" si="2"/>
        <v>132</v>
      </c>
      <c r="P133" s="85">
        <f t="shared" si="4"/>
        <v>-8.3333333333333329E-2</v>
      </c>
      <c r="R133" s="154"/>
      <c r="S133" s="153">
        <f t="shared" si="5"/>
        <v>132</v>
      </c>
    </row>
    <row r="134" spans="1:19" hidden="1" x14ac:dyDescent="0.3">
      <c r="A134" s="95">
        <v>2014</v>
      </c>
      <c r="B134" s="46">
        <v>27</v>
      </c>
      <c r="C134" s="47" t="s">
        <v>21</v>
      </c>
      <c r="D134" s="48">
        <v>53</v>
      </c>
      <c r="E134" s="49">
        <v>23</v>
      </c>
      <c r="F134" s="49">
        <v>80</v>
      </c>
      <c r="G134" s="49">
        <v>14</v>
      </c>
      <c r="H134" s="49">
        <v>0</v>
      </c>
      <c r="I134" s="49">
        <v>7</v>
      </c>
      <c r="J134" s="49">
        <v>14</v>
      </c>
      <c r="K134" s="49">
        <v>7</v>
      </c>
      <c r="L134" s="49">
        <v>0</v>
      </c>
      <c r="M134" s="53">
        <v>0</v>
      </c>
      <c r="N134" s="50">
        <f t="shared" si="2"/>
        <v>198</v>
      </c>
      <c r="P134" s="85">
        <f t="shared" si="4"/>
        <v>0.65</v>
      </c>
      <c r="R134" s="154"/>
      <c r="S134" s="153">
        <f t="shared" si="5"/>
        <v>198</v>
      </c>
    </row>
    <row r="135" spans="1:19" hidden="1" x14ac:dyDescent="0.3">
      <c r="A135" s="95">
        <v>2014</v>
      </c>
      <c r="B135" s="46">
        <v>28</v>
      </c>
      <c r="C135" s="47" t="s">
        <v>21</v>
      </c>
      <c r="D135" s="48">
        <v>20</v>
      </c>
      <c r="E135" s="49">
        <v>32</v>
      </c>
      <c r="F135" s="49">
        <v>50</v>
      </c>
      <c r="G135" s="49">
        <v>9</v>
      </c>
      <c r="H135" s="49">
        <v>0</v>
      </c>
      <c r="I135" s="49">
        <v>11</v>
      </c>
      <c r="J135" s="49">
        <v>14</v>
      </c>
      <c r="K135" s="49">
        <v>3</v>
      </c>
      <c r="L135" s="49">
        <v>0</v>
      </c>
      <c r="M135" s="53">
        <v>0</v>
      </c>
      <c r="N135" s="50">
        <f t="shared" ref="N135:N198" si="6">SUM(D135:M135)</f>
        <v>139</v>
      </c>
      <c r="P135" s="85">
        <f t="shared" si="4"/>
        <v>4.5112781954887216E-2</v>
      </c>
      <c r="R135" s="154"/>
      <c r="S135" s="153">
        <f t="shared" si="5"/>
        <v>139</v>
      </c>
    </row>
    <row r="136" spans="1:19" hidden="1" x14ac:dyDescent="0.3">
      <c r="A136" s="95">
        <v>2014</v>
      </c>
      <c r="B136" s="46">
        <v>29</v>
      </c>
      <c r="C136" s="47" t="s">
        <v>21</v>
      </c>
      <c r="D136" s="48">
        <v>45</v>
      </c>
      <c r="E136" s="49">
        <v>47</v>
      </c>
      <c r="F136" s="49">
        <v>16</v>
      </c>
      <c r="G136" s="49">
        <v>10</v>
      </c>
      <c r="H136" s="49">
        <v>0</v>
      </c>
      <c r="I136" s="49">
        <v>5</v>
      </c>
      <c r="J136" s="49">
        <v>9</v>
      </c>
      <c r="K136" s="49">
        <v>11</v>
      </c>
      <c r="L136" s="49">
        <v>0</v>
      </c>
      <c r="M136" s="53">
        <v>0</v>
      </c>
      <c r="N136" s="50">
        <f t="shared" si="6"/>
        <v>143</v>
      </c>
      <c r="P136" s="85">
        <f t="shared" si="4"/>
        <v>0.25438596491228072</v>
      </c>
      <c r="R136" s="154"/>
      <c r="S136" s="153">
        <f t="shared" si="5"/>
        <v>143</v>
      </c>
    </row>
    <row r="137" spans="1:19" hidden="1" x14ac:dyDescent="0.3">
      <c r="A137" s="95">
        <v>2014</v>
      </c>
      <c r="B137" s="46">
        <v>30</v>
      </c>
      <c r="C137" s="47" t="s">
        <v>21</v>
      </c>
      <c r="D137" s="48">
        <v>40</v>
      </c>
      <c r="E137" s="49">
        <v>38</v>
      </c>
      <c r="F137" s="49">
        <v>12</v>
      </c>
      <c r="G137" s="49">
        <v>38</v>
      </c>
      <c r="H137" s="49">
        <v>0</v>
      </c>
      <c r="I137" s="49">
        <v>8</v>
      </c>
      <c r="J137" s="49">
        <v>14</v>
      </c>
      <c r="K137" s="49">
        <v>10</v>
      </c>
      <c r="L137" s="49">
        <v>0</v>
      </c>
      <c r="M137" s="53">
        <v>0</v>
      </c>
      <c r="N137" s="50">
        <f t="shared" si="6"/>
        <v>160</v>
      </c>
      <c r="P137" s="85">
        <f t="shared" si="4"/>
        <v>0.14285714285714285</v>
      </c>
      <c r="R137" s="154"/>
      <c r="S137" s="153">
        <f t="shared" si="5"/>
        <v>160</v>
      </c>
    </row>
    <row r="138" spans="1:19" hidden="1" x14ac:dyDescent="0.3">
      <c r="A138" s="95">
        <v>2014</v>
      </c>
      <c r="B138" s="46">
        <v>31</v>
      </c>
      <c r="C138" s="47" t="s">
        <v>21</v>
      </c>
      <c r="D138" s="48">
        <v>61</v>
      </c>
      <c r="E138" s="49">
        <v>15</v>
      </c>
      <c r="F138" s="49">
        <v>25</v>
      </c>
      <c r="G138" s="49">
        <v>21</v>
      </c>
      <c r="H138" s="49">
        <v>0</v>
      </c>
      <c r="I138" s="49">
        <v>7</v>
      </c>
      <c r="J138" s="49">
        <v>1</v>
      </c>
      <c r="K138" s="49">
        <v>11</v>
      </c>
      <c r="L138" s="49">
        <v>0</v>
      </c>
      <c r="M138" s="53">
        <v>0</v>
      </c>
      <c r="N138" s="50">
        <f t="shared" si="6"/>
        <v>141</v>
      </c>
      <c r="P138" s="85">
        <f t="shared" si="4"/>
        <v>-7.0422535211267607E-3</v>
      </c>
      <c r="R138" s="154"/>
      <c r="S138" s="153">
        <f t="shared" si="5"/>
        <v>141</v>
      </c>
    </row>
    <row r="139" spans="1:19" hidden="1" x14ac:dyDescent="0.3">
      <c r="A139" s="95">
        <v>2014</v>
      </c>
      <c r="B139" s="46">
        <v>32</v>
      </c>
      <c r="C139" s="47" t="s">
        <v>21</v>
      </c>
      <c r="D139" s="48">
        <v>52</v>
      </c>
      <c r="E139" s="49">
        <v>46</v>
      </c>
      <c r="F139" s="49">
        <v>26</v>
      </c>
      <c r="G139" s="49">
        <v>23</v>
      </c>
      <c r="H139" s="49">
        <v>0</v>
      </c>
      <c r="I139" s="49">
        <v>8</v>
      </c>
      <c r="J139" s="49">
        <v>3</v>
      </c>
      <c r="K139" s="49">
        <v>39</v>
      </c>
      <c r="L139" s="49">
        <v>0</v>
      </c>
      <c r="M139" s="53">
        <v>0</v>
      </c>
      <c r="N139" s="50">
        <f t="shared" si="6"/>
        <v>197</v>
      </c>
      <c r="P139" s="85">
        <f t="shared" si="4"/>
        <v>0.62809917355371903</v>
      </c>
      <c r="R139" s="154"/>
      <c r="S139" s="153">
        <f t="shared" si="5"/>
        <v>197</v>
      </c>
    </row>
    <row r="140" spans="1:19" hidden="1" x14ac:dyDescent="0.3">
      <c r="A140" s="95">
        <v>2014</v>
      </c>
      <c r="B140" s="46">
        <v>33</v>
      </c>
      <c r="C140" s="47" t="s">
        <v>21</v>
      </c>
      <c r="D140" s="48">
        <v>34</v>
      </c>
      <c r="E140" s="49">
        <v>23</v>
      </c>
      <c r="F140" s="49">
        <v>24</v>
      </c>
      <c r="G140" s="49">
        <v>16</v>
      </c>
      <c r="H140" s="49">
        <v>0</v>
      </c>
      <c r="I140" s="49">
        <v>1</v>
      </c>
      <c r="J140" s="49">
        <v>12</v>
      </c>
      <c r="K140" s="49">
        <v>6</v>
      </c>
      <c r="L140" s="49">
        <v>0</v>
      </c>
      <c r="M140" s="53">
        <v>0</v>
      </c>
      <c r="N140" s="50">
        <f t="shared" si="6"/>
        <v>116</v>
      </c>
      <c r="P140" s="85">
        <f t="shared" si="4"/>
        <v>0.7846153846153846</v>
      </c>
      <c r="R140" s="154"/>
      <c r="S140" s="153">
        <f t="shared" si="5"/>
        <v>116</v>
      </c>
    </row>
    <row r="141" spans="1:19" hidden="1" x14ac:dyDescent="0.3">
      <c r="A141" s="95">
        <v>2014</v>
      </c>
      <c r="B141" s="46">
        <v>34</v>
      </c>
      <c r="C141" s="47" t="s">
        <v>21</v>
      </c>
      <c r="D141" s="48">
        <v>21</v>
      </c>
      <c r="E141" s="49">
        <v>7</v>
      </c>
      <c r="F141" s="49">
        <v>32</v>
      </c>
      <c r="G141" s="49">
        <v>26</v>
      </c>
      <c r="H141" s="49">
        <v>0</v>
      </c>
      <c r="I141" s="49">
        <v>4</v>
      </c>
      <c r="J141" s="49">
        <v>7</v>
      </c>
      <c r="K141" s="49">
        <v>0</v>
      </c>
      <c r="L141" s="49">
        <v>0</v>
      </c>
      <c r="M141" s="53">
        <v>0</v>
      </c>
      <c r="N141" s="50">
        <f t="shared" si="6"/>
        <v>97</v>
      </c>
      <c r="P141" s="85">
        <f t="shared" si="4"/>
        <v>0.83018867924528306</v>
      </c>
      <c r="R141" s="154"/>
      <c r="S141" s="153">
        <f t="shared" si="5"/>
        <v>97</v>
      </c>
    </row>
    <row r="142" spans="1:19" hidden="1" x14ac:dyDescent="0.3">
      <c r="A142" s="95">
        <v>2014</v>
      </c>
      <c r="B142" s="46">
        <v>35</v>
      </c>
      <c r="C142" s="47" t="s">
        <v>21</v>
      </c>
      <c r="D142" s="48">
        <v>15</v>
      </c>
      <c r="E142" s="49">
        <v>5</v>
      </c>
      <c r="F142" s="49">
        <v>38</v>
      </c>
      <c r="G142" s="49">
        <v>13</v>
      </c>
      <c r="H142" s="49">
        <v>0</v>
      </c>
      <c r="I142" s="49">
        <v>1</v>
      </c>
      <c r="J142" s="49">
        <v>2</v>
      </c>
      <c r="K142" s="49">
        <v>4</v>
      </c>
      <c r="L142" s="49">
        <v>0</v>
      </c>
      <c r="M142" s="53">
        <v>0</v>
      </c>
      <c r="N142" s="50">
        <f t="shared" si="6"/>
        <v>78</v>
      </c>
      <c r="P142" s="85">
        <f t="shared" si="4"/>
        <v>-0.1875</v>
      </c>
      <c r="R142" s="154"/>
      <c r="S142" s="153">
        <f t="shared" si="5"/>
        <v>78</v>
      </c>
    </row>
    <row r="143" spans="1:19" hidden="1" x14ac:dyDescent="0.3">
      <c r="A143" s="95">
        <v>2014</v>
      </c>
      <c r="B143" s="46">
        <v>36</v>
      </c>
      <c r="C143" s="47" t="s">
        <v>21</v>
      </c>
      <c r="D143" s="48">
        <v>60</v>
      </c>
      <c r="E143" s="49">
        <v>31</v>
      </c>
      <c r="F143" s="49">
        <v>42</v>
      </c>
      <c r="G143" s="49">
        <v>8</v>
      </c>
      <c r="H143" s="49">
        <v>0</v>
      </c>
      <c r="I143" s="49">
        <v>3</v>
      </c>
      <c r="J143" s="49">
        <v>17</v>
      </c>
      <c r="K143" s="49">
        <v>4</v>
      </c>
      <c r="L143" s="49">
        <v>0</v>
      </c>
      <c r="M143" s="53">
        <v>0</v>
      </c>
      <c r="N143" s="50">
        <f t="shared" si="6"/>
        <v>165</v>
      </c>
      <c r="P143" s="85">
        <f t="shared" si="4"/>
        <v>1.75</v>
      </c>
      <c r="R143" s="154"/>
      <c r="S143" s="153">
        <f t="shared" si="5"/>
        <v>165</v>
      </c>
    </row>
    <row r="144" spans="1:19" hidden="1" x14ac:dyDescent="0.3">
      <c r="A144" s="95">
        <v>2014</v>
      </c>
      <c r="B144" s="46">
        <v>37</v>
      </c>
      <c r="C144" s="47" t="s">
        <v>21</v>
      </c>
      <c r="D144" s="48">
        <v>27</v>
      </c>
      <c r="E144" s="49">
        <v>28</v>
      </c>
      <c r="F144" s="49">
        <v>26</v>
      </c>
      <c r="G144" s="49">
        <v>23</v>
      </c>
      <c r="H144" s="49">
        <v>0</v>
      </c>
      <c r="I144" s="49">
        <v>4</v>
      </c>
      <c r="J144" s="49">
        <v>15</v>
      </c>
      <c r="K144" s="49">
        <v>4</v>
      </c>
      <c r="L144" s="49">
        <v>0</v>
      </c>
      <c r="M144" s="53">
        <v>0</v>
      </c>
      <c r="N144" s="50">
        <f t="shared" si="6"/>
        <v>127</v>
      </c>
      <c r="P144" s="85">
        <f t="shared" si="4"/>
        <v>0.23300970873786409</v>
      </c>
      <c r="R144" s="154"/>
      <c r="S144" s="153">
        <f t="shared" si="5"/>
        <v>127</v>
      </c>
    </row>
    <row r="145" spans="1:19" hidden="1" x14ac:dyDescent="0.3">
      <c r="A145" s="95">
        <v>2014</v>
      </c>
      <c r="B145" s="46">
        <v>38</v>
      </c>
      <c r="C145" s="47" t="s">
        <v>21</v>
      </c>
      <c r="D145" s="48">
        <v>49</v>
      </c>
      <c r="E145" s="49">
        <v>39</v>
      </c>
      <c r="F145" s="49">
        <v>24</v>
      </c>
      <c r="G145" s="49">
        <v>16</v>
      </c>
      <c r="H145" s="49">
        <v>0</v>
      </c>
      <c r="I145" s="49">
        <v>9</v>
      </c>
      <c r="J145" s="49">
        <v>5</v>
      </c>
      <c r="K145" s="49">
        <v>5</v>
      </c>
      <c r="L145" s="49">
        <v>0</v>
      </c>
      <c r="M145" s="53">
        <v>0</v>
      </c>
      <c r="N145" s="50">
        <f t="shared" si="6"/>
        <v>147</v>
      </c>
      <c r="P145" s="85">
        <f t="shared" si="4"/>
        <v>0.59782608695652173</v>
      </c>
      <c r="R145" s="154"/>
      <c r="S145" s="153">
        <f t="shared" si="5"/>
        <v>147</v>
      </c>
    </row>
    <row r="146" spans="1:19" hidden="1" x14ac:dyDescent="0.3">
      <c r="A146" s="95">
        <v>2014</v>
      </c>
      <c r="B146" s="46">
        <v>39</v>
      </c>
      <c r="C146" s="47" t="s">
        <v>21</v>
      </c>
      <c r="D146" s="48">
        <v>43</v>
      </c>
      <c r="E146" s="49">
        <v>26</v>
      </c>
      <c r="F146" s="49">
        <v>54</v>
      </c>
      <c r="G146" s="49">
        <v>2</v>
      </c>
      <c r="H146" s="49">
        <v>0</v>
      </c>
      <c r="I146" s="49">
        <v>5</v>
      </c>
      <c r="J146" s="49">
        <v>1</v>
      </c>
      <c r="K146" s="49">
        <v>5</v>
      </c>
      <c r="L146" s="49">
        <v>0</v>
      </c>
      <c r="M146" s="53">
        <v>0</v>
      </c>
      <c r="N146" s="50">
        <f t="shared" si="6"/>
        <v>136</v>
      </c>
      <c r="P146" s="85">
        <f t="shared" si="4"/>
        <v>0.27102803738317754</v>
      </c>
      <c r="R146" s="154"/>
      <c r="S146" s="153">
        <f t="shared" si="5"/>
        <v>136</v>
      </c>
    </row>
    <row r="147" spans="1:19" hidden="1" x14ac:dyDescent="0.3">
      <c r="A147" s="95">
        <v>2014</v>
      </c>
      <c r="B147" s="46">
        <v>40</v>
      </c>
      <c r="C147" s="47" t="s">
        <v>21</v>
      </c>
      <c r="D147" s="48">
        <v>63</v>
      </c>
      <c r="E147" s="49">
        <v>45</v>
      </c>
      <c r="F147" s="49">
        <v>66</v>
      </c>
      <c r="G147" s="49">
        <v>22</v>
      </c>
      <c r="H147" s="49">
        <v>0</v>
      </c>
      <c r="I147" s="49">
        <v>29</v>
      </c>
      <c r="J147" s="49">
        <v>19</v>
      </c>
      <c r="K147" s="49">
        <v>4</v>
      </c>
      <c r="L147" s="49">
        <v>0</v>
      </c>
      <c r="M147" s="53">
        <v>0</v>
      </c>
      <c r="N147" s="50">
        <f t="shared" si="6"/>
        <v>248</v>
      </c>
      <c r="P147" s="85">
        <f t="shared" si="4"/>
        <v>0.82352941176470584</v>
      </c>
      <c r="R147" s="154"/>
      <c r="S147" s="153">
        <f t="shared" si="5"/>
        <v>248</v>
      </c>
    </row>
    <row r="148" spans="1:19" hidden="1" x14ac:dyDescent="0.3">
      <c r="A148" s="95">
        <v>2014</v>
      </c>
      <c r="B148" s="46">
        <v>41</v>
      </c>
      <c r="C148" s="47" t="s">
        <v>21</v>
      </c>
      <c r="D148" s="48">
        <v>66</v>
      </c>
      <c r="E148" s="49">
        <v>20</v>
      </c>
      <c r="F148" s="49">
        <v>64</v>
      </c>
      <c r="G148" s="49">
        <v>32</v>
      </c>
      <c r="H148" s="49">
        <v>0</v>
      </c>
      <c r="I148" s="49">
        <v>17</v>
      </c>
      <c r="J148" s="49">
        <v>15</v>
      </c>
      <c r="K148" s="49">
        <v>9</v>
      </c>
      <c r="L148" s="49">
        <v>0</v>
      </c>
      <c r="M148" s="53">
        <v>0</v>
      </c>
      <c r="N148" s="50">
        <f t="shared" si="6"/>
        <v>223</v>
      </c>
      <c r="P148" s="85">
        <f t="shared" si="4"/>
        <v>1.0458715596330275</v>
      </c>
      <c r="R148" s="154"/>
      <c r="S148" s="153">
        <f t="shared" si="5"/>
        <v>223</v>
      </c>
    </row>
    <row r="149" spans="1:19" hidden="1" x14ac:dyDescent="0.3">
      <c r="A149" s="95">
        <v>2014</v>
      </c>
      <c r="B149" s="46">
        <v>42</v>
      </c>
      <c r="C149" s="47" t="s">
        <v>21</v>
      </c>
      <c r="D149" s="48">
        <v>48</v>
      </c>
      <c r="E149" s="49">
        <v>42</v>
      </c>
      <c r="F149" s="49">
        <v>96</v>
      </c>
      <c r="G149" s="49">
        <v>12</v>
      </c>
      <c r="H149" s="49">
        <v>0</v>
      </c>
      <c r="I149" s="49">
        <v>9</v>
      </c>
      <c r="J149" s="49">
        <v>11</v>
      </c>
      <c r="K149" s="49">
        <v>4</v>
      </c>
      <c r="L149" s="49">
        <v>0</v>
      </c>
      <c r="M149" s="53">
        <v>0</v>
      </c>
      <c r="N149" s="50">
        <f t="shared" si="6"/>
        <v>222</v>
      </c>
      <c r="P149" s="85">
        <f t="shared" si="4"/>
        <v>0.30588235294117649</v>
      </c>
      <c r="R149" s="154"/>
      <c r="S149" s="153">
        <f t="shared" si="5"/>
        <v>222</v>
      </c>
    </row>
    <row r="150" spans="1:19" hidden="1" x14ac:dyDescent="0.3">
      <c r="A150" s="95">
        <v>2014</v>
      </c>
      <c r="B150" s="46">
        <v>43</v>
      </c>
      <c r="C150" s="47" t="s">
        <v>21</v>
      </c>
      <c r="D150" s="48">
        <v>107</v>
      </c>
      <c r="E150" s="49">
        <v>23</v>
      </c>
      <c r="F150" s="49">
        <v>148</v>
      </c>
      <c r="G150" s="49">
        <v>5</v>
      </c>
      <c r="H150" s="49">
        <v>0</v>
      </c>
      <c r="I150" s="49">
        <v>6</v>
      </c>
      <c r="J150" s="49">
        <v>8</v>
      </c>
      <c r="K150" s="49">
        <v>0</v>
      </c>
      <c r="L150" s="49">
        <v>0</v>
      </c>
      <c r="M150" s="53">
        <v>0</v>
      </c>
      <c r="N150" s="50">
        <f t="shared" si="6"/>
        <v>297</v>
      </c>
      <c r="P150" s="85">
        <f t="shared" si="4"/>
        <v>1.1063829787234043</v>
      </c>
      <c r="R150" s="154"/>
      <c r="S150" s="153">
        <f t="shared" si="5"/>
        <v>297</v>
      </c>
    </row>
    <row r="151" spans="1:19" hidden="1" x14ac:dyDescent="0.3">
      <c r="A151" s="95">
        <v>2014</v>
      </c>
      <c r="B151" s="46">
        <v>44</v>
      </c>
      <c r="C151" s="47" t="s">
        <v>21</v>
      </c>
      <c r="D151" s="48">
        <v>51</v>
      </c>
      <c r="E151" s="49">
        <v>25</v>
      </c>
      <c r="F151" s="49">
        <v>144</v>
      </c>
      <c r="G151" s="49">
        <v>7</v>
      </c>
      <c r="H151" s="49">
        <v>0</v>
      </c>
      <c r="I151" s="49">
        <v>6</v>
      </c>
      <c r="J151" s="49">
        <v>4</v>
      </c>
      <c r="K151" s="49">
        <v>13</v>
      </c>
      <c r="L151" s="49">
        <v>0</v>
      </c>
      <c r="M151" s="53">
        <v>0</v>
      </c>
      <c r="N151" s="50">
        <f t="shared" si="6"/>
        <v>250</v>
      </c>
      <c r="P151" s="85">
        <f t="shared" si="4"/>
        <v>0.953125</v>
      </c>
      <c r="R151" s="154"/>
      <c r="S151" s="153">
        <f t="shared" si="5"/>
        <v>250</v>
      </c>
    </row>
    <row r="152" spans="1:19" hidden="1" x14ac:dyDescent="0.3">
      <c r="A152" s="95">
        <v>2014</v>
      </c>
      <c r="B152" s="46">
        <v>45</v>
      </c>
      <c r="C152" s="47" t="s">
        <v>21</v>
      </c>
      <c r="D152" s="48">
        <v>66</v>
      </c>
      <c r="E152" s="49">
        <v>38</v>
      </c>
      <c r="F152" s="49">
        <v>123</v>
      </c>
      <c r="G152" s="49">
        <v>30</v>
      </c>
      <c r="H152" s="49">
        <v>0</v>
      </c>
      <c r="I152" s="49">
        <v>12</v>
      </c>
      <c r="J152" s="49">
        <v>9</v>
      </c>
      <c r="K152" s="49">
        <v>3</v>
      </c>
      <c r="L152" s="49">
        <v>0</v>
      </c>
      <c r="M152" s="53">
        <v>0</v>
      </c>
      <c r="N152" s="50">
        <f t="shared" si="6"/>
        <v>281</v>
      </c>
      <c r="P152" s="85">
        <f t="shared" si="4"/>
        <v>1.81</v>
      </c>
      <c r="R152" s="154"/>
      <c r="S152" s="153">
        <f t="shared" si="5"/>
        <v>281</v>
      </c>
    </row>
    <row r="153" spans="1:19" hidden="1" x14ac:dyDescent="0.3">
      <c r="A153" s="95">
        <v>2014</v>
      </c>
      <c r="B153" s="46">
        <v>46</v>
      </c>
      <c r="C153" s="47" t="s">
        <v>21</v>
      </c>
      <c r="D153" s="48">
        <v>35</v>
      </c>
      <c r="E153" s="49">
        <v>15</v>
      </c>
      <c r="F153" s="49">
        <v>71</v>
      </c>
      <c r="G153" s="49">
        <v>9</v>
      </c>
      <c r="H153" s="49">
        <v>0</v>
      </c>
      <c r="I153" s="49">
        <v>13</v>
      </c>
      <c r="J153" s="49">
        <v>0</v>
      </c>
      <c r="K153" s="49">
        <v>1</v>
      </c>
      <c r="L153" s="49">
        <v>0</v>
      </c>
      <c r="M153" s="53">
        <v>0</v>
      </c>
      <c r="N153" s="50">
        <f t="shared" si="6"/>
        <v>144</v>
      </c>
      <c r="P153" s="85">
        <f t="shared" si="4"/>
        <v>-0.1111111111111111</v>
      </c>
      <c r="R153" s="154"/>
      <c r="S153" s="153">
        <f t="shared" si="5"/>
        <v>144</v>
      </c>
    </row>
    <row r="154" spans="1:19" hidden="1" x14ac:dyDescent="0.3">
      <c r="A154" s="95">
        <v>2014</v>
      </c>
      <c r="B154" s="46">
        <v>47</v>
      </c>
      <c r="C154" s="47" t="s">
        <v>21</v>
      </c>
      <c r="D154" s="48">
        <v>45</v>
      </c>
      <c r="E154" s="49">
        <v>36</v>
      </c>
      <c r="F154" s="49">
        <v>96</v>
      </c>
      <c r="G154" s="49">
        <v>17</v>
      </c>
      <c r="H154" s="49">
        <v>0</v>
      </c>
      <c r="I154" s="49">
        <v>25</v>
      </c>
      <c r="J154" s="49">
        <v>11</v>
      </c>
      <c r="K154" s="49">
        <v>0</v>
      </c>
      <c r="L154" s="49">
        <v>0</v>
      </c>
      <c r="M154" s="53">
        <v>0</v>
      </c>
      <c r="N154" s="50">
        <f t="shared" si="6"/>
        <v>230</v>
      </c>
      <c r="P154" s="85">
        <f t="shared" si="4"/>
        <v>0.11650485436893204</v>
      </c>
      <c r="R154" s="154"/>
      <c r="S154" s="153">
        <f t="shared" si="5"/>
        <v>230</v>
      </c>
    </row>
    <row r="155" spans="1:19" hidden="1" x14ac:dyDescent="0.3">
      <c r="A155" s="95">
        <v>2014</v>
      </c>
      <c r="B155" s="46">
        <v>48</v>
      </c>
      <c r="C155" s="47" t="s">
        <v>21</v>
      </c>
      <c r="D155" s="48">
        <v>60</v>
      </c>
      <c r="E155" s="49">
        <v>44</v>
      </c>
      <c r="F155" s="49">
        <v>90</v>
      </c>
      <c r="G155" s="49">
        <v>28</v>
      </c>
      <c r="H155" s="49">
        <v>0</v>
      </c>
      <c r="I155" s="49">
        <v>6</v>
      </c>
      <c r="J155" s="49">
        <v>25</v>
      </c>
      <c r="K155" s="49">
        <v>3</v>
      </c>
      <c r="L155" s="49">
        <v>0</v>
      </c>
      <c r="M155" s="53">
        <v>0</v>
      </c>
      <c r="N155" s="50">
        <f t="shared" si="6"/>
        <v>256</v>
      </c>
      <c r="P155" s="85">
        <f t="shared" si="4"/>
        <v>0.59006211180124224</v>
      </c>
      <c r="R155" s="154"/>
      <c r="S155" s="153">
        <f t="shared" si="5"/>
        <v>256</v>
      </c>
    </row>
    <row r="156" spans="1:19" hidden="1" x14ac:dyDescent="0.3">
      <c r="A156" s="95">
        <v>2014</v>
      </c>
      <c r="B156" s="46">
        <v>49</v>
      </c>
      <c r="C156" s="47" t="s">
        <v>21</v>
      </c>
      <c r="D156" s="48">
        <v>53</v>
      </c>
      <c r="E156" s="49">
        <v>35</v>
      </c>
      <c r="F156" s="49">
        <v>184</v>
      </c>
      <c r="G156" s="49">
        <v>25</v>
      </c>
      <c r="H156" s="49">
        <v>0</v>
      </c>
      <c r="I156" s="49">
        <v>10</v>
      </c>
      <c r="J156" s="49">
        <v>15</v>
      </c>
      <c r="K156" s="49">
        <v>8</v>
      </c>
      <c r="L156" s="49">
        <v>0</v>
      </c>
      <c r="M156" s="53">
        <v>0</v>
      </c>
      <c r="N156" s="50">
        <f t="shared" si="6"/>
        <v>330</v>
      </c>
      <c r="P156" s="85">
        <f t="shared" si="4"/>
        <v>0.28404669260700388</v>
      </c>
      <c r="R156" s="154"/>
      <c r="S156" s="153">
        <f t="shared" si="5"/>
        <v>330</v>
      </c>
    </row>
    <row r="157" spans="1:19" hidden="1" x14ac:dyDescent="0.3">
      <c r="A157" s="95">
        <v>2014</v>
      </c>
      <c r="B157" s="46">
        <v>50</v>
      </c>
      <c r="C157" s="47" t="s">
        <v>21</v>
      </c>
      <c r="D157" s="48">
        <v>104</v>
      </c>
      <c r="E157" s="49">
        <v>15</v>
      </c>
      <c r="F157" s="49">
        <v>94</v>
      </c>
      <c r="G157" s="49">
        <v>18</v>
      </c>
      <c r="H157" s="49">
        <v>0</v>
      </c>
      <c r="I157" s="49">
        <v>13</v>
      </c>
      <c r="J157" s="49">
        <v>4</v>
      </c>
      <c r="K157" s="49">
        <v>7</v>
      </c>
      <c r="L157" s="49">
        <v>0</v>
      </c>
      <c r="M157" s="53">
        <v>0</v>
      </c>
      <c r="N157" s="50">
        <f t="shared" si="6"/>
        <v>255</v>
      </c>
      <c r="P157" s="85">
        <f t="shared" si="4"/>
        <v>0.14864864864864866</v>
      </c>
      <c r="R157" s="154"/>
      <c r="S157" s="153">
        <f>N157+R157</f>
        <v>255</v>
      </c>
    </row>
    <row r="158" spans="1:19" hidden="1" x14ac:dyDescent="0.3">
      <c r="A158" s="95">
        <v>2014</v>
      </c>
      <c r="B158" s="46">
        <v>51</v>
      </c>
      <c r="C158" s="47" t="s">
        <v>21</v>
      </c>
      <c r="D158" s="48">
        <v>123</v>
      </c>
      <c r="E158" s="49">
        <v>45</v>
      </c>
      <c r="F158" s="49">
        <v>140</v>
      </c>
      <c r="G158" s="49">
        <v>26</v>
      </c>
      <c r="H158" s="49">
        <v>0</v>
      </c>
      <c r="I158" s="49">
        <v>12</v>
      </c>
      <c r="J158" s="49">
        <v>28</v>
      </c>
      <c r="K158" s="49">
        <v>0</v>
      </c>
      <c r="L158" s="49">
        <v>0</v>
      </c>
      <c r="M158" s="53">
        <v>0</v>
      </c>
      <c r="N158" s="50">
        <f>SUM(D158:M158)</f>
        <v>374</v>
      </c>
      <c r="P158" s="85">
        <f>(N158-N105)/N105</f>
        <v>0.1130952380952381</v>
      </c>
      <c r="R158" s="154"/>
      <c r="S158" s="153">
        <f t="shared" si="5"/>
        <v>374</v>
      </c>
    </row>
    <row r="159" spans="1:19" ht="15" hidden="1" thickBot="1" x14ac:dyDescent="0.35">
      <c r="A159" s="96">
        <v>2014</v>
      </c>
      <c r="B159" s="87">
        <v>52</v>
      </c>
      <c r="C159" s="88" t="s">
        <v>21</v>
      </c>
      <c r="D159" s="56">
        <v>84</v>
      </c>
      <c r="E159" s="57">
        <v>23</v>
      </c>
      <c r="F159" s="57">
        <v>87</v>
      </c>
      <c r="G159" s="89">
        <v>34</v>
      </c>
      <c r="H159" s="57">
        <v>0</v>
      </c>
      <c r="I159" s="89">
        <v>9</v>
      </c>
      <c r="J159" s="89">
        <v>11</v>
      </c>
      <c r="K159" s="89">
        <v>10</v>
      </c>
      <c r="L159" s="57">
        <v>0</v>
      </c>
      <c r="M159" s="58">
        <v>0</v>
      </c>
      <c r="N159" s="59">
        <f t="shared" si="6"/>
        <v>258</v>
      </c>
      <c r="P159" s="90">
        <f>(N159-N106)/N106</f>
        <v>0.93984962406015038</v>
      </c>
      <c r="R159" s="155"/>
      <c r="S159" s="153">
        <f t="shared" si="5"/>
        <v>258</v>
      </c>
    </row>
    <row r="160" spans="1:19" ht="97.5" hidden="1" customHeight="1" thickTop="1" thickBot="1" x14ac:dyDescent="0.35">
      <c r="A160" s="61" t="s">
        <v>0</v>
      </c>
      <c r="B160" s="62" t="s">
        <v>1</v>
      </c>
      <c r="C160" s="63" t="s">
        <v>2</v>
      </c>
      <c r="D160" s="64" t="s">
        <v>3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  <c r="R160" s="130" t="s">
        <v>32</v>
      </c>
      <c r="S160" s="131" t="s">
        <v>30</v>
      </c>
    </row>
    <row r="161" spans="1:19" hidden="1" x14ac:dyDescent="0.3">
      <c r="A161" s="102">
        <v>2015</v>
      </c>
      <c r="B161" s="74">
        <v>1</v>
      </c>
      <c r="C161" s="75" t="s">
        <v>21</v>
      </c>
      <c r="D161" s="76">
        <v>33</v>
      </c>
      <c r="E161" s="77">
        <v>8</v>
      </c>
      <c r="F161" s="77">
        <v>94</v>
      </c>
      <c r="G161" s="77">
        <v>2</v>
      </c>
      <c r="H161" s="77">
        <v>0</v>
      </c>
      <c r="I161" s="77">
        <v>4</v>
      </c>
      <c r="J161" s="77">
        <v>15</v>
      </c>
      <c r="K161" s="77">
        <v>4</v>
      </c>
      <c r="L161" s="77">
        <v>0</v>
      </c>
      <c r="M161" s="78">
        <v>0</v>
      </c>
      <c r="N161" s="50">
        <f t="shared" si="6"/>
        <v>160</v>
      </c>
      <c r="O161" s="79"/>
      <c r="P161" s="104">
        <f>(N161-N108)/N108</f>
        <v>0.36752136752136755</v>
      </c>
      <c r="Q161" s="82"/>
      <c r="R161" s="156"/>
      <c r="S161" s="153">
        <f t="shared" ref="S161:S213" si="7">N161+R161</f>
        <v>160</v>
      </c>
    </row>
    <row r="162" spans="1:19" hidden="1" x14ac:dyDescent="0.3">
      <c r="A162" s="105">
        <v>2015</v>
      </c>
      <c r="B162" s="46">
        <v>2</v>
      </c>
      <c r="C162" s="84" t="s">
        <v>21</v>
      </c>
      <c r="D162" s="48">
        <v>10</v>
      </c>
      <c r="E162" s="49">
        <v>4</v>
      </c>
      <c r="F162" s="49">
        <v>90</v>
      </c>
      <c r="G162" s="49">
        <v>0</v>
      </c>
      <c r="H162" s="49">
        <v>0</v>
      </c>
      <c r="I162" s="49">
        <v>3</v>
      </c>
      <c r="J162" s="49">
        <v>16</v>
      </c>
      <c r="K162" s="49">
        <v>5</v>
      </c>
      <c r="L162" s="49">
        <v>0</v>
      </c>
      <c r="M162" s="53">
        <v>0</v>
      </c>
      <c r="N162" s="50">
        <f>SUM(D162:M162)</f>
        <v>128</v>
      </c>
      <c r="O162" s="82"/>
      <c r="P162" s="104">
        <f>(N162-N109)/N109</f>
        <v>0.39130434782608697</v>
      </c>
      <c r="Q162" s="82"/>
      <c r="R162" s="154"/>
      <c r="S162" s="153">
        <f t="shared" si="7"/>
        <v>128</v>
      </c>
    </row>
    <row r="163" spans="1:19" ht="15.75" hidden="1" customHeight="1" x14ac:dyDescent="0.3">
      <c r="A163" s="105">
        <v>2015</v>
      </c>
      <c r="B163" s="46">
        <v>3</v>
      </c>
      <c r="C163" s="47" t="s">
        <v>21</v>
      </c>
      <c r="D163" s="48">
        <v>96</v>
      </c>
      <c r="E163" s="49">
        <v>17</v>
      </c>
      <c r="F163" s="49">
        <v>180</v>
      </c>
      <c r="G163" s="49">
        <v>20</v>
      </c>
      <c r="H163" s="49">
        <v>0</v>
      </c>
      <c r="I163" s="49">
        <v>3</v>
      </c>
      <c r="J163" s="49">
        <v>19</v>
      </c>
      <c r="K163" s="49">
        <v>0</v>
      </c>
      <c r="L163" s="49">
        <v>0</v>
      </c>
      <c r="M163" s="53">
        <v>0</v>
      </c>
      <c r="N163" s="50">
        <f t="shared" si="6"/>
        <v>335</v>
      </c>
      <c r="P163" s="104">
        <f>(N163-N110)/N110</f>
        <v>0.94767441860465118</v>
      </c>
      <c r="R163" s="154"/>
      <c r="S163" s="153">
        <f t="shared" si="7"/>
        <v>335</v>
      </c>
    </row>
    <row r="164" spans="1:19" hidden="1" x14ac:dyDescent="0.3">
      <c r="A164" s="105">
        <v>2015</v>
      </c>
      <c r="B164" s="46">
        <v>4</v>
      </c>
      <c r="C164" s="47" t="s">
        <v>21</v>
      </c>
      <c r="D164" s="48">
        <v>68</v>
      </c>
      <c r="E164" s="49">
        <v>16</v>
      </c>
      <c r="F164" s="49">
        <v>248</v>
      </c>
      <c r="G164" s="49">
        <v>7</v>
      </c>
      <c r="H164" s="49">
        <v>0</v>
      </c>
      <c r="I164" s="49">
        <v>2</v>
      </c>
      <c r="J164" s="49">
        <v>15</v>
      </c>
      <c r="K164" s="49">
        <v>13</v>
      </c>
      <c r="L164" s="49">
        <v>0</v>
      </c>
      <c r="M164" s="53">
        <v>0</v>
      </c>
      <c r="N164" s="50">
        <f t="shared" si="6"/>
        <v>369</v>
      </c>
      <c r="P164" s="104">
        <f>(N164-N111)/N111</f>
        <v>0.67727272727272725</v>
      </c>
      <c r="R164" s="154"/>
      <c r="S164" s="153">
        <f t="shared" si="7"/>
        <v>369</v>
      </c>
    </row>
    <row r="165" spans="1:19" hidden="1" x14ac:dyDescent="0.3">
      <c r="A165" s="105">
        <v>2015</v>
      </c>
      <c r="B165" s="46">
        <v>5</v>
      </c>
      <c r="C165" s="47" t="s">
        <v>21</v>
      </c>
      <c r="D165" s="48">
        <v>83</v>
      </c>
      <c r="E165" s="49">
        <v>17</v>
      </c>
      <c r="F165" s="49">
        <v>224</v>
      </c>
      <c r="G165" s="49">
        <v>20</v>
      </c>
      <c r="H165" s="49">
        <v>0</v>
      </c>
      <c r="I165" s="49">
        <v>3</v>
      </c>
      <c r="J165" s="49">
        <v>19</v>
      </c>
      <c r="K165" s="49">
        <v>13</v>
      </c>
      <c r="L165" s="49">
        <v>0</v>
      </c>
      <c r="M165" s="53">
        <v>0</v>
      </c>
      <c r="N165" s="50">
        <f t="shared" si="6"/>
        <v>379</v>
      </c>
      <c r="P165" s="104">
        <f>(N165-N112)/N112</f>
        <v>0.97395833333333337</v>
      </c>
      <c r="R165" s="154"/>
      <c r="S165" s="153">
        <f t="shared" si="7"/>
        <v>379</v>
      </c>
    </row>
    <row r="166" spans="1:19" hidden="1" x14ac:dyDescent="0.3">
      <c r="A166" s="105">
        <v>2015</v>
      </c>
      <c r="B166" s="46">
        <v>6</v>
      </c>
      <c r="C166" s="47" t="s">
        <v>21</v>
      </c>
      <c r="D166" s="48">
        <v>69</v>
      </c>
      <c r="E166" s="49">
        <v>60</v>
      </c>
      <c r="F166" s="49">
        <v>266</v>
      </c>
      <c r="G166" s="49">
        <v>11</v>
      </c>
      <c r="H166" s="49">
        <v>0</v>
      </c>
      <c r="I166" s="49">
        <v>7</v>
      </c>
      <c r="J166" s="49">
        <v>26</v>
      </c>
      <c r="K166" s="49">
        <v>21</v>
      </c>
      <c r="L166" s="49">
        <v>0</v>
      </c>
      <c r="M166" s="53">
        <v>0</v>
      </c>
      <c r="N166" s="50">
        <f t="shared" si="6"/>
        <v>460</v>
      </c>
      <c r="P166" s="104">
        <f t="shared" ref="P166:P210" si="8">(N166-N113)/N113</f>
        <v>1.4731182795698925</v>
      </c>
      <c r="R166" s="154"/>
      <c r="S166" s="153">
        <f t="shared" si="7"/>
        <v>460</v>
      </c>
    </row>
    <row r="167" spans="1:19" ht="16.5" hidden="1" customHeight="1" x14ac:dyDescent="0.3">
      <c r="A167" s="105">
        <v>2015</v>
      </c>
      <c r="B167" s="46">
        <v>7</v>
      </c>
      <c r="C167" s="47" t="s">
        <v>21</v>
      </c>
      <c r="D167" s="48">
        <v>112</v>
      </c>
      <c r="E167" s="49">
        <v>35</v>
      </c>
      <c r="F167" s="49">
        <v>217</v>
      </c>
      <c r="G167" s="49">
        <v>18</v>
      </c>
      <c r="H167" s="49">
        <v>8</v>
      </c>
      <c r="I167" s="49">
        <v>1</v>
      </c>
      <c r="J167" s="49">
        <v>36</v>
      </c>
      <c r="K167" s="49">
        <v>4</v>
      </c>
      <c r="L167" s="49">
        <v>0</v>
      </c>
      <c r="M167" s="53">
        <v>0</v>
      </c>
      <c r="N167" s="50">
        <f t="shared" si="6"/>
        <v>431</v>
      </c>
      <c r="P167" s="104">
        <f t="shared" si="8"/>
        <v>0.60223048327137552</v>
      </c>
      <c r="R167" s="154"/>
      <c r="S167" s="153">
        <f t="shared" si="7"/>
        <v>431</v>
      </c>
    </row>
    <row r="168" spans="1:19" ht="16.5" hidden="1" customHeight="1" x14ac:dyDescent="0.3">
      <c r="A168" s="105">
        <v>2015</v>
      </c>
      <c r="B168" s="46">
        <v>8</v>
      </c>
      <c r="C168" s="47" t="s">
        <v>21</v>
      </c>
      <c r="D168" s="48">
        <v>78</v>
      </c>
      <c r="E168" s="49">
        <v>38</v>
      </c>
      <c r="F168" s="49">
        <v>254</v>
      </c>
      <c r="G168" s="49">
        <v>22</v>
      </c>
      <c r="H168" s="49">
        <v>0</v>
      </c>
      <c r="I168" s="49">
        <v>2</v>
      </c>
      <c r="J168" s="49">
        <v>19</v>
      </c>
      <c r="K168" s="49">
        <v>25</v>
      </c>
      <c r="L168" s="49">
        <v>0</v>
      </c>
      <c r="M168" s="53">
        <v>0</v>
      </c>
      <c r="N168" s="50">
        <f t="shared" si="6"/>
        <v>438</v>
      </c>
      <c r="P168" s="104">
        <f t="shared" si="8"/>
        <v>0.78048780487804881</v>
      </c>
      <c r="R168" s="154"/>
      <c r="S168" s="153">
        <f t="shared" si="7"/>
        <v>438</v>
      </c>
    </row>
    <row r="169" spans="1:19" hidden="1" x14ac:dyDescent="0.3">
      <c r="A169" s="105">
        <v>2015</v>
      </c>
      <c r="B169" s="46">
        <v>9</v>
      </c>
      <c r="C169" s="47" t="s">
        <v>21</v>
      </c>
      <c r="D169" s="48">
        <v>72</v>
      </c>
      <c r="E169" s="49">
        <v>26</v>
      </c>
      <c r="F169" s="49">
        <v>252</v>
      </c>
      <c r="G169" s="49">
        <v>13</v>
      </c>
      <c r="H169" s="49">
        <v>0</v>
      </c>
      <c r="I169" s="49">
        <v>23</v>
      </c>
      <c r="J169" s="49">
        <v>47</v>
      </c>
      <c r="K169" s="49">
        <v>6</v>
      </c>
      <c r="L169" s="49">
        <v>0</v>
      </c>
      <c r="M169" s="53">
        <v>0</v>
      </c>
      <c r="N169" s="50">
        <f t="shared" si="6"/>
        <v>439</v>
      </c>
      <c r="P169" s="104">
        <f t="shared" si="8"/>
        <v>0.77732793522267207</v>
      </c>
      <c r="R169" s="154"/>
      <c r="S169" s="153">
        <f t="shared" si="7"/>
        <v>439</v>
      </c>
    </row>
    <row r="170" spans="1:19" hidden="1" x14ac:dyDescent="0.3">
      <c r="A170" s="105">
        <v>2015</v>
      </c>
      <c r="B170" s="46">
        <v>10</v>
      </c>
      <c r="C170" s="47" t="s">
        <v>21</v>
      </c>
      <c r="D170" s="48">
        <v>44</v>
      </c>
      <c r="E170" s="49">
        <v>21</v>
      </c>
      <c r="F170" s="49">
        <v>251</v>
      </c>
      <c r="G170" s="49">
        <v>58</v>
      </c>
      <c r="H170" s="49">
        <v>4</v>
      </c>
      <c r="I170" s="49">
        <v>0</v>
      </c>
      <c r="J170" s="49">
        <v>12</v>
      </c>
      <c r="K170" s="49">
        <v>5</v>
      </c>
      <c r="L170" s="49">
        <v>0</v>
      </c>
      <c r="M170" s="53">
        <v>0</v>
      </c>
      <c r="N170" s="50">
        <f t="shared" si="6"/>
        <v>395</v>
      </c>
      <c r="P170" s="104">
        <f t="shared" si="8"/>
        <v>0.59919028340080971</v>
      </c>
      <c r="R170" s="154"/>
      <c r="S170" s="153">
        <f t="shared" si="7"/>
        <v>395</v>
      </c>
    </row>
    <row r="171" spans="1:19" hidden="1" x14ac:dyDescent="0.3">
      <c r="A171" s="105">
        <v>2015</v>
      </c>
      <c r="B171" s="46">
        <v>11</v>
      </c>
      <c r="C171" s="47" t="s">
        <v>21</v>
      </c>
      <c r="D171" s="48">
        <v>48</v>
      </c>
      <c r="E171" s="49">
        <v>16</v>
      </c>
      <c r="F171" s="49">
        <v>228</v>
      </c>
      <c r="G171" s="49">
        <v>22</v>
      </c>
      <c r="H171" s="49">
        <v>0</v>
      </c>
      <c r="I171" s="49">
        <v>7</v>
      </c>
      <c r="J171" s="49">
        <v>25</v>
      </c>
      <c r="K171" s="49">
        <v>5</v>
      </c>
      <c r="L171" s="49">
        <v>0</v>
      </c>
      <c r="M171" s="53">
        <v>0</v>
      </c>
      <c r="N171" s="50">
        <f t="shared" si="6"/>
        <v>351</v>
      </c>
      <c r="P171" s="104">
        <f t="shared" si="8"/>
        <v>0.80927835051546393</v>
      </c>
      <c r="R171" s="154"/>
      <c r="S171" s="153">
        <f t="shared" si="7"/>
        <v>351</v>
      </c>
    </row>
    <row r="172" spans="1:19" ht="12" hidden="1" customHeight="1" x14ac:dyDescent="0.3">
      <c r="A172" s="105">
        <v>2015</v>
      </c>
      <c r="B172" s="46">
        <v>12</v>
      </c>
      <c r="C172" s="47" t="s">
        <v>21</v>
      </c>
      <c r="D172" s="48">
        <v>43</v>
      </c>
      <c r="E172" s="49">
        <v>17</v>
      </c>
      <c r="F172" s="49">
        <v>208</v>
      </c>
      <c r="G172" s="49">
        <v>52</v>
      </c>
      <c r="H172" s="49">
        <v>0</v>
      </c>
      <c r="I172" s="49">
        <v>2</v>
      </c>
      <c r="J172" s="49">
        <v>26</v>
      </c>
      <c r="K172" s="49">
        <v>5</v>
      </c>
      <c r="L172" s="49">
        <v>0</v>
      </c>
      <c r="M172" s="53">
        <v>0</v>
      </c>
      <c r="N172" s="50">
        <f t="shared" si="6"/>
        <v>353</v>
      </c>
      <c r="P172" s="104">
        <f t="shared" si="8"/>
        <v>2.318840579710145E-2</v>
      </c>
      <c r="R172" s="154"/>
      <c r="S172" s="153">
        <f t="shared" si="7"/>
        <v>353</v>
      </c>
    </row>
    <row r="173" spans="1:19" hidden="1" x14ac:dyDescent="0.3">
      <c r="A173" s="105">
        <v>2015</v>
      </c>
      <c r="B173" s="46">
        <v>13</v>
      </c>
      <c r="C173" s="47" t="s">
        <v>21</v>
      </c>
      <c r="D173" s="48">
        <v>54</v>
      </c>
      <c r="E173" s="49">
        <v>53</v>
      </c>
      <c r="F173" s="49">
        <v>211</v>
      </c>
      <c r="G173" s="49">
        <v>18</v>
      </c>
      <c r="H173" s="49">
        <v>3</v>
      </c>
      <c r="I173" s="49">
        <v>5</v>
      </c>
      <c r="J173" s="49">
        <v>33</v>
      </c>
      <c r="K173" s="49">
        <v>37</v>
      </c>
      <c r="L173" s="49">
        <v>0</v>
      </c>
      <c r="M173" s="53">
        <v>0</v>
      </c>
      <c r="N173" s="50">
        <f t="shared" si="6"/>
        <v>414</v>
      </c>
      <c r="P173" s="104">
        <f t="shared" si="8"/>
        <v>0.4628975265017668</v>
      </c>
      <c r="R173" s="154"/>
      <c r="S173" s="153">
        <f t="shared" si="7"/>
        <v>414</v>
      </c>
    </row>
    <row r="174" spans="1:19" hidden="1" x14ac:dyDescent="0.3">
      <c r="A174" s="105">
        <v>2015</v>
      </c>
      <c r="B174" s="46">
        <v>14</v>
      </c>
      <c r="C174" s="47" t="s">
        <v>21</v>
      </c>
      <c r="D174" s="48">
        <v>39</v>
      </c>
      <c r="E174" s="49">
        <v>14</v>
      </c>
      <c r="F174" s="49">
        <v>212</v>
      </c>
      <c r="G174" s="49">
        <v>15</v>
      </c>
      <c r="H174" s="49">
        <v>0</v>
      </c>
      <c r="I174" s="49">
        <v>4</v>
      </c>
      <c r="J174" s="49">
        <v>55</v>
      </c>
      <c r="K174" s="49">
        <v>9</v>
      </c>
      <c r="L174" s="49">
        <v>0</v>
      </c>
      <c r="M174" s="53">
        <v>0</v>
      </c>
      <c r="N174" s="50">
        <f t="shared" si="6"/>
        <v>348</v>
      </c>
      <c r="P174" s="104">
        <f t="shared" si="8"/>
        <v>0.38645418326693226</v>
      </c>
      <c r="R174" s="154"/>
      <c r="S174" s="153">
        <f t="shared" si="7"/>
        <v>348</v>
      </c>
    </row>
    <row r="175" spans="1:19" hidden="1" x14ac:dyDescent="0.3">
      <c r="A175" s="105">
        <v>2015</v>
      </c>
      <c r="B175" s="46">
        <v>15</v>
      </c>
      <c r="C175" s="47" t="s">
        <v>21</v>
      </c>
      <c r="D175" s="48">
        <v>35</v>
      </c>
      <c r="E175" s="49">
        <v>25</v>
      </c>
      <c r="F175" s="49">
        <v>188</v>
      </c>
      <c r="G175" s="49">
        <v>22</v>
      </c>
      <c r="H175" s="49">
        <v>0</v>
      </c>
      <c r="I175" s="49">
        <v>0</v>
      </c>
      <c r="J175" s="49">
        <v>3</v>
      </c>
      <c r="K175" s="49">
        <v>0</v>
      </c>
      <c r="L175" s="49">
        <v>0</v>
      </c>
      <c r="M175" s="53">
        <v>0</v>
      </c>
      <c r="N175" s="50">
        <f t="shared" si="6"/>
        <v>273</v>
      </c>
      <c r="P175" s="104">
        <f t="shared" si="8"/>
        <v>3.6764705882352941E-3</v>
      </c>
      <c r="R175" s="154"/>
      <c r="S175" s="153">
        <f t="shared" si="7"/>
        <v>273</v>
      </c>
    </row>
    <row r="176" spans="1:19" hidden="1" x14ac:dyDescent="0.3">
      <c r="A176" s="105">
        <v>2015</v>
      </c>
      <c r="B176" s="46">
        <v>16</v>
      </c>
      <c r="C176" s="47" t="s">
        <v>21</v>
      </c>
      <c r="D176" s="48">
        <v>64</v>
      </c>
      <c r="E176" s="49">
        <v>14</v>
      </c>
      <c r="F176" s="49">
        <v>280</v>
      </c>
      <c r="G176" s="49">
        <v>49</v>
      </c>
      <c r="H176" s="49">
        <v>0</v>
      </c>
      <c r="I176" s="49">
        <v>20</v>
      </c>
      <c r="J176" s="49">
        <v>15</v>
      </c>
      <c r="K176" s="49">
        <v>19</v>
      </c>
      <c r="L176" s="49">
        <v>0</v>
      </c>
      <c r="M176" s="53">
        <v>0</v>
      </c>
      <c r="N176" s="50">
        <f t="shared" si="6"/>
        <v>461</v>
      </c>
      <c r="P176" s="104">
        <f t="shared" si="8"/>
        <v>0.91286307053941906</v>
      </c>
      <c r="R176" s="154"/>
      <c r="S176" s="153">
        <f t="shared" si="7"/>
        <v>461</v>
      </c>
    </row>
    <row r="177" spans="1:19" hidden="1" x14ac:dyDescent="0.3">
      <c r="A177" s="105">
        <v>2015</v>
      </c>
      <c r="B177" s="46">
        <v>17</v>
      </c>
      <c r="C177" s="47" t="s">
        <v>21</v>
      </c>
      <c r="D177" s="48">
        <v>76</v>
      </c>
      <c r="E177" s="49">
        <v>2</v>
      </c>
      <c r="F177" s="49">
        <v>294</v>
      </c>
      <c r="G177" s="49">
        <v>41</v>
      </c>
      <c r="H177" s="49">
        <v>0</v>
      </c>
      <c r="I177" s="49">
        <v>7</v>
      </c>
      <c r="J177" s="49">
        <v>13</v>
      </c>
      <c r="K177" s="49">
        <v>18</v>
      </c>
      <c r="L177" s="49">
        <v>0</v>
      </c>
      <c r="M177" s="53">
        <v>0</v>
      </c>
      <c r="N177" s="50">
        <f t="shared" si="6"/>
        <v>451</v>
      </c>
      <c r="P177" s="104">
        <f t="shared" si="8"/>
        <v>1.3989361702127661</v>
      </c>
      <c r="R177" s="154"/>
      <c r="S177" s="153">
        <f t="shared" si="7"/>
        <v>451</v>
      </c>
    </row>
    <row r="178" spans="1:19" hidden="1" x14ac:dyDescent="0.3">
      <c r="A178" s="105">
        <v>2015</v>
      </c>
      <c r="B178" s="46">
        <v>18</v>
      </c>
      <c r="C178" s="47" t="s">
        <v>21</v>
      </c>
      <c r="D178" s="48">
        <v>88</v>
      </c>
      <c r="E178" s="49">
        <v>17</v>
      </c>
      <c r="F178" s="49">
        <v>300</v>
      </c>
      <c r="G178" s="49">
        <v>13</v>
      </c>
      <c r="H178" s="49">
        <v>0</v>
      </c>
      <c r="I178" s="49">
        <v>7</v>
      </c>
      <c r="J178" s="49">
        <v>26</v>
      </c>
      <c r="K178" s="49">
        <v>0</v>
      </c>
      <c r="L178" s="49">
        <v>0</v>
      </c>
      <c r="M178" s="53">
        <v>0</v>
      </c>
      <c r="N178" s="50">
        <f t="shared" si="6"/>
        <v>451</v>
      </c>
      <c r="P178" s="104">
        <f t="shared" si="8"/>
        <v>1.3612565445026179</v>
      </c>
      <c r="R178" s="154"/>
      <c r="S178" s="153">
        <f t="shared" si="7"/>
        <v>451</v>
      </c>
    </row>
    <row r="179" spans="1:19" hidden="1" x14ac:dyDescent="0.3">
      <c r="A179" s="105">
        <v>2015</v>
      </c>
      <c r="B179" s="46">
        <v>19</v>
      </c>
      <c r="C179" s="47" t="s">
        <v>21</v>
      </c>
      <c r="D179" s="48">
        <v>75</v>
      </c>
      <c r="E179" s="49">
        <v>22</v>
      </c>
      <c r="F179" s="49">
        <v>149</v>
      </c>
      <c r="G179" s="49">
        <v>43</v>
      </c>
      <c r="H179" s="49">
        <v>0</v>
      </c>
      <c r="I179" s="49">
        <v>7</v>
      </c>
      <c r="J179" s="49">
        <v>28</v>
      </c>
      <c r="K179" s="49">
        <v>0</v>
      </c>
      <c r="L179" s="49">
        <v>0</v>
      </c>
      <c r="M179" s="53">
        <v>0</v>
      </c>
      <c r="N179" s="50">
        <f t="shared" si="6"/>
        <v>324</v>
      </c>
      <c r="P179" s="104">
        <f t="shared" si="8"/>
        <v>0.40869565217391307</v>
      </c>
      <c r="R179" s="154"/>
      <c r="S179" s="153">
        <f t="shared" si="7"/>
        <v>324</v>
      </c>
    </row>
    <row r="180" spans="1:19" hidden="1" x14ac:dyDescent="0.3">
      <c r="A180" s="105">
        <v>2015</v>
      </c>
      <c r="B180" s="46">
        <v>20</v>
      </c>
      <c r="C180" s="47" t="s">
        <v>21</v>
      </c>
      <c r="D180" s="48">
        <v>29</v>
      </c>
      <c r="E180" s="49">
        <v>17</v>
      </c>
      <c r="F180" s="49">
        <v>140</v>
      </c>
      <c r="G180" s="49">
        <v>16</v>
      </c>
      <c r="H180" s="49">
        <v>0</v>
      </c>
      <c r="I180" s="49">
        <v>8</v>
      </c>
      <c r="J180" s="49">
        <v>54</v>
      </c>
      <c r="K180" s="49">
        <v>6</v>
      </c>
      <c r="L180" s="49">
        <v>0</v>
      </c>
      <c r="M180" s="53">
        <v>0</v>
      </c>
      <c r="N180" s="50">
        <f t="shared" si="6"/>
        <v>270</v>
      </c>
      <c r="P180" s="104">
        <f t="shared" si="8"/>
        <v>-0.19161676646706588</v>
      </c>
      <c r="R180" s="154"/>
      <c r="S180" s="153">
        <f t="shared" si="7"/>
        <v>270</v>
      </c>
    </row>
    <row r="181" spans="1:19" hidden="1" x14ac:dyDescent="0.3">
      <c r="A181" s="105">
        <v>2015</v>
      </c>
      <c r="B181" s="46">
        <v>21</v>
      </c>
      <c r="C181" s="47" t="s">
        <v>21</v>
      </c>
      <c r="D181" s="48">
        <v>79</v>
      </c>
      <c r="E181" s="49">
        <v>8</v>
      </c>
      <c r="F181" s="49">
        <v>174</v>
      </c>
      <c r="G181" s="49">
        <v>68</v>
      </c>
      <c r="H181" s="49">
        <v>0</v>
      </c>
      <c r="I181" s="49">
        <v>19</v>
      </c>
      <c r="J181" s="49">
        <v>32</v>
      </c>
      <c r="K181" s="49">
        <v>0</v>
      </c>
      <c r="L181" s="49">
        <v>0</v>
      </c>
      <c r="M181" s="53">
        <v>0</v>
      </c>
      <c r="N181" s="50">
        <f t="shared" si="6"/>
        <v>380</v>
      </c>
      <c r="P181" s="104">
        <f t="shared" si="8"/>
        <v>0.59663865546218486</v>
      </c>
      <c r="R181" s="154"/>
      <c r="S181" s="153">
        <f t="shared" si="7"/>
        <v>380</v>
      </c>
    </row>
    <row r="182" spans="1:19" hidden="1" x14ac:dyDescent="0.3">
      <c r="A182" s="105">
        <v>2015</v>
      </c>
      <c r="B182" s="46">
        <v>22</v>
      </c>
      <c r="C182" s="47" t="s">
        <v>21</v>
      </c>
      <c r="D182" s="48">
        <v>43</v>
      </c>
      <c r="E182" s="49">
        <v>24</v>
      </c>
      <c r="F182" s="49">
        <v>171</v>
      </c>
      <c r="G182" s="49">
        <v>20</v>
      </c>
      <c r="H182" s="49">
        <v>0</v>
      </c>
      <c r="I182" s="49">
        <v>11</v>
      </c>
      <c r="J182" s="49">
        <v>16</v>
      </c>
      <c r="K182" s="49">
        <v>0</v>
      </c>
      <c r="L182" s="49">
        <v>0</v>
      </c>
      <c r="M182" s="53">
        <v>0</v>
      </c>
      <c r="N182" s="50">
        <f t="shared" si="6"/>
        <v>285</v>
      </c>
      <c r="P182" s="104">
        <f t="shared" si="8"/>
        <v>3.5211267605633804E-3</v>
      </c>
      <c r="R182" s="154"/>
      <c r="S182" s="153">
        <f t="shared" si="7"/>
        <v>285</v>
      </c>
    </row>
    <row r="183" spans="1:19" hidden="1" x14ac:dyDescent="0.3">
      <c r="A183" s="105">
        <v>2015</v>
      </c>
      <c r="B183" s="46">
        <v>23</v>
      </c>
      <c r="C183" s="47" t="s">
        <v>21</v>
      </c>
      <c r="D183" s="48">
        <v>45</v>
      </c>
      <c r="E183" s="49">
        <v>17</v>
      </c>
      <c r="F183" s="49">
        <v>215</v>
      </c>
      <c r="G183" s="49">
        <v>33</v>
      </c>
      <c r="H183" s="49">
        <v>0</v>
      </c>
      <c r="I183" s="49">
        <v>2</v>
      </c>
      <c r="J183" s="49">
        <v>32</v>
      </c>
      <c r="K183" s="49">
        <v>0</v>
      </c>
      <c r="L183" s="49">
        <v>0</v>
      </c>
      <c r="M183" s="53">
        <v>0</v>
      </c>
      <c r="N183" s="50">
        <f t="shared" si="6"/>
        <v>344</v>
      </c>
      <c r="P183" s="104">
        <f t="shared" si="8"/>
        <v>0.67804878048780493</v>
      </c>
      <c r="R183" s="154"/>
      <c r="S183" s="153">
        <f t="shared" si="7"/>
        <v>344</v>
      </c>
    </row>
    <row r="184" spans="1:19" hidden="1" x14ac:dyDescent="0.3">
      <c r="A184" s="105">
        <v>2015</v>
      </c>
      <c r="B184" s="46">
        <v>24</v>
      </c>
      <c r="C184" s="47" t="s">
        <v>21</v>
      </c>
      <c r="D184" s="48">
        <v>40</v>
      </c>
      <c r="E184" s="49">
        <v>15</v>
      </c>
      <c r="F184" s="49">
        <v>216</v>
      </c>
      <c r="G184" s="49">
        <v>33</v>
      </c>
      <c r="H184" s="49">
        <v>0</v>
      </c>
      <c r="I184" s="49">
        <v>4</v>
      </c>
      <c r="J184" s="49">
        <v>22</v>
      </c>
      <c r="K184" s="49">
        <v>2</v>
      </c>
      <c r="L184" s="49">
        <v>0</v>
      </c>
      <c r="M184" s="53">
        <v>0</v>
      </c>
      <c r="N184" s="50">
        <f t="shared" si="6"/>
        <v>332</v>
      </c>
      <c r="P184" s="104">
        <f t="shared" si="8"/>
        <v>0.18996415770609318</v>
      </c>
      <c r="R184" s="154"/>
      <c r="S184" s="153">
        <f t="shared" si="7"/>
        <v>332</v>
      </c>
    </row>
    <row r="185" spans="1:19" hidden="1" x14ac:dyDescent="0.3">
      <c r="A185" s="105">
        <v>2015</v>
      </c>
      <c r="B185" s="46">
        <v>25</v>
      </c>
      <c r="C185" s="47" t="s">
        <v>21</v>
      </c>
      <c r="D185" s="48">
        <v>115</v>
      </c>
      <c r="E185" s="49">
        <v>8</v>
      </c>
      <c r="F185" s="49">
        <v>60</v>
      </c>
      <c r="G185" s="49">
        <v>34</v>
      </c>
      <c r="H185" s="49">
        <v>0</v>
      </c>
      <c r="I185" s="49">
        <v>14</v>
      </c>
      <c r="J185" s="49">
        <v>9</v>
      </c>
      <c r="K185" s="49">
        <v>0</v>
      </c>
      <c r="L185" s="49">
        <v>0</v>
      </c>
      <c r="M185" s="53">
        <v>2</v>
      </c>
      <c r="N185" s="50">
        <f t="shared" si="6"/>
        <v>242</v>
      </c>
      <c r="P185" s="104">
        <f t="shared" si="8"/>
        <v>0.38285714285714284</v>
      </c>
      <c r="R185" s="154"/>
      <c r="S185" s="153">
        <f t="shared" si="7"/>
        <v>242</v>
      </c>
    </row>
    <row r="186" spans="1:19" hidden="1" x14ac:dyDescent="0.3">
      <c r="A186" s="105">
        <v>2015</v>
      </c>
      <c r="B186" s="46">
        <v>26</v>
      </c>
      <c r="C186" s="47" t="s">
        <v>21</v>
      </c>
      <c r="D186" s="48">
        <v>77</v>
      </c>
      <c r="E186" s="49">
        <v>12</v>
      </c>
      <c r="F186" s="49">
        <v>92</v>
      </c>
      <c r="G186" s="49">
        <v>37</v>
      </c>
      <c r="H186" s="49">
        <v>0</v>
      </c>
      <c r="I186" s="49">
        <v>1</v>
      </c>
      <c r="J186" s="49">
        <v>8</v>
      </c>
      <c r="K186" s="49">
        <v>0</v>
      </c>
      <c r="L186" s="49">
        <v>0</v>
      </c>
      <c r="M186" s="53">
        <v>0</v>
      </c>
      <c r="N186" s="50">
        <f t="shared" si="6"/>
        <v>227</v>
      </c>
      <c r="P186" s="104">
        <f t="shared" si="8"/>
        <v>0.71969696969696972</v>
      </c>
      <c r="R186" s="154"/>
      <c r="S186" s="153">
        <f t="shared" si="7"/>
        <v>227</v>
      </c>
    </row>
    <row r="187" spans="1:19" hidden="1" x14ac:dyDescent="0.3">
      <c r="A187" s="105">
        <v>2015</v>
      </c>
      <c r="B187" s="46">
        <v>27</v>
      </c>
      <c r="C187" s="47" t="s">
        <v>21</v>
      </c>
      <c r="D187" s="48">
        <v>32</v>
      </c>
      <c r="E187" s="49">
        <v>27</v>
      </c>
      <c r="F187" s="49">
        <v>18</v>
      </c>
      <c r="G187" s="49">
        <v>28</v>
      </c>
      <c r="H187" s="49">
        <v>0</v>
      </c>
      <c r="I187" s="49">
        <v>12</v>
      </c>
      <c r="J187" s="49">
        <v>29</v>
      </c>
      <c r="K187" s="49">
        <v>6</v>
      </c>
      <c r="L187" s="49">
        <v>0</v>
      </c>
      <c r="M187" s="53">
        <v>0</v>
      </c>
      <c r="N187" s="50">
        <f t="shared" si="6"/>
        <v>152</v>
      </c>
      <c r="P187" s="104">
        <f t="shared" si="8"/>
        <v>-0.23232323232323232</v>
      </c>
      <c r="R187" s="154"/>
      <c r="S187" s="153">
        <f t="shared" si="7"/>
        <v>152</v>
      </c>
    </row>
    <row r="188" spans="1:19" hidden="1" x14ac:dyDescent="0.3">
      <c r="A188" s="105">
        <v>2015</v>
      </c>
      <c r="B188" s="46">
        <v>28</v>
      </c>
      <c r="C188" s="47" t="s">
        <v>21</v>
      </c>
      <c r="D188" s="48">
        <v>23</v>
      </c>
      <c r="E188" s="49">
        <v>11</v>
      </c>
      <c r="F188" s="49">
        <v>13</v>
      </c>
      <c r="G188" s="49">
        <v>28</v>
      </c>
      <c r="H188" s="49">
        <v>1</v>
      </c>
      <c r="I188" s="49">
        <v>5</v>
      </c>
      <c r="J188" s="49">
        <v>14</v>
      </c>
      <c r="K188" s="49">
        <v>1</v>
      </c>
      <c r="L188" s="49">
        <v>0</v>
      </c>
      <c r="M188" s="53">
        <v>0</v>
      </c>
      <c r="N188" s="50">
        <f t="shared" si="6"/>
        <v>96</v>
      </c>
      <c r="P188" s="104">
        <f t="shared" si="8"/>
        <v>-0.30935251798561153</v>
      </c>
      <c r="R188" s="154"/>
      <c r="S188" s="153">
        <f t="shared" si="7"/>
        <v>96</v>
      </c>
    </row>
    <row r="189" spans="1:19" hidden="1" x14ac:dyDescent="0.3">
      <c r="A189" s="105">
        <v>2015</v>
      </c>
      <c r="B189" s="46">
        <v>29</v>
      </c>
      <c r="C189" s="47" t="s">
        <v>21</v>
      </c>
      <c r="D189" s="48">
        <v>66</v>
      </c>
      <c r="E189" s="49">
        <v>22</v>
      </c>
      <c r="F189" s="49">
        <v>4</v>
      </c>
      <c r="G189" s="49">
        <v>38</v>
      </c>
      <c r="H189" s="49">
        <v>0</v>
      </c>
      <c r="I189" s="49">
        <v>9</v>
      </c>
      <c r="J189" s="49">
        <v>2</v>
      </c>
      <c r="K189" s="49">
        <v>18</v>
      </c>
      <c r="L189" s="49">
        <v>0</v>
      </c>
      <c r="M189" s="53">
        <v>0</v>
      </c>
      <c r="N189" s="50">
        <f t="shared" si="6"/>
        <v>159</v>
      </c>
      <c r="P189" s="104">
        <f t="shared" si="8"/>
        <v>0.11188811188811189</v>
      </c>
      <c r="R189" s="154"/>
      <c r="S189" s="153">
        <f t="shared" si="7"/>
        <v>159</v>
      </c>
    </row>
    <row r="190" spans="1:19" hidden="1" x14ac:dyDescent="0.3">
      <c r="A190" s="105">
        <v>2015</v>
      </c>
      <c r="B190" s="46">
        <v>30</v>
      </c>
      <c r="C190" s="47" t="s">
        <v>21</v>
      </c>
      <c r="D190" s="48">
        <v>29</v>
      </c>
      <c r="E190" s="49">
        <v>23</v>
      </c>
      <c r="F190" s="49">
        <v>22</v>
      </c>
      <c r="G190" s="49">
        <v>52</v>
      </c>
      <c r="H190" s="49">
        <v>0</v>
      </c>
      <c r="I190" s="49">
        <v>9</v>
      </c>
      <c r="J190" s="49">
        <v>7</v>
      </c>
      <c r="K190" s="49">
        <v>5</v>
      </c>
      <c r="L190" s="49">
        <v>0</v>
      </c>
      <c r="M190" s="53">
        <v>0</v>
      </c>
      <c r="N190" s="50">
        <f t="shared" si="6"/>
        <v>147</v>
      </c>
      <c r="P190" s="104">
        <f t="shared" si="8"/>
        <v>-8.1250000000000003E-2</v>
      </c>
      <c r="R190" s="154"/>
      <c r="S190" s="153">
        <f t="shared" si="7"/>
        <v>147</v>
      </c>
    </row>
    <row r="191" spans="1:19" hidden="1" x14ac:dyDescent="0.3">
      <c r="A191" s="105">
        <v>2015</v>
      </c>
      <c r="B191" s="46">
        <v>31</v>
      </c>
      <c r="C191" s="47" t="s">
        <v>21</v>
      </c>
      <c r="D191" s="48">
        <v>72</v>
      </c>
      <c r="E191" s="49">
        <v>21</v>
      </c>
      <c r="F191" s="49">
        <v>45</v>
      </c>
      <c r="G191" s="49">
        <v>27</v>
      </c>
      <c r="H191" s="49">
        <v>0</v>
      </c>
      <c r="I191" s="49">
        <v>14</v>
      </c>
      <c r="J191" s="49">
        <v>38</v>
      </c>
      <c r="K191" s="49">
        <v>9</v>
      </c>
      <c r="L191" s="49">
        <v>0</v>
      </c>
      <c r="M191" s="53">
        <v>40</v>
      </c>
      <c r="N191" s="50">
        <f t="shared" si="6"/>
        <v>266</v>
      </c>
      <c r="P191" s="104">
        <f t="shared" si="8"/>
        <v>0.88652482269503541</v>
      </c>
      <c r="R191" s="154"/>
      <c r="S191" s="153">
        <f t="shared" si="7"/>
        <v>266</v>
      </c>
    </row>
    <row r="192" spans="1:19" hidden="1" x14ac:dyDescent="0.3">
      <c r="A192" s="105">
        <v>2015</v>
      </c>
      <c r="B192" s="46">
        <v>32</v>
      </c>
      <c r="C192" s="47" t="s">
        <v>21</v>
      </c>
      <c r="D192" s="48">
        <v>38</v>
      </c>
      <c r="E192" s="49">
        <v>31</v>
      </c>
      <c r="F192" s="49">
        <v>48</v>
      </c>
      <c r="G192" s="49">
        <v>41</v>
      </c>
      <c r="H192" s="49">
        <v>0</v>
      </c>
      <c r="I192" s="49">
        <v>5</v>
      </c>
      <c r="J192" s="49">
        <v>16</v>
      </c>
      <c r="K192" s="49">
        <v>13</v>
      </c>
      <c r="L192" s="49">
        <v>0</v>
      </c>
      <c r="M192" s="53">
        <v>0</v>
      </c>
      <c r="N192" s="50">
        <f t="shared" si="6"/>
        <v>192</v>
      </c>
      <c r="P192" s="104">
        <f t="shared" si="8"/>
        <v>-2.5380710659898477E-2</v>
      </c>
      <c r="R192" s="154"/>
      <c r="S192" s="153">
        <f t="shared" si="7"/>
        <v>192</v>
      </c>
    </row>
    <row r="193" spans="1:19" hidden="1" x14ac:dyDescent="0.3">
      <c r="A193" s="105">
        <v>2015</v>
      </c>
      <c r="B193" s="46">
        <v>33</v>
      </c>
      <c r="C193" s="47" t="s">
        <v>21</v>
      </c>
      <c r="D193" s="48">
        <v>30</v>
      </c>
      <c r="E193" s="49">
        <v>103</v>
      </c>
      <c r="F193" s="49">
        <v>26</v>
      </c>
      <c r="G193" s="49">
        <v>25</v>
      </c>
      <c r="H193" s="49">
        <v>0</v>
      </c>
      <c r="I193" s="49">
        <v>8</v>
      </c>
      <c r="J193" s="49">
        <v>11</v>
      </c>
      <c r="K193" s="49">
        <v>0</v>
      </c>
      <c r="L193" s="49">
        <v>0</v>
      </c>
      <c r="M193" s="53">
        <v>0</v>
      </c>
      <c r="N193" s="50">
        <f t="shared" si="6"/>
        <v>203</v>
      </c>
      <c r="P193" s="104">
        <f t="shared" si="8"/>
        <v>0.75</v>
      </c>
      <c r="R193" s="154"/>
      <c r="S193" s="153">
        <f t="shared" si="7"/>
        <v>203</v>
      </c>
    </row>
    <row r="194" spans="1:19" hidden="1" x14ac:dyDescent="0.3">
      <c r="A194" s="105">
        <v>2015</v>
      </c>
      <c r="B194" s="46">
        <v>34</v>
      </c>
      <c r="C194" s="47" t="s">
        <v>21</v>
      </c>
      <c r="D194" s="48">
        <v>39</v>
      </c>
      <c r="E194" s="49">
        <v>6</v>
      </c>
      <c r="F194" s="49">
        <v>42</v>
      </c>
      <c r="G194" s="49">
        <v>30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53">
        <v>0</v>
      </c>
      <c r="N194" s="50">
        <f t="shared" si="6"/>
        <v>117</v>
      </c>
      <c r="P194" s="104">
        <f t="shared" si="8"/>
        <v>0.20618556701030927</v>
      </c>
      <c r="R194" s="154"/>
      <c r="S194" s="153">
        <f t="shared" si="7"/>
        <v>117</v>
      </c>
    </row>
    <row r="195" spans="1:19" hidden="1" x14ac:dyDescent="0.3">
      <c r="A195" s="105">
        <v>2015</v>
      </c>
      <c r="B195" s="46">
        <v>35</v>
      </c>
      <c r="C195" s="47" t="s">
        <v>21</v>
      </c>
      <c r="D195" s="48">
        <v>17</v>
      </c>
      <c r="E195" s="49">
        <v>3</v>
      </c>
      <c r="F195" s="49">
        <v>50</v>
      </c>
      <c r="G195" s="49">
        <v>47</v>
      </c>
      <c r="H195" s="49">
        <v>0</v>
      </c>
      <c r="I195" s="49">
        <v>4</v>
      </c>
      <c r="J195" s="49">
        <v>13</v>
      </c>
      <c r="K195" s="49">
        <v>4</v>
      </c>
      <c r="L195" s="49">
        <v>0</v>
      </c>
      <c r="M195" s="53">
        <v>0</v>
      </c>
      <c r="N195" s="50">
        <f t="shared" si="6"/>
        <v>138</v>
      </c>
      <c r="P195" s="104">
        <f t="shared" si="8"/>
        <v>0.76923076923076927</v>
      </c>
      <c r="R195" s="154"/>
      <c r="S195" s="153">
        <f t="shared" si="7"/>
        <v>138</v>
      </c>
    </row>
    <row r="196" spans="1:19" hidden="1" x14ac:dyDescent="0.3">
      <c r="A196" s="105">
        <v>2015</v>
      </c>
      <c r="B196" s="46">
        <v>36</v>
      </c>
      <c r="C196" s="47" t="s">
        <v>21</v>
      </c>
      <c r="D196" s="48">
        <v>25</v>
      </c>
      <c r="E196" s="49">
        <v>11</v>
      </c>
      <c r="F196" s="49">
        <v>44</v>
      </c>
      <c r="G196" s="49">
        <v>27</v>
      </c>
      <c r="H196" s="49">
        <v>0</v>
      </c>
      <c r="I196" s="49">
        <v>17</v>
      </c>
      <c r="J196" s="49">
        <v>44</v>
      </c>
      <c r="K196" s="49">
        <v>9</v>
      </c>
      <c r="L196" s="49">
        <v>0</v>
      </c>
      <c r="M196" s="53">
        <v>0</v>
      </c>
      <c r="N196" s="50">
        <f t="shared" si="6"/>
        <v>177</v>
      </c>
      <c r="P196" s="104">
        <f t="shared" si="8"/>
        <v>7.2727272727272724E-2</v>
      </c>
      <c r="R196" s="154"/>
      <c r="S196" s="153">
        <f t="shared" si="7"/>
        <v>177</v>
      </c>
    </row>
    <row r="197" spans="1:19" hidden="1" x14ac:dyDescent="0.3">
      <c r="A197" s="105">
        <v>2015</v>
      </c>
      <c r="B197" s="46">
        <v>37</v>
      </c>
      <c r="C197" s="47" t="s">
        <v>21</v>
      </c>
      <c r="D197" s="48">
        <v>19</v>
      </c>
      <c r="E197" s="49">
        <v>11</v>
      </c>
      <c r="F197" s="49">
        <v>30</v>
      </c>
      <c r="G197" s="49">
        <v>10</v>
      </c>
      <c r="H197" s="49">
        <v>0</v>
      </c>
      <c r="I197" s="49">
        <v>0</v>
      </c>
      <c r="J197" s="49">
        <v>49</v>
      </c>
      <c r="K197" s="49">
        <v>12</v>
      </c>
      <c r="L197" s="49">
        <v>0</v>
      </c>
      <c r="M197" s="53">
        <v>0</v>
      </c>
      <c r="N197" s="50">
        <f t="shared" si="6"/>
        <v>131</v>
      </c>
      <c r="P197" s="104">
        <f t="shared" si="8"/>
        <v>3.1496062992125984E-2</v>
      </c>
      <c r="R197" s="154"/>
      <c r="S197" s="153">
        <f t="shared" si="7"/>
        <v>131</v>
      </c>
    </row>
    <row r="198" spans="1:19" hidden="1" x14ac:dyDescent="0.3">
      <c r="A198" s="105">
        <v>2015</v>
      </c>
      <c r="B198" s="46">
        <v>38</v>
      </c>
      <c r="C198" s="47" t="s">
        <v>21</v>
      </c>
      <c r="D198" s="48">
        <v>60</v>
      </c>
      <c r="E198" s="49">
        <v>18</v>
      </c>
      <c r="F198" s="49">
        <v>53</v>
      </c>
      <c r="G198" s="49">
        <v>30</v>
      </c>
      <c r="H198" s="49">
        <v>0</v>
      </c>
      <c r="I198" s="49">
        <v>1</v>
      </c>
      <c r="J198" s="49">
        <v>22</v>
      </c>
      <c r="K198" s="49">
        <v>5</v>
      </c>
      <c r="L198" s="49">
        <v>0</v>
      </c>
      <c r="M198" s="53">
        <v>0</v>
      </c>
      <c r="N198" s="50">
        <f t="shared" si="6"/>
        <v>189</v>
      </c>
      <c r="P198" s="104">
        <f t="shared" si="8"/>
        <v>0.2857142857142857</v>
      </c>
      <c r="R198" s="154"/>
      <c r="S198" s="153">
        <f t="shared" si="7"/>
        <v>189</v>
      </c>
    </row>
    <row r="199" spans="1:19" hidden="1" x14ac:dyDescent="0.3">
      <c r="A199" s="105">
        <v>2015</v>
      </c>
      <c r="B199" s="46">
        <v>39</v>
      </c>
      <c r="C199" s="47" t="s">
        <v>21</v>
      </c>
      <c r="D199" s="48">
        <v>29</v>
      </c>
      <c r="E199" s="49">
        <v>16</v>
      </c>
      <c r="F199" s="49">
        <v>24</v>
      </c>
      <c r="G199" s="49">
        <v>37</v>
      </c>
      <c r="H199" s="49">
        <v>0</v>
      </c>
      <c r="I199" s="49">
        <v>4</v>
      </c>
      <c r="J199" s="49">
        <v>9</v>
      </c>
      <c r="K199" s="49">
        <v>4</v>
      </c>
      <c r="L199" s="49">
        <v>0</v>
      </c>
      <c r="M199" s="53">
        <v>40</v>
      </c>
      <c r="N199" s="50">
        <f t="shared" ref="N199:N213" si="9">SUM(D199:M199)</f>
        <v>163</v>
      </c>
      <c r="P199" s="104">
        <f t="shared" si="8"/>
        <v>0.19852941176470587</v>
      </c>
      <c r="R199" s="154"/>
      <c r="S199" s="153">
        <f t="shared" si="7"/>
        <v>163</v>
      </c>
    </row>
    <row r="200" spans="1:19" hidden="1" x14ac:dyDescent="0.3">
      <c r="A200" s="105">
        <v>2015</v>
      </c>
      <c r="B200" s="46">
        <v>40</v>
      </c>
      <c r="C200" s="47" t="s">
        <v>21</v>
      </c>
      <c r="D200" s="48">
        <v>44</v>
      </c>
      <c r="E200" s="49">
        <v>20</v>
      </c>
      <c r="F200" s="49">
        <v>24</v>
      </c>
      <c r="G200" s="49">
        <v>15</v>
      </c>
      <c r="H200" s="49">
        <v>0</v>
      </c>
      <c r="I200" s="49">
        <v>11</v>
      </c>
      <c r="J200" s="49">
        <v>25</v>
      </c>
      <c r="K200" s="49">
        <v>29</v>
      </c>
      <c r="L200" s="49">
        <v>0</v>
      </c>
      <c r="M200" s="53">
        <v>0</v>
      </c>
      <c r="N200" s="50">
        <f t="shared" si="9"/>
        <v>168</v>
      </c>
      <c r="P200" s="104">
        <f t="shared" si="8"/>
        <v>-0.32258064516129031</v>
      </c>
      <c r="R200" s="154"/>
      <c r="S200" s="153">
        <f t="shared" si="7"/>
        <v>168</v>
      </c>
    </row>
    <row r="201" spans="1:19" hidden="1" x14ac:dyDescent="0.3">
      <c r="A201" s="105">
        <v>2015</v>
      </c>
      <c r="B201" s="46">
        <v>41</v>
      </c>
      <c r="C201" s="47" t="s">
        <v>21</v>
      </c>
      <c r="D201" s="48">
        <v>18</v>
      </c>
      <c r="E201" s="49">
        <v>35</v>
      </c>
      <c r="F201" s="49">
        <v>0</v>
      </c>
      <c r="G201" s="49">
        <v>29</v>
      </c>
      <c r="H201" s="49">
        <v>0</v>
      </c>
      <c r="I201" s="49">
        <v>4</v>
      </c>
      <c r="J201" s="49">
        <v>11</v>
      </c>
      <c r="K201" s="49">
        <v>8</v>
      </c>
      <c r="L201" s="49">
        <v>0</v>
      </c>
      <c r="M201" s="53">
        <v>0</v>
      </c>
      <c r="N201" s="50">
        <f t="shared" si="9"/>
        <v>105</v>
      </c>
      <c r="P201" s="104">
        <f t="shared" si="8"/>
        <v>-0.52914798206278024</v>
      </c>
      <c r="R201" s="154"/>
      <c r="S201" s="153">
        <f t="shared" si="7"/>
        <v>105</v>
      </c>
    </row>
    <row r="202" spans="1:19" hidden="1" x14ac:dyDescent="0.3">
      <c r="A202" s="105">
        <v>2015</v>
      </c>
      <c r="B202" s="46">
        <v>42</v>
      </c>
      <c r="C202" s="47" t="s">
        <v>21</v>
      </c>
      <c r="D202" s="48">
        <v>25</v>
      </c>
      <c r="E202" s="49">
        <v>41</v>
      </c>
      <c r="F202" s="49">
        <v>14</v>
      </c>
      <c r="G202" s="49">
        <v>16</v>
      </c>
      <c r="H202" s="49">
        <v>42</v>
      </c>
      <c r="I202" s="49">
        <v>25</v>
      </c>
      <c r="J202" s="49">
        <v>1</v>
      </c>
      <c r="K202" s="49">
        <v>8</v>
      </c>
      <c r="L202" s="49">
        <v>0</v>
      </c>
      <c r="M202" s="53">
        <v>0</v>
      </c>
      <c r="N202" s="50">
        <f t="shared" si="9"/>
        <v>172</v>
      </c>
      <c r="P202" s="104">
        <f t="shared" si="8"/>
        <v>-0.22522522522522523</v>
      </c>
      <c r="R202" s="154"/>
      <c r="S202" s="153">
        <f t="shared" si="7"/>
        <v>172</v>
      </c>
    </row>
    <row r="203" spans="1:19" hidden="1" x14ac:dyDescent="0.3">
      <c r="A203" s="105">
        <v>2015</v>
      </c>
      <c r="B203" s="46">
        <v>43</v>
      </c>
      <c r="C203" s="47" t="s">
        <v>21</v>
      </c>
      <c r="D203" s="48">
        <v>28</v>
      </c>
      <c r="E203" s="49">
        <v>63</v>
      </c>
      <c r="F203" s="49">
        <v>6</v>
      </c>
      <c r="G203" s="49">
        <v>15</v>
      </c>
      <c r="H203" s="49">
        <v>0</v>
      </c>
      <c r="I203" s="49">
        <v>4</v>
      </c>
      <c r="J203" s="49">
        <v>40</v>
      </c>
      <c r="K203" s="49">
        <v>5</v>
      </c>
      <c r="L203" s="49">
        <v>0</v>
      </c>
      <c r="M203" s="53">
        <v>0</v>
      </c>
      <c r="N203" s="50">
        <f t="shared" si="9"/>
        <v>161</v>
      </c>
      <c r="P203" s="104">
        <f t="shared" si="8"/>
        <v>-0.45791245791245794</v>
      </c>
      <c r="R203" s="154"/>
      <c r="S203" s="153">
        <f t="shared" si="7"/>
        <v>161</v>
      </c>
    </row>
    <row r="204" spans="1:19" hidden="1" x14ac:dyDescent="0.3">
      <c r="A204" s="105">
        <v>2015</v>
      </c>
      <c r="B204" s="46">
        <v>44</v>
      </c>
      <c r="C204" s="47" t="s">
        <v>21</v>
      </c>
      <c r="D204" s="48">
        <v>39</v>
      </c>
      <c r="E204" s="49">
        <v>25</v>
      </c>
      <c r="F204" s="49">
        <v>72</v>
      </c>
      <c r="G204" s="49">
        <v>22</v>
      </c>
      <c r="H204" s="49">
        <v>0</v>
      </c>
      <c r="I204" s="49">
        <v>7</v>
      </c>
      <c r="J204" s="49">
        <v>19</v>
      </c>
      <c r="K204" s="49">
        <v>7</v>
      </c>
      <c r="L204" s="49">
        <v>0</v>
      </c>
      <c r="M204" s="53">
        <v>0</v>
      </c>
      <c r="N204" s="50">
        <f t="shared" si="9"/>
        <v>191</v>
      </c>
      <c r="P204" s="104">
        <f t="shared" si="8"/>
        <v>-0.23599999999999999</v>
      </c>
      <c r="R204" s="154"/>
      <c r="S204" s="153">
        <f t="shared" si="7"/>
        <v>191</v>
      </c>
    </row>
    <row r="205" spans="1:19" hidden="1" x14ac:dyDescent="0.3">
      <c r="A205" s="105">
        <v>2015</v>
      </c>
      <c r="B205" s="46">
        <v>45</v>
      </c>
      <c r="C205" s="47" t="s">
        <v>21</v>
      </c>
      <c r="D205" s="48">
        <v>49</v>
      </c>
      <c r="E205" s="49">
        <v>39</v>
      </c>
      <c r="F205" s="49">
        <v>184</v>
      </c>
      <c r="G205" s="49">
        <v>32</v>
      </c>
      <c r="H205" s="49">
        <v>14</v>
      </c>
      <c r="I205" s="49">
        <v>0</v>
      </c>
      <c r="J205" s="49">
        <v>40</v>
      </c>
      <c r="K205" s="49">
        <v>6</v>
      </c>
      <c r="L205" s="49">
        <v>0</v>
      </c>
      <c r="M205" s="53">
        <v>0</v>
      </c>
      <c r="N205" s="50">
        <f t="shared" si="9"/>
        <v>364</v>
      </c>
      <c r="P205" s="104">
        <f t="shared" si="8"/>
        <v>0.29537366548042704</v>
      </c>
      <c r="R205" s="154"/>
      <c r="S205" s="153">
        <f>N205+R205</f>
        <v>364</v>
      </c>
    </row>
    <row r="206" spans="1:19" hidden="1" x14ac:dyDescent="0.3">
      <c r="A206" s="105">
        <v>2015</v>
      </c>
      <c r="B206" s="46">
        <v>46</v>
      </c>
      <c r="C206" s="47" t="s">
        <v>21</v>
      </c>
      <c r="D206" s="48">
        <v>24</v>
      </c>
      <c r="E206" s="49">
        <v>10</v>
      </c>
      <c r="F206" s="49">
        <v>58</v>
      </c>
      <c r="G206" s="49">
        <v>13</v>
      </c>
      <c r="H206" s="49">
        <v>0</v>
      </c>
      <c r="I206" s="49">
        <v>13</v>
      </c>
      <c r="J206" s="49">
        <v>6</v>
      </c>
      <c r="K206" s="49">
        <v>7</v>
      </c>
      <c r="L206" s="49">
        <v>0</v>
      </c>
      <c r="M206" s="53">
        <v>0</v>
      </c>
      <c r="N206" s="50">
        <f t="shared" si="9"/>
        <v>131</v>
      </c>
      <c r="P206" s="104">
        <f t="shared" si="8"/>
        <v>-9.0277777777777776E-2</v>
      </c>
      <c r="R206" s="154"/>
      <c r="S206" s="153">
        <f t="shared" si="7"/>
        <v>131</v>
      </c>
    </row>
    <row r="207" spans="1:19" hidden="1" x14ac:dyDescent="0.3">
      <c r="A207" s="105">
        <v>2015</v>
      </c>
      <c r="B207" s="46">
        <v>47</v>
      </c>
      <c r="C207" s="47" t="s">
        <v>21</v>
      </c>
      <c r="D207" s="48">
        <v>44</v>
      </c>
      <c r="E207" s="49">
        <v>30</v>
      </c>
      <c r="F207" s="49">
        <v>134</v>
      </c>
      <c r="G207" s="49">
        <v>51</v>
      </c>
      <c r="H207" s="49">
        <v>0</v>
      </c>
      <c r="I207" s="49">
        <v>8</v>
      </c>
      <c r="J207" s="49">
        <v>30</v>
      </c>
      <c r="K207" s="49">
        <v>11</v>
      </c>
      <c r="L207" s="49">
        <v>0</v>
      </c>
      <c r="M207" s="53">
        <v>0</v>
      </c>
      <c r="N207" s="50">
        <f t="shared" si="9"/>
        <v>308</v>
      </c>
      <c r="P207" s="104">
        <f t="shared" si="8"/>
        <v>0.33913043478260868</v>
      </c>
      <c r="R207" s="154"/>
      <c r="S207" s="153">
        <f t="shared" si="7"/>
        <v>308</v>
      </c>
    </row>
    <row r="208" spans="1:19" hidden="1" x14ac:dyDescent="0.3">
      <c r="A208" s="105">
        <v>2015</v>
      </c>
      <c r="B208" s="46">
        <v>48</v>
      </c>
      <c r="C208" s="47" t="s">
        <v>21</v>
      </c>
      <c r="D208" s="48">
        <v>62</v>
      </c>
      <c r="E208" s="49">
        <v>60</v>
      </c>
      <c r="F208" s="49">
        <v>8</v>
      </c>
      <c r="G208" s="49">
        <v>45</v>
      </c>
      <c r="H208" s="49">
        <v>0</v>
      </c>
      <c r="I208" s="49">
        <v>3</v>
      </c>
      <c r="J208" s="49">
        <v>15</v>
      </c>
      <c r="K208" s="49">
        <v>10</v>
      </c>
      <c r="L208" s="49">
        <v>0</v>
      </c>
      <c r="M208" s="53">
        <v>0</v>
      </c>
      <c r="N208" s="50">
        <f t="shared" si="9"/>
        <v>203</v>
      </c>
      <c r="P208" s="104">
        <f t="shared" si="8"/>
        <v>-0.20703125</v>
      </c>
      <c r="R208" s="154"/>
      <c r="S208" s="153">
        <f t="shared" si="7"/>
        <v>203</v>
      </c>
    </row>
    <row r="209" spans="1:19" hidden="1" x14ac:dyDescent="0.3">
      <c r="A209" s="105">
        <v>2015</v>
      </c>
      <c r="B209" s="46">
        <v>49</v>
      </c>
      <c r="C209" s="47" t="s">
        <v>21</v>
      </c>
      <c r="D209" s="48">
        <v>55</v>
      </c>
      <c r="E209" s="49">
        <v>85</v>
      </c>
      <c r="F209" s="49">
        <v>95</v>
      </c>
      <c r="G209" s="49">
        <v>44</v>
      </c>
      <c r="H209" s="49">
        <v>0</v>
      </c>
      <c r="I209" s="49">
        <v>8</v>
      </c>
      <c r="J209" s="49">
        <v>47</v>
      </c>
      <c r="K209" s="49">
        <v>16</v>
      </c>
      <c r="L209" s="49">
        <v>0</v>
      </c>
      <c r="M209" s="53">
        <v>0</v>
      </c>
      <c r="N209" s="50">
        <f t="shared" si="9"/>
        <v>350</v>
      </c>
      <c r="P209" s="104">
        <f t="shared" si="8"/>
        <v>6.0606060606060608E-2</v>
      </c>
      <c r="R209" s="154"/>
      <c r="S209" s="153">
        <f t="shared" si="7"/>
        <v>350</v>
      </c>
    </row>
    <row r="210" spans="1:19" hidden="1" x14ac:dyDescent="0.3">
      <c r="A210" s="105">
        <v>2015</v>
      </c>
      <c r="B210" s="46">
        <v>50</v>
      </c>
      <c r="C210" s="47" t="s">
        <v>21</v>
      </c>
      <c r="D210" s="48">
        <v>45</v>
      </c>
      <c r="E210" s="49">
        <v>20</v>
      </c>
      <c r="F210" s="49">
        <v>92</v>
      </c>
      <c r="G210" s="49">
        <v>12</v>
      </c>
      <c r="H210" s="49">
        <v>0</v>
      </c>
      <c r="I210" s="49">
        <v>6</v>
      </c>
      <c r="J210" s="49">
        <v>13</v>
      </c>
      <c r="K210" s="49">
        <v>10</v>
      </c>
      <c r="L210" s="49">
        <v>0</v>
      </c>
      <c r="M210" s="53">
        <v>0</v>
      </c>
      <c r="N210" s="50">
        <f t="shared" si="9"/>
        <v>198</v>
      </c>
      <c r="P210" s="104">
        <f t="shared" si="8"/>
        <v>-0.22352941176470589</v>
      </c>
      <c r="R210" s="154"/>
      <c r="S210" s="153">
        <f t="shared" si="7"/>
        <v>198</v>
      </c>
    </row>
    <row r="211" spans="1:19" hidden="1" x14ac:dyDescent="0.3">
      <c r="A211" s="105">
        <v>2015</v>
      </c>
      <c r="B211" s="46">
        <v>51</v>
      </c>
      <c r="C211" s="47" t="s">
        <v>21</v>
      </c>
      <c r="D211" s="48">
        <v>51</v>
      </c>
      <c r="E211" s="49">
        <v>32</v>
      </c>
      <c r="F211" s="49">
        <v>80</v>
      </c>
      <c r="G211" s="49">
        <v>36</v>
      </c>
      <c r="H211" s="49">
        <v>0</v>
      </c>
      <c r="I211" s="49">
        <v>10</v>
      </c>
      <c r="J211" s="49">
        <v>32</v>
      </c>
      <c r="K211" s="49">
        <v>14</v>
      </c>
      <c r="L211" s="49">
        <v>0</v>
      </c>
      <c r="M211" s="53">
        <v>0</v>
      </c>
      <c r="N211" s="50">
        <f t="shared" si="9"/>
        <v>255</v>
      </c>
      <c r="P211" s="104">
        <f>(N211-N157)/N157</f>
        <v>0</v>
      </c>
      <c r="R211" s="154"/>
      <c r="S211" s="153">
        <f t="shared" si="7"/>
        <v>255</v>
      </c>
    </row>
    <row r="212" spans="1:19" hidden="1" x14ac:dyDescent="0.3">
      <c r="A212" s="105">
        <v>2015</v>
      </c>
      <c r="B212" s="46">
        <v>52</v>
      </c>
      <c r="C212" s="47" t="s">
        <v>21</v>
      </c>
      <c r="D212" s="48">
        <v>97</v>
      </c>
      <c r="E212" s="49">
        <v>63</v>
      </c>
      <c r="F212" s="49">
        <v>90</v>
      </c>
      <c r="G212" s="49">
        <v>21</v>
      </c>
      <c r="H212" s="49">
        <v>0</v>
      </c>
      <c r="I212" s="49">
        <v>27</v>
      </c>
      <c r="J212" s="49">
        <v>12</v>
      </c>
      <c r="K212" s="49">
        <v>16</v>
      </c>
      <c r="L212" s="49">
        <v>0</v>
      </c>
      <c r="M212" s="53">
        <v>0</v>
      </c>
      <c r="N212" s="50">
        <f t="shared" si="9"/>
        <v>326</v>
      </c>
      <c r="P212" s="104">
        <f>(N212-N158)/N158</f>
        <v>-0.12834224598930483</v>
      </c>
      <c r="R212" s="154"/>
      <c r="S212" s="153">
        <f t="shared" si="7"/>
        <v>326</v>
      </c>
    </row>
    <row r="213" spans="1:19" ht="15" hidden="1" thickBot="1" x14ac:dyDescent="0.35">
      <c r="A213" s="105">
        <v>2015</v>
      </c>
      <c r="B213" s="87">
        <v>53</v>
      </c>
      <c r="C213" s="88" t="s">
        <v>21</v>
      </c>
      <c r="D213" s="97">
        <v>38</v>
      </c>
      <c r="E213" s="98">
        <v>21</v>
      </c>
      <c r="F213" s="98">
        <v>44</v>
      </c>
      <c r="G213" s="99">
        <v>9</v>
      </c>
      <c r="H213" s="99">
        <v>1</v>
      </c>
      <c r="I213" s="99">
        <v>6</v>
      </c>
      <c r="J213" s="99">
        <v>9</v>
      </c>
      <c r="K213" s="99">
        <v>8</v>
      </c>
      <c r="L213" s="99">
        <v>0</v>
      </c>
      <c r="M213" s="107">
        <v>0</v>
      </c>
      <c r="N213" s="50">
        <f t="shared" si="9"/>
        <v>136</v>
      </c>
      <c r="P213" s="104">
        <f>(N213-N159)/N159</f>
        <v>-0.47286821705426357</v>
      </c>
      <c r="R213" s="154"/>
      <c r="S213" s="153">
        <f t="shared" si="7"/>
        <v>136</v>
      </c>
    </row>
    <row r="214" spans="1:19" ht="97.5" hidden="1" customHeight="1" thickTop="1" thickBot="1" x14ac:dyDescent="0.35">
      <c r="A214" s="61" t="s">
        <v>0</v>
      </c>
      <c r="B214" s="62" t="s">
        <v>1</v>
      </c>
      <c r="C214" s="63" t="s">
        <v>2</v>
      </c>
      <c r="D214" s="64" t="s">
        <v>3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  <c r="R214" s="130" t="s">
        <v>32</v>
      </c>
      <c r="S214" s="131" t="s">
        <v>30</v>
      </c>
    </row>
    <row r="215" spans="1:19" x14ac:dyDescent="0.3">
      <c r="A215" s="109">
        <v>2016</v>
      </c>
      <c r="B215" s="74">
        <v>1</v>
      </c>
      <c r="C215" s="75" t="s">
        <v>21</v>
      </c>
      <c r="D215" s="76">
        <v>6</v>
      </c>
      <c r="E215" s="77">
        <v>6</v>
      </c>
      <c r="F215" s="77">
        <v>46</v>
      </c>
      <c r="G215" s="77">
        <v>4</v>
      </c>
      <c r="H215" s="77">
        <v>0</v>
      </c>
      <c r="I215" s="77">
        <v>0</v>
      </c>
      <c r="J215" s="77">
        <v>22</v>
      </c>
      <c r="K215" s="77">
        <v>6</v>
      </c>
      <c r="L215" s="77">
        <v>0</v>
      </c>
      <c r="M215" s="78">
        <v>0</v>
      </c>
      <c r="N215" s="50">
        <f t="shared" ref="N215" si="10">SUM(D215:M215)</f>
        <v>90</v>
      </c>
      <c r="O215" s="79"/>
      <c r="P215" s="104">
        <f>(N215-N162)/N162</f>
        <v>-0.296875</v>
      </c>
      <c r="Q215" s="82"/>
      <c r="R215" s="156">
        <v>0</v>
      </c>
      <c r="S215" s="153">
        <f t="shared" ref="S215:S224" si="11">N215+R215</f>
        <v>90</v>
      </c>
    </row>
    <row r="216" spans="1:19" x14ac:dyDescent="0.3">
      <c r="A216" s="110">
        <v>2016</v>
      </c>
      <c r="B216" s="46">
        <v>2</v>
      </c>
      <c r="C216" s="84" t="s">
        <v>21</v>
      </c>
      <c r="D216" s="48">
        <v>22</v>
      </c>
      <c r="E216" s="49">
        <v>13</v>
      </c>
      <c r="F216" s="49">
        <v>72</v>
      </c>
      <c r="G216" s="49">
        <v>10</v>
      </c>
      <c r="H216" s="49">
        <v>0</v>
      </c>
      <c r="I216" s="49">
        <v>17</v>
      </c>
      <c r="J216" s="49">
        <v>12</v>
      </c>
      <c r="K216" s="49">
        <v>6</v>
      </c>
      <c r="L216" s="49">
        <v>0</v>
      </c>
      <c r="M216" s="53">
        <v>40</v>
      </c>
      <c r="N216" s="50">
        <f>SUM(D216:M216)</f>
        <v>192</v>
      </c>
      <c r="O216" s="82"/>
      <c r="P216" s="104">
        <f>(N216-N163)/N163</f>
        <v>-0.42686567164179107</v>
      </c>
      <c r="Q216" s="82"/>
      <c r="R216" s="154">
        <v>0</v>
      </c>
      <c r="S216" s="153">
        <f t="shared" si="11"/>
        <v>192</v>
      </c>
    </row>
    <row r="217" spans="1:19" ht="15.75" customHeight="1" x14ac:dyDescent="0.3">
      <c r="A217" s="110">
        <v>2016</v>
      </c>
      <c r="B217" s="46">
        <v>3</v>
      </c>
      <c r="C217" s="47" t="s">
        <v>21</v>
      </c>
      <c r="D217" s="48">
        <v>27</v>
      </c>
      <c r="E217" s="49">
        <v>43</v>
      </c>
      <c r="F217" s="49">
        <f>130-14</f>
        <v>116</v>
      </c>
      <c r="G217" s="49">
        <v>37</v>
      </c>
      <c r="H217" s="49">
        <v>0</v>
      </c>
      <c r="I217" s="49">
        <v>5</v>
      </c>
      <c r="J217" s="49">
        <v>22</v>
      </c>
      <c r="K217" s="49">
        <v>17</v>
      </c>
      <c r="L217" s="49">
        <v>0</v>
      </c>
      <c r="M217" s="53">
        <v>0</v>
      </c>
      <c r="N217" s="50">
        <f t="shared" ref="N217:N224" si="12">SUM(D217:M217)</f>
        <v>267</v>
      </c>
      <c r="P217" s="104">
        <f>(N217-N164)/N164</f>
        <v>-0.27642276422764228</v>
      </c>
      <c r="R217" s="154">
        <v>14</v>
      </c>
      <c r="S217" s="153">
        <f t="shared" si="11"/>
        <v>281</v>
      </c>
    </row>
    <row r="218" spans="1:19" x14ac:dyDescent="0.3">
      <c r="A218" s="110">
        <v>2016</v>
      </c>
      <c r="B218" s="46">
        <v>4</v>
      </c>
      <c r="C218" s="47" t="s">
        <v>21</v>
      </c>
      <c r="D218" s="48">
        <v>44</v>
      </c>
      <c r="E218" s="49">
        <v>22</v>
      </c>
      <c r="F218" s="49">
        <v>136</v>
      </c>
      <c r="G218" s="49">
        <v>29</v>
      </c>
      <c r="H218" s="49">
        <v>0</v>
      </c>
      <c r="I218" s="49">
        <v>12</v>
      </c>
      <c r="J218" s="49">
        <v>0</v>
      </c>
      <c r="K218" s="49">
        <v>4</v>
      </c>
      <c r="L218" s="49">
        <v>0</v>
      </c>
      <c r="M218" s="53">
        <v>0</v>
      </c>
      <c r="N218" s="50">
        <f t="shared" si="12"/>
        <v>247</v>
      </c>
      <c r="P218" s="104">
        <f>(N218-N165)/N165</f>
        <v>-0.34828496042216361</v>
      </c>
      <c r="R218" s="154">
        <v>0</v>
      </c>
      <c r="S218" s="153">
        <f t="shared" si="11"/>
        <v>247</v>
      </c>
    </row>
    <row r="219" spans="1:19" x14ac:dyDescent="0.3">
      <c r="A219" s="110">
        <v>2016</v>
      </c>
      <c r="B219" s="46">
        <v>5</v>
      </c>
      <c r="C219" s="47" t="s">
        <v>21</v>
      </c>
      <c r="D219" s="48">
        <v>58</v>
      </c>
      <c r="E219" s="49">
        <v>43</v>
      </c>
      <c r="F219" s="49">
        <v>102</v>
      </c>
      <c r="G219" s="49">
        <v>23</v>
      </c>
      <c r="H219" s="49">
        <v>0</v>
      </c>
      <c r="I219" s="49">
        <v>6</v>
      </c>
      <c r="J219" s="49">
        <v>29</v>
      </c>
      <c r="K219" s="49">
        <v>26</v>
      </c>
      <c r="L219" s="49">
        <v>0</v>
      </c>
      <c r="M219" s="53">
        <v>0</v>
      </c>
      <c r="N219" s="50">
        <f t="shared" si="12"/>
        <v>287</v>
      </c>
      <c r="P219" s="104">
        <f>(N219-N166)/N166</f>
        <v>-0.37608695652173912</v>
      </c>
      <c r="R219" s="154">
        <v>52</v>
      </c>
      <c r="S219" s="153">
        <f t="shared" si="11"/>
        <v>339</v>
      </c>
    </row>
    <row r="220" spans="1:19" x14ac:dyDescent="0.3">
      <c r="A220" s="110">
        <v>2016</v>
      </c>
      <c r="B220" s="46">
        <v>6</v>
      </c>
      <c r="C220" s="47" t="s">
        <v>21</v>
      </c>
      <c r="D220" s="48">
        <v>43</v>
      </c>
      <c r="E220" s="49">
        <v>80</v>
      </c>
      <c r="F220" s="49">
        <f>263-86</f>
        <v>177</v>
      </c>
      <c r="G220" s="49">
        <v>71</v>
      </c>
      <c r="H220" s="49">
        <v>0</v>
      </c>
      <c r="I220" s="49">
        <v>16</v>
      </c>
      <c r="J220" s="49">
        <v>4</v>
      </c>
      <c r="K220" s="49">
        <v>6</v>
      </c>
      <c r="L220" s="49">
        <v>0</v>
      </c>
      <c r="M220" s="53">
        <v>0</v>
      </c>
      <c r="N220" s="50">
        <f t="shared" si="12"/>
        <v>397</v>
      </c>
      <c r="P220" s="104">
        <f t="shared" ref="P220:P264" si="13">(N220-N167)/N167</f>
        <v>-7.8886310904872387E-2</v>
      </c>
      <c r="R220" s="154">
        <v>86</v>
      </c>
      <c r="S220" s="153">
        <f t="shared" si="11"/>
        <v>483</v>
      </c>
    </row>
    <row r="221" spans="1:19" ht="16.5" customHeight="1" x14ac:dyDescent="0.3">
      <c r="A221" s="110">
        <v>2016</v>
      </c>
      <c r="B221" s="46">
        <v>7</v>
      </c>
      <c r="C221" s="47" t="s">
        <v>21</v>
      </c>
      <c r="D221" s="48">
        <v>55</v>
      </c>
      <c r="E221" s="49">
        <v>51</v>
      </c>
      <c r="F221" s="49">
        <f>120-34</f>
        <v>86</v>
      </c>
      <c r="G221" s="49">
        <v>24</v>
      </c>
      <c r="H221" s="49">
        <v>0</v>
      </c>
      <c r="I221" s="49">
        <v>15</v>
      </c>
      <c r="J221" s="49">
        <v>27</v>
      </c>
      <c r="K221" s="49">
        <v>15</v>
      </c>
      <c r="L221" s="49">
        <v>0</v>
      </c>
      <c r="M221" s="53">
        <v>0</v>
      </c>
      <c r="N221" s="50">
        <f t="shared" si="12"/>
        <v>273</v>
      </c>
      <c r="P221" s="104">
        <f t="shared" si="13"/>
        <v>-0.37671232876712329</v>
      </c>
      <c r="R221" s="154">
        <v>34</v>
      </c>
      <c r="S221" s="153">
        <f t="shared" si="11"/>
        <v>307</v>
      </c>
    </row>
    <row r="222" spans="1:19" ht="16.5" customHeight="1" x14ac:dyDescent="0.3">
      <c r="A222" s="110">
        <v>2016</v>
      </c>
      <c r="B222" s="46">
        <v>8</v>
      </c>
      <c r="C222" s="47" t="s">
        <v>21</v>
      </c>
      <c r="D222" s="48">
        <v>36</v>
      </c>
      <c r="E222" s="49">
        <v>88</v>
      </c>
      <c r="F222" s="49">
        <f>126-34</f>
        <v>92</v>
      </c>
      <c r="G222" s="49">
        <v>32</v>
      </c>
      <c r="H222" s="49">
        <v>0</v>
      </c>
      <c r="I222" s="49">
        <v>3</v>
      </c>
      <c r="J222" s="49">
        <v>4</v>
      </c>
      <c r="K222" s="49">
        <v>13</v>
      </c>
      <c r="L222" s="49">
        <v>0</v>
      </c>
      <c r="M222" s="53">
        <v>0</v>
      </c>
      <c r="N222" s="50">
        <f t="shared" si="12"/>
        <v>268</v>
      </c>
      <c r="P222" s="104">
        <f t="shared" si="13"/>
        <v>-0.38952164009111617</v>
      </c>
      <c r="R222" s="154">
        <v>34</v>
      </c>
      <c r="S222" s="153">
        <f t="shared" si="11"/>
        <v>302</v>
      </c>
    </row>
    <row r="223" spans="1:19" x14ac:dyDescent="0.3">
      <c r="A223" s="110">
        <v>2016</v>
      </c>
      <c r="B223" s="46">
        <v>9</v>
      </c>
      <c r="C223" s="47" t="s">
        <v>21</v>
      </c>
      <c r="D223" s="48">
        <v>56</v>
      </c>
      <c r="E223" s="49">
        <v>49</v>
      </c>
      <c r="F223" s="49">
        <f>174-22</f>
        <v>152</v>
      </c>
      <c r="G223" s="49">
        <v>40</v>
      </c>
      <c r="H223" s="49">
        <v>17</v>
      </c>
      <c r="I223" s="49">
        <v>21</v>
      </c>
      <c r="J223" s="49">
        <v>28</v>
      </c>
      <c r="K223" s="49">
        <v>27</v>
      </c>
      <c r="L223" s="49">
        <v>0</v>
      </c>
      <c r="M223" s="53">
        <v>0</v>
      </c>
      <c r="N223" s="50">
        <f t="shared" si="12"/>
        <v>390</v>
      </c>
      <c r="P223" s="104">
        <f t="shared" si="13"/>
        <v>-1.2658227848101266E-2</v>
      </c>
      <c r="R223" s="154">
        <v>22</v>
      </c>
      <c r="S223" s="153">
        <f t="shared" si="11"/>
        <v>412</v>
      </c>
    </row>
    <row r="224" spans="1:19" x14ac:dyDescent="0.3">
      <c r="A224" s="110">
        <v>2016</v>
      </c>
      <c r="B224" s="46">
        <v>10</v>
      </c>
      <c r="C224" s="47" t="s">
        <v>21</v>
      </c>
      <c r="D224" s="48">
        <v>82</v>
      </c>
      <c r="E224" s="49">
        <v>2</v>
      </c>
      <c r="F224" s="49">
        <v>70</v>
      </c>
      <c r="G224" s="49">
        <v>29</v>
      </c>
      <c r="H224" s="49">
        <v>0</v>
      </c>
      <c r="I224" s="49">
        <v>3</v>
      </c>
      <c r="J224" s="49">
        <v>11</v>
      </c>
      <c r="K224" s="49">
        <v>30</v>
      </c>
      <c r="L224" s="49">
        <v>0</v>
      </c>
      <c r="M224" s="53">
        <v>0</v>
      </c>
      <c r="N224" s="50">
        <f t="shared" si="12"/>
        <v>227</v>
      </c>
      <c r="P224" s="104">
        <f t="shared" si="13"/>
        <v>-0.35327635327635326</v>
      </c>
      <c r="R224" s="154">
        <v>18</v>
      </c>
      <c r="S224" s="153">
        <f t="shared" si="11"/>
        <v>245</v>
      </c>
    </row>
    <row r="225" spans="1:19" x14ac:dyDescent="0.3">
      <c r="A225" s="110">
        <v>2016</v>
      </c>
      <c r="B225" s="46">
        <v>11</v>
      </c>
      <c r="C225" s="47" t="s">
        <v>21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13"/>
        <v>-1</v>
      </c>
      <c r="R225" s="154"/>
      <c r="S225" s="153"/>
    </row>
    <row r="226" spans="1:19" ht="12" customHeight="1" x14ac:dyDescent="0.3">
      <c r="A226" s="110">
        <v>2016</v>
      </c>
      <c r="B226" s="46">
        <v>12</v>
      </c>
      <c r="C226" s="47" t="s">
        <v>21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13"/>
        <v>-1</v>
      </c>
      <c r="R226" s="154"/>
      <c r="S226" s="153"/>
    </row>
    <row r="227" spans="1:19" x14ac:dyDescent="0.3">
      <c r="A227" s="110">
        <v>2016</v>
      </c>
      <c r="B227" s="46">
        <v>13</v>
      </c>
      <c r="C227" s="47" t="s">
        <v>21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13"/>
        <v>-1</v>
      </c>
      <c r="R227" s="154"/>
      <c r="S227" s="153"/>
    </row>
    <row r="228" spans="1:19" x14ac:dyDescent="0.3">
      <c r="A228" s="110">
        <v>2016</v>
      </c>
      <c r="B228" s="46">
        <v>14</v>
      </c>
      <c r="C228" s="47" t="s">
        <v>21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13"/>
        <v>-1</v>
      </c>
      <c r="R228" s="154"/>
      <c r="S228" s="153"/>
    </row>
    <row r="229" spans="1:19" x14ac:dyDescent="0.3">
      <c r="A229" s="110">
        <v>2016</v>
      </c>
      <c r="B229" s="46">
        <v>15</v>
      </c>
      <c r="C229" s="47" t="s">
        <v>21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13"/>
        <v>-1</v>
      </c>
      <c r="R229" s="154"/>
      <c r="S229" s="153"/>
    </row>
    <row r="230" spans="1:19" x14ac:dyDescent="0.3">
      <c r="A230" s="110">
        <v>2016</v>
      </c>
      <c r="B230" s="46">
        <v>16</v>
      </c>
      <c r="C230" s="47" t="s">
        <v>21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13"/>
        <v>-1</v>
      </c>
      <c r="R230" s="154"/>
      <c r="S230" s="153"/>
    </row>
    <row r="231" spans="1:19" x14ac:dyDescent="0.3">
      <c r="A231" s="110">
        <v>2016</v>
      </c>
      <c r="B231" s="46">
        <v>17</v>
      </c>
      <c r="C231" s="47" t="s">
        <v>21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13"/>
        <v>-1</v>
      </c>
      <c r="R231" s="154"/>
      <c r="S231" s="153"/>
    </row>
    <row r="232" spans="1:19" x14ac:dyDescent="0.3">
      <c r="A232" s="110">
        <v>2016</v>
      </c>
      <c r="B232" s="46">
        <v>18</v>
      </c>
      <c r="C232" s="47" t="s">
        <v>21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13"/>
        <v>-1</v>
      </c>
      <c r="R232" s="154"/>
      <c r="S232" s="153"/>
    </row>
    <row r="233" spans="1:19" x14ac:dyDescent="0.3">
      <c r="A233" s="110">
        <v>2016</v>
      </c>
      <c r="B233" s="46">
        <v>19</v>
      </c>
      <c r="C233" s="47" t="s">
        <v>21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13"/>
        <v>-1</v>
      </c>
      <c r="R233" s="154"/>
      <c r="S233" s="153"/>
    </row>
    <row r="234" spans="1:19" x14ac:dyDescent="0.3">
      <c r="A234" s="110">
        <v>2016</v>
      </c>
      <c r="B234" s="46">
        <v>20</v>
      </c>
      <c r="C234" s="47" t="s">
        <v>21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13"/>
        <v>-1</v>
      </c>
      <c r="R234" s="154"/>
      <c r="S234" s="153"/>
    </row>
    <row r="235" spans="1:19" x14ac:dyDescent="0.3">
      <c r="A235" s="110">
        <v>2016</v>
      </c>
      <c r="B235" s="46">
        <v>21</v>
      </c>
      <c r="C235" s="47" t="s">
        <v>21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13"/>
        <v>-1</v>
      </c>
      <c r="R235" s="154"/>
      <c r="S235" s="153"/>
    </row>
    <row r="236" spans="1:19" x14ac:dyDescent="0.3">
      <c r="A236" s="110">
        <v>2016</v>
      </c>
      <c r="B236" s="46">
        <v>22</v>
      </c>
      <c r="C236" s="47" t="s">
        <v>21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13"/>
        <v>-1</v>
      </c>
      <c r="R236" s="154"/>
      <c r="S236" s="153"/>
    </row>
    <row r="237" spans="1:19" x14ac:dyDescent="0.3">
      <c r="A237" s="110">
        <v>2016</v>
      </c>
      <c r="B237" s="46">
        <v>23</v>
      </c>
      <c r="C237" s="47" t="s">
        <v>21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13"/>
        <v>-1</v>
      </c>
      <c r="R237" s="154"/>
      <c r="S237" s="153"/>
    </row>
    <row r="238" spans="1:19" x14ac:dyDescent="0.3">
      <c r="A238" s="110">
        <v>2016</v>
      </c>
      <c r="B238" s="46">
        <v>24</v>
      </c>
      <c r="C238" s="47" t="s">
        <v>21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13"/>
        <v>-1</v>
      </c>
      <c r="R238" s="154"/>
      <c r="S238" s="153"/>
    </row>
    <row r="239" spans="1:19" x14ac:dyDescent="0.3">
      <c r="A239" s="110">
        <v>2016</v>
      </c>
      <c r="B239" s="46">
        <v>25</v>
      </c>
      <c r="C239" s="47" t="s">
        <v>21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13"/>
        <v>-1</v>
      </c>
      <c r="R239" s="154"/>
      <c r="S239" s="153"/>
    </row>
    <row r="240" spans="1:19" x14ac:dyDescent="0.3">
      <c r="A240" s="110">
        <v>2016</v>
      </c>
      <c r="B240" s="46">
        <v>26</v>
      </c>
      <c r="C240" s="47" t="s">
        <v>21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13"/>
        <v>-1</v>
      </c>
      <c r="R240" s="154"/>
      <c r="S240" s="153"/>
    </row>
    <row r="241" spans="1:19" x14ac:dyDescent="0.3">
      <c r="A241" s="110">
        <v>2016</v>
      </c>
      <c r="B241" s="46">
        <v>27</v>
      </c>
      <c r="C241" s="47" t="s">
        <v>21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13"/>
        <v>-1</v>
      </c>
      <c r="R241" s="154"/>
      <c r="S241" s="153"/>
    </row>
    <row r="242" spans="1:19" x14ac:dyDescent="0.3">
      <c r="A242" s="110">
        <v>2016</v>
      </c>
      <c r="B242" s="46">
        <v>28</v>
      </c>
      <c r="C242" s="47" t="s">
        <v>21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13"/>
        <v>-1</v>
      </c>
      <c r="R242" s="154"/>
      <c r="S242" s="153"/>
    </row>
    <row r="243" spans="1:19" x14ac:dyDescent="0.3">
      <c r="A243" s="110">
        <v>2016</v>
      </c>
      <c r="B243" s="46">
        <v>29</v>
      </c>
      <c r="C243" s="47" t="s">
        <v>21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13"/>
        <v>-1</v>
      </c>
      <c r="R243" s="154"/>
      <c r="S243" s="153"/>
    </row>
    <row r="244" spans="1:19" x14ac:dyDescent="0.3">
      <c r="A244" s="110">
        <v>2016</v>
      </c>
      <c r="B244" s="46">
        <v>30</v>
      </c>
      <c r="C244" s="47" t="s">
        <v>21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13"/>
        <v>-1</v>
      </c>
      <c r="R244" s="154"/>
      <c r="S244" s="153"/>
    </row>
    <row r="245" spans="1:19" x14ac:dyDescent="0.3">
      <c r="A245" s="110">
        <v>2016</v>
      </c>
      <c r="B245" s="46">
        <v>31</v>
      </c>
      <c r="C245" s="47" t="s">
        <v>21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13"/>
        <v>-1</v>
      </c>
      <c r="R245" s="154"/>
      <c r="S245" s="153"/>
    </row>
    <row r="246" spans="1:19" x14ac:dyDescent="0.3">
      <c r="A246" s="110">
        <v>2016</v>
      </c>
      <c r="B246" s="46">
        <v>32</v>
      </c>
      <c r="C246" s="47" t="s">
        <v>21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13"/>
        <v>-1</v>
      </c>
      <c r="R246" s="154"/>
      <c r="S246" s="153"/>
    </row>
    <row r="247" spans="1:19" x14ac:dyDescent="0.3">
      <c r="A247" s="110">
        <v>2016</v>
      </c>
      <c r="B247" s="46">
        <v>33</v>
      </c>
      <c r="C247" s="47" t="s">
        <v>21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13"/>
        <v>-1</v>
      </c>
      <c r="R247" s="154"/>
      <c r="S247" s="153"/>
    </row>
    <row r="248" spans="1:19" x14ac:dyDescent="0.3">
      <c r="A248" s="110">
        <v>2016</v>
      </c>
      <c r="B248" s="46">
        <v>34</v>
      </c>
      <c r="C248" s="47" t="s">
        <v>21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13"/>
        <v>-1</v>
      </c>
      <c r="R248" s="154"/>
      <c r="S248" s="153"/>
    </row>
    <row r="249" spans="1:19" x14ac:dyDescent="0.3">
      <c r="A249" s="110">
        <v>2016</v>
      </c>
      <c r="B249" s="46">
        <v>35</v>
      </c>
      <c r="C249" s="47" t="s">
        <v>21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13"/>
        <v>-1</v>
      </c>
      <c r="R249" s="154"/>
      <c r="S249" s="153"/>
    </row>
    <row r="250" spans="1:19" x14ac:dyDescent="0.3">
      <c r="A250" s="110">
        <v>2016</v>
      </c>
      <c r="B250" s="46">
        <v>36</v>
      </c>
      <c r="C250" s="47" t="s">
        <v>21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13"/>
        <v>-1</v>
      </c>
      <c r="R250" s="154"/>
      <c r="S250" s="153"/>
    </row>
    <row r="251" spans="1:19" x14ac:dyDescent="0.3">
      <c r="A251" s="110">
        <v>2016</v>
      </c>
      <c r="B251" s="46">
        <v>37</v>
      </c>
      <c r="C251" s="47" t="s">
        <v>21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13"/>
        <v>-1</v>
      </c>
      <c r="R251" s="154"/>
      <c r="S251" s="153"/>
    </row>
    <row r="252" spans="1:19" x14ac:dyDescent="0.3">
      <c r="A252" s="110">
        <v>2016</v>
      </c>
      <c r="B252" s="46">
        <v>38</v>
      </c>
      <c r="C252" s="47" t="s">
        <v>21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13"/>
        <v>-1</v>
      </c>
      <c r="R252" s="154"/>
      <c r="S252" s="153"/>
    </row>
    <row r="253" spans="1:19" x14ac:dyDescent="0.3">
      <c r="A253" s="110">
        <v>2016</v>
      </c>
      <c r="B253" s="46">
        <v>39</v>
      </c>
      <c r="C253" s="47" t="s">
        <v>21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13"/>
        <v>-1</v>
      </c>
      <c r="R253" s="154"/>
      <c r="S253" s="153"/>
    </row>
    <row r="254" spans="1:19" x14ac:dyDescent="0.3">
      <c r="A254" s="110">
        <v>2016</v>
      </c>
      <c r="B254" s="46">
        <v>40</v>
      </c>
      <c r="C254" s="47" t="s">
        <v>21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13"/>
        <v>-1</v>
      </c>
      <c r="R254" s="154"/>
      <c r="S254" s="153"/>
    </row>
    <row r="255" spans="1:19" x14ac:dyDescent="0.3">
      <c r="A255" s="110">
        <v>2016</v>
      </c>
      <c r="B255" s="46">
        <v>41</v>
      </c>
      <c r="C255" s="47" t="s">
        <v>21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13"/>
        <v>-1</v>
      </c>
      <c r="R255" s="154"/>
      <c r="S255" s="153"/>
    </row>
    <row r="256" spans="1:19" x14ac:dyDescent="0.3">
      <c r="A256" s="110">
        <v>2016</v>
      </c>
      <c r="B256" s="46">
        <v>42</v>
      </c>
      <c r="C256" s="47" t="s">
        <v>21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13"/>
        <v>-1</v>
      </c>
      <c r="R256" s="154"/>
      <c r="S256" s="153"/>
    </row>
    <row r="257" spans="1:19" x14ac:dyDescent="0.3">
      <c r="A257" s="110">
        <v>2016</v>
      </c>
      <c r="B257" s="46">
        <v>43</v>
      </c>
      <c r="C257" s="47" t="s">
        <v>21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13"/>
        <v>-1</v>
      </c>
      <c r="R257" s="154"/>
      <c r="S257" s="153"/>
    </row>
    <row r="258" spans="1:19" x14ac:dyDescent="0.3">
      <c r="A258" s="110">
        <v>2016</v>
      </c>
      <c r="B258" s="46">
        <v>44</v>
      </c>
      <c r="C258" s="47" t="s">
        <v>21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13"/>
        <v>-1</v>
      </c>
      <c r="R258" s="154"/>
      <c r="S258" s="153"/>
    </row>
    <row r="259" spans="1:19" x14ac:dyDescent="0.3">
      <c r="A259" s="110">
        <v>2016</v>
      </c>
      <c r="B259" s="46">
        <v>45</v>
      </c>
      <c r="C259" s="47" t="s">
        <v>21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13"/>
        <v>-1</v>
      </c>
      <c r="R259" s="154"/>
      <c r="S259" s="153"/>
    </row>
    <row r="260" spans="1:19" x14ac:dyDescent="0.3">
      <c r="A260" s="110">
        <v>2016</v>
      </c>
      <c r="B260" s="46">
        <v>46</v>
      </c>
      <c r="C260" s="47" t="s">
        <v>21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13"/>
        <v>-1</v>
      </c>
      <c r="R260" s="154"/>
      <c r="S260" s="153"/>
    </row>
    <row r="261" spans="1:19" x14ac:dyDescent="0.3">
      <c r="A261" s="110">
        <v>2016</v>
      </c>
      <c r="B261" s="46">
        <v>47</v>
      </c>
      <c r="C261" s="47" t="s">
        <v>21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13"/>
        <v>-1</v>
      </c>
      <c r="R261" s="154"/>
      <c r="S261" s="153"/>
    </row>
    <row r="262" spans="1:19" x14ac:dyDescent="0.3">
      <c r="A262" s="110">
        <v>2016</v>
      </c>
      <c r="B262" s="46">
        <v>48</v>
      </c>
      <c r="C262" s="47" t="s">
        <v>21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13"/>
        <v>-1</v>
      </c>
      <c r="R262" s="154"/>
      <c r="S262" s="153"/>
    </row>
    <row r="263" spans="1:19" x14ac:dyDescent="0.3">
      <c r="A263" s="110">
        <v>2016</v>
      </c>
      <c r="B263" s="46">
        <v>49</v>
      </c>
      <c r="C263" s="47" t="s">
        <v>21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13"/>
        <v>-1</v>
      </c>
      <c r="R263" s="154"/>
      <c r="S263" s="153"/>
    </row>
    <row r="264" spans="1:19" x14ac:dyDescent="0.3">
      <c r="A264" s="110">
        <v>2016</v>
      </c>
      <c r="B264" s="46">
        <v>50</v>
      </c>
      <c r="C264" s="47" t="s">
        <v>21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13"/>
        <v>-1</v>
      </c>
      <c r="R264" s="154"/>
      <c r="S264" s="153"/>
    </row>
    <row r="265" spans="1:19" x14ac:dyDescent="0.3">
      <c r="A265" s="110">
        <v>2016</v>
      </c>
      <c r="B265" s="46">
        <v>51</v>
      </c>
      <c r="C265" s="47" t="s">
        <v>21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>(N265-N211)/N211</f>
        <v>-1</v>
      </c>
      <c r="R265" s="154"/>
      <c r="S265" s="153"/>
    </row>
    <row r="266" spans="1:19" x14ac:dyDescent="0.3">
      <c r="A266" s="110">
        <v>2016</v>
      </c>
      <c r="B266" s="46">
        <v>52</v>
      </c>
      <c r="C266" s="47" t="s">
        <v>21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>(N266-N212)/N212</f>
        <v>-1</v>
      </c>
      <c r="R266" s="154"/>
      <c r="S266" s="153"/>
    </row>
    <row r="267" spans="1:19" ht="15" thickBot="1" x14ac:dyDescent="0.35">
      <c r="A267" s="110">
        <v>2016</v>
      </c>
      <c r="B267" s="87">
        <v>53</v>
      </c>
      <c r="C267" s="88" t="s">
        <v>21</v>
      </c>
      <c r="D267" s="97"/>
      <c r="E267" s="98"/>
      <c r="F267" s="98"/>
      <c r="G267" s="99"/>
      <c r="H267" s="99"/>
      <c r="I267" s="99"/>
      <c r="J267" s="99"/>
      <c r="K267" s="99"/>
      <c r="L267" s="99"/>
      <c r="M267" s="107"/>
      <c r="N267" s="50"/>
      <c r="P267" s="104">
        <f>(N267-N213)/N213</f>
        <v>-1</v>
      </c>
      <c r="R267" s="154"/>
      <c r="S267" s="15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Header>&amp;A</oddHeader>
    <oddFooter>&amp;C&amp;F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X267"/>
  <sheetViews>
    <sheetView zoomScaleNormal="100" workbookViewId="0">
      <pane ySplit="1" topLeftCell="A217" activePane="bottomLeft" state="frozen"/>
      <selection activeCell="E248" sqref="E248"/>
      <selection pane="bottomLeft" activeCell="A268" sqref="A268:XFD513"/>
    </sheetView>
  </sheetViews>
  <sheetFormatPr baseColWidth="10" defaultRowHeight="14.4" x14ac:dyDescent="0.3"/>
  <cols>
    <col min="1" max="7" width="11.5546875" style="43"/>
    <col min="8" max="8" width="9.5546875" style="43" customWidth="1"/>
    <col min="9" max="14" width="11.5546875" style="43"/>
    <col min="15" max="15" width="2.109375" style="43" customWidth="1"/>
    <col min="16" max="16" width="8.33203125" style="43" customWidth="1"/>
    <col min="17" max="16384" width="11.5546875" style="43"/>
  </cols>
  <sheetData>
    <row r="1" spans="1:16" ht="93.75" customHeight="1" thickBot="1" x14ac:dyDescent="0.35">
      <c r="A1" s="33" t="s">
        <v>0</v>
      </c>
      <c r="B1" s="34" t="s">
        <v>1</v>
      </c>
      <c r="C1" s="35" t="s">
        <v>2</v>
      </c>
      <c r="D1" s="125" t="s">
        <v>22</v>
      </c>
      <c r="E1" s="126" t="s">
        <v>4</v>
      </c>
      <c r="F1" s="127" t="s">
        <v>5</v>
      </c>
      <c r="G1" s="126" t="s">
        <v>6</v>
      </c>
      <c r="H1" s="126" t="s">
        <v>7</v>
      </c>
      <c r="I1" s="126" t="s">
        <v>8</v>
      </c>
      <c r="J1" s="126" t="s">
        <v>9</v>
      </c>
      <c r="K1" s="128" t="s">
        <v>10</v>
      </c>
      <c r="L1" s="40" t="s">
        <v>11</v>
      </c>
      <c r="M1" s="41" t="s">
        <v>12</v>
      </c>
      <c r="N1" s="42" t="s">
        <v>13</v>
      </c>
      <c r="P1" s="44" t="s">
        <v>23</v>
      </c>
    </row>
    <row r="2" spans="1:16" hidden="1" x14ac:dyDescent="0.3">
      <c r="A2" s="45">
        <v>2012</v>
      </c>
      <c r="B2" s="46">
        <v>1</v>
      </c>
      <c r="C2" s="47" t="s">
        <v>20</v>
      </c>
      <c r="D2" s="48" t="s">
        <v>24</v>
      </c>
      <c r="E2" s="49" t="s">
        <v>24</v>
      </c>
      <c r="F2" s="49" t="s">
        <v>24</v>
      </c>
      <c r="G2" s="49" t="s">
        <v>24</v>
      </c>
      <c r="H2" s="49">
        <v>0</v>
      </c>
      <c r="I2" s="49" t="s">
        <v>24</v>
      </c>
      <c r="J2" s="49" t="s">
        <v>24</v>
      </c>
      <c r="K2" s="49" t="s">
        <v>24</v>
      </c>
      <c r="L2" s="49" t="s">
        <v>24</v>
      </c>
      <c r="M2" s="49" t="s">
        <v>24</v>
      </c>
      <c r="N2" s="50">
        <v>0</v>
      </c>
      <c r="P2" s="51" t="s">
        <v>25</v>
      </c>
    </row>
    <row r="3" spans="1:16" hidden="1" x14ac:dyDescent="0.3">
      <c r="A3" s="45">
        <v>2012</v>
      </c>
      <c r="B3" s="46">
        <v>2</v>
      </c>
      <c r="C3" s="47" t="s">
        <v>20</v>
      </c>
      <c r="D3" s="48" t="s">
        <v>24</v>
      </c>
      <c r="E3" s="49" t="s">
        <v>24</v>
      </c>
      <c r="F3" s="49" t="s">
        <v>24</v>
      </c>
      <c r="G3" s="49" t="s">
        <v>24</v>
      </c>
      <c r="H3" s="49">
        <v>0</v>
      </c>
      <c r="I3" s="49" t="s">
        <v>24</v>
      </c>
      <c r="J3" s="49" t="s">
        <v>24</v>
      </c>
      <c r="K3" s="49" t="s">
        <v>24</v>
      </c>
      <c r="L3" s="49" t="s">
        <v>24</v>
      </c>
      <c r="M3" s="49" t="s">
        <v>24</v>
      </c>
      <c r="N3" s="50">
        <v>0</v>
      </c>
      <c r="P3" s="52" t="s">
        <v>25</v>
      </c>
    </row>
    <row r="4" spans="1:16" hidden="1" x14ac:dyDescent="0.3">
      <c r="A4" s="45">
        <v>2012</v>
      </c>
      <c r="B4" s="46">
        <v>3</v>
      </c>
      <c r="C4" s="47" t="s">
        <v>20</v>
      </c>
      <c r="D4" s="48" t="s">
        <v>24</v>
      </c>
      <c r="E4" s="49" t="s">
        <v>24</v>
      </c>
      <c r="F4" s="49" t="s">
        <v>24</v>
      </c>
      <c r="G4" s="49" t="s">
        <v>24</v>
      </c>
      <c r="H4" s="49">
        <v>0</v>
      </c>
      <c r="I4" s="49" t="s">
        <v>24</v>
      </c>
      <c r="J4" s="49" t="s">
        <v>24</v>
      </c>
      <c r="K4" s="49" t="s">
        <v>24</v>
      </c>
      <c r="L4" s="49" t="s">
        <v>24</v>
      </c>
      <c r="M4" s="49" t="s">
        <v>24</v>
      </c>
      <c r="N4" s="50">
        <v>0</v>
      </c>
      <c r="P4" s="52" t="s">
        <v>25</v>
      </c>
    </row>
    <row r="5" spans="1:16" hidden="1" x14ac:dyDescent="0.3">
      <c r="A5" s="45">
        <v>2012</v>
      </c>
      <c r="B5" s="46">
        <v>4</v>
      </c>
      <c r="C5" s="47" t="s">
        <v>20</v>
      </c>
      <c r="D5" s="48" t="s">
        <v>24</v>
      </c>
      <c r="E5" s="49" t="s">
        <v>24</v>
      </c>
      <c r="F5" s="49" t="s">
        <v>24</v>
      </c>
      <c r="G5" s="49" t="s">
        <v>24</v>
      </c>
      <c r="H5" s="49">
        <v>0</v>
      </c>
      <c r="I5" s="49" t="s">
        <v>24</v>
      </c>
      <c r="J5" s="49" t="s">
        <v>24</v>
      </c>
      <c r="K5" s="49" t="s">
        <v>24</v>
      </c>
      <c r="L5" s="49" t="s">
        <v>24</v>
      </c>
      <c r="M5" s="49" t="s">
        <v>24</v>
      </c>
      <c r="N5" s="50">
        <v>0</v>
      </c>
      <c r="P5" s="52" t="s">
        <v>25</v>
      </c>
    </row>
    <row r="6" spans="1:16" hidden="1" x14ac:dyDescent="0.3">
      <c r="A6" s="45">
        <v>2012</v>
      </c>
      <c r="B6" s="46">
        <v>5</v>
      </c>
      <c r="C6" s="47" t="s">
        <v>20</v>
      </c>
      <c r="D6" s="48">
        <v>8</v>
      </c>
      <c r="E6" s="49">
        <v>2</v>
      </c>
      <c r="F6" s="49">
        <v>0</v>
      </c>
      <c r="G6" s="49">
        <v>26</v>
      </c>
      <c r="H6" s="49">
        <v>0</v>
      </c>
      <c r="I6" s="49">
        <v>19</v>
      </c>
      <c r="J6" s="49">
        <v>0</v>
      </c>
      <c r="K6" s="49">
        <v>0</v>
      </c>
      <c r="L6" s="49">
        <v>0</v>
      </c>
      <c r="M6" s="53">
        <v>0</v>
      </c>
      <c r="N6" s="50">
        <f>SUM(D6:M6)</f>
        <v>55</v>
      </c>
      <c r="P6" s="52" t="s">
        <v>25</v>
      </c>
    </row>
    <row r="7" spans="1:16" hidden="1" x14ac:dyDescent="0.3">
      <c r="A7" s="45">
        <v>2012</v>
      </c>
      <c r="B7" s="46">
        <v>6</v>
      </c>
      <c r="C7" s="47" t="s">
        <v>20</v>
      </c>
      <c r="D7" s="48">
        <v>9</v>
      </c>
      <c r="E7" s="49">
        <v>1</v>
      </c>
      <c r="F7" s="49">
        <v>0</v>
      </c>
      <c r="G7" s="49">
        <v>80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53">
        <v>0</v>
      </c>
      <c r="N7" s="50">
        <f t="shared" ref="N7:N70" si="0">SUM(D7:M7)</f>
        <v>90</v>
      </c>
      <c r="P7" s="52" t="s">
        <v>25</v>
      </c>
    </row>
    <row r="8" spans="1:16" hidden="1" x14ac:dyDescent="0.3">
      <c r="A8" s="45">
        <v>2012</v>
      </c>
      <c r="B8" s="46">
        <v>7</v>
      </c>
      <c r="C8" s="47" t="s">
        <v>20</v>
      </c>
      <c r="D8" s="48">
        <v>10</v>
      </c>
      <c r="E8" s="49">
        <v>0</v>
      </c>
      <c r="F8" s="49">
        <v>0</v>
      </c>
      <c r="G8" s="49">
        <v>6</v>
      </c>
      <c r="H8" s="49">
        <v>0</v>
      </c>
      <c r="I8" s="49">
        <v>12</v>
      </c>
      <c r="J8" s="49">
        <v>40</v>
      </c>
      <c r="K8" s="49">
        <v>0</v>
      </c>
      <c r="L8" s="49">
        <v>0</v>
      </c>
      <c r="M8" s="53">
        <v>0</v>
      </c>
      <c r="N8" s="50">
        <f t="shared" si="0"/>
        <v>68</v>
      </c>
      <c r="P8" s="52" t="s">
        <v>25</v>
      </c>
    </row>
    <row r="9" spans="1:16" hidden="1" x14ac:dyDescent="0.3">
      <c r="A9" s="45">
        <v>2012</v>
      </c>
      <c r="B9" s="46">
        <v>8</v>
      </c>
      <c r="C9" s="47" t="s">
        <v>20</v>
      </c>
      <c r="D9" s="48">
        <v>4</v>
      </c>
      <c r="E9" s="49">
        <v>0</v>
      </c>
      <c r="F9" s="49">
        <v>0</v>
      </c>
      <c r="G9" s="49">
        <v>4</v>
      </c>
      <c r="H9" s="49">
        <v>0</v>
      </c>
      <c r="I9" s="49">
        <v>4</v>
      </c>
      <c r="J9" s="49">
        <v>0</v>
      </c>
      <c r="K9" s="49">
        <v>0</v>
      </c>
      <c r="L9" s="49">
        <v>0</v>
      </c>
      <c r="M9" s="53">
        <v>0</v>
      </c>
      <c r="N9" s="50">
        <f t="shared" si="0"/>
        <v>12</v>
      </c>
      <c r="P9" s="52" t="s">
        <v>25</v>
      </c>
    </row>
    <row r="10" spans="1:16" hidden="1" x14ac:dyDescent="0.3">
      <c r="A10" s="45">
        <v>2012</v>
      </c>
      <c r="B10" s="46">
        <v>9</v>
      </c>
      <c r="C10" s="47" t="s">
        <v>20</v>
      </c>
      <c r="D10" s="48">
        <v>11</v>
      </c>
      <c r="E10" s="49">
        <v>0</v>
      </c>
      <c r="F10" s="49">
        <v>0</v>
      </c>
      <c r="G10" s="49">
        <v>3</v>
      </c>
      <c r="H10" s="49">
        <v>0</v>
      </c>
      <c r="I10" s="49">
        <v>18</v>
      </c>
      <c r="J10" s="49">
        <v>0</v>
      </c>
      <c r="K10" s="49">
        <v>0</v>
      </c>
      <c r="L10" s="49">
        <v>0</v>
      </c>
      <c r="M10" s="53">
        <v>0</v>
      </c>
      <c r="N10" s="50">
        <f t="shared" si="0"/>
        <v>32</v>
      </c>
      <c r="P10" s="52" t="s">
        <v>25</v>
      </c>
    </row>
    <row r="11" spans="1:16" hidden="1" x14ac:dyDescent="0.3">
      <c r="A11" s="45">
        <v>2012</v>
      </c>
      <c r="B11" s="46">
        <v>10</v>
      </c>
      <c r="C11" s="47" t="s">
        <v>20</v>
      </c>
      <c r="D11" s="48">
        <v>18</v>
      </c>
      <c r="E11" s="49">
        <v>2</v>
      </c>
      <c r="F11" s="49">
        <v>3</v>
      </c>
      <c r="G11" s="49">
        <v>0</v>
      </c>
      <c r="H11" s="49">
        <v>0</v>
      </c>
      <c r="I11" s="49">
        <v>11</v>
      </c>
      <c r="J11" s="49">
        <v>74</v>
      </c>
      <c r="K11" s="49">
        <v>0</v>
      </c>
      <c r="L11" s="49">
        <v>0</v>
      </c>
      <c r="M11" s="53">
        <v>0</v>
      </c>
      <c r="N11" s="50">
        <f t="shared" si="0"/>
        <v>108</v>
      </c>
      <c r="P11" s="52" t="s">
        <v>25</v>
      </c>
    </row>
    <row r="12" spans="1:16" hidden="1" x14ac:dyDescent="0.3">
      <c r="A12" s="45">
        <v>2012</v>
      </c>
      <c r="B12" s="46">
        <v>11</v>
      </c>
      <c r="C12" s="47" t="s">
        <v>20</v>
      </c>
      <c r="D12" s="48">
        <v>18</v>
      </c>
      <c r="E12" s="49">
        <v>0</v>
      </c>
      <c r="F12" s="49">
        <v>0</v>
      </c>
      <c r="G12" s="49">
        <v>0</v>
      </c>
      <c r="H12" s="49">
        <v>0</v>
      </c>
      <c r="I12" s="49">
        <v>11</v>
      </c>
      <c r="J12" s="49">
        <v>60</v>
      </c>
      <c r="K12" s="49">
        <v>0</v>
      </c>
      <c r="L12" s="49">
        <v>0</v>
      </c>
      <c r="M12" s="53">
        <v>0</v>
      </c>
      <c r="N12" s="50">
        <f t="shared" si="0"/>
        <v>89</v>
      </c>
      <c r="P12" s="52" t="s">
        <v>25</v>
      </c>
    </row>
    <row r="13" spans="1:16" hidden="1" x14ac:dyDescent="0.3">
      <c r="A13" s="45">
        <v>2012</v>
      </c>
      <c r="B13" s="46">
        <v>12</v>
      </c>
      <c r="C13" s="47" t="s">
        <v>20</v>
      </c>
      <c r="D13" s="48">
        <v>21</v>
      </c>
      <c r="E13" s="49">
        <v>0</v>
      </c>
      <c r="F13" s="49">
        <v>0</v>
      </c>
      <c r="G13" s="49">
        <v>3</v>
      </c>
      <c r="H13" s="49">
        <v>0</v>
      </c>
      <c r="I13" s="49">
        <v>3</v>
      </c>
      <c r="J13" s="49">
        <v>6</v>
      </c>
      <c r="K13" s="49">
        <v>0</v>
      </c>
      <c r="L13" s="49">
        <v>0</v>
      </c>
      <c r="M13" s="53">
        <v>0</v>
      </c>
      <c r="N13" s="50">
        <f t="shared" si="0"/>
        <v>33</v>
      </c>
      <c r="P13" s="52" t="s">
        <v>25</v>
      </c>
    </row>
    <row r="14" spans="1:16" hidden="1" x14ac:dyDescent="0.3">
      <c r="A14" s="45">
        <v>2012</v>
      </c>
      <c r="B14" s="46">
        <v>13</v>
      </c>
      <c r="C14" s="47" t="s">
        <v>20</v>
      </c>
      <c r="D14" s="48">
        <v>12</v>
      </c>
      <c r="E14" s="49">
        <v>1</v>
      </c>
      <c r="F14" s="49">
        <v>0</v>
      </c>
      <c r="G14" s="49">
        <v>3</v>
      </c>
      <c r="H14" s="49">
        <v>0</v>
      </c>
      <c r="I14" s="49">
        <v>0</v>
      </c>
      <c r="J14" s="49">
        <v>1</v>
      </c>
      <c r="K14" s="49">
        <v>0</v>
      </c>
      <c r="L14" s="49">
        <v>0</v>
      </c>
      <c r="M14" s="53">
        <v>0</v>
      </c>
      <c r="N14" s="50">
        <f t="shared" si="0"/>
        <v>17</v>
      </c>
      <c r="P14" s="52" t="s">
        <v>25</v>
      </c>
    </row>
    <row r="15" spans="1:16" hidden="1" x14ac:dyDescent="0.3">
      <c r="A15" s="45">
        <v>2012</v>
      </c>
      <c r="B15" s="46">
        <v>14</v>
      </c>
      <c r="C15" s="47" t="s">
        <v>20</v>
      </c>
      <c r="D15" s="48">
        <v>22</v>
      </c>
      <c r="E15" s="49">
        <v>4</v>
      </c>
      <c r="F15" s="49">
        <v>0</v>
      </c>
      <c r="G15" s="49">
        <v>2</v>
      </c>
      <c r="H15" s="49">
        <v>0</v>
      </c>
      <c r="I15" s="49">
        <v>5</v>
      </c>
      <c r="J15" s="49">
        <v>28</v>
      </c>
      <c r="K15" s="49">
        <v>0</v>
      </c>
      <c r="L15" s="49">
        <v>0</v>
      </c>
      <c r="M15" s="53">
        <v>0</v>
      </c>
      <c r="N15" s="50">
        <f t="shared" si="0"/>
        <v>61</v>
      </c>
      <c r="P15" s="52" t="s">
        <v>25</v>
      </c>
    </row>
    <row r="16" spans="1:16" hidden="1" x14ac:dyDescent="0.3">
      <c r="A16" s="45">
        <v>2012</v>
      </c>
      <c r="B16" s="46">
        <v>15</v>
      </c>
      <c r="C16" s="47" t="s">
        <v>20</v>
      </c>
      <c r="D16" s="48">
        <v>16</v>
      </c>
      <c r="E16" s="49">
        <v>2</v>
      </c>
      <c r="F16" s="49">
        <v>1</v>
      </c>
      <c r="G16" s="49">
        <v>1</v>
      </c>
      <c r="H16" s="49">
        <v>0</v>
      </c>
      <c r="I16" s="49">
        <v>2</v>
      </c>
      <c r="J16" s="49">
        <v>1</v>
      </c>
      <c r="K16" s="49">
        <v>0</v>
      </c>
      <c r="L16" s="49">
        <v>0</v>
      </c>
      <c r="M16" s="53">
        <v>0</v>
      </c>
      <c r="N16" s="50">
        <f t="shared" si="0"/>
        <v>23</v>
      </c>
      <c r="P16" s="52" t="s">
        <v>25</v>
      </c>
    </row>
    <row r="17" spans="1:16" hidden="1" x14ac:dyDescent="0.3">
      <c r="A17" s="45">
        <v>2012</v>
      </c>
      <c r="B17" s="46">
        <v>16</v>
      </c>
      <c r="C17" s="47" t="s">
        <v>20</v>
      </c>
      <c r="D17" s="48">
        <v>12</v>
      </c>
      <c r="E17" s="49">
        <v>0</v>
      </c>
      <c r="F17" s="49">
        <v>3</v>
      </c>
      <c r="G17" s="49">
        <v>2</v>
      </c>
      <c r="H17" s="49">
        <v>0</v>
      </c>
      <c r="I17" s="49">
        <v>14</v>
      </c>
      <c r="J17" s="49">
        <v>4</v>
      </c>
      <c r="K17" s="49">
        <v>0</v>
      </c>
      <c r="L17" s="49">
        <v>0</v>
      </c>
      <c r="M17" s="53">
        <v>0</v>
      </c>
      <c r="N17" s="50">
        <f t="shared" si="0"/>
        <v>35</v>
      </c>
      <c r="P17" s="52" t="s">
        <v>25</v>
      </c>
    </row>
    <row r="18" spans="1:16" hidden="1" x14ac:dyDescent="0.3">
      <c r="A18" s="45">
        <v>2012</v>
      </c>
      <c r="B18" s="46">
        <v>17</v>
      </c>
      <c r="C18" s="47" t="s">
        <v>20</v>
      </c>
      <c r="D18" s="48">
        <v>0</v>
      </c>
      <c r="E18" s="49">
        <v>0</v>
      </c>
      <c r="F18" s="49">
        <v>0</v>
      </c>
      <c r="G18" s="49">
        <v>6</v>
      </c>
      <c r="H18" s="49">
        <v>0</v>
      </c>
      <c r="I18" s="49">
        <v>13</v>
      </c>
      <c r="J18" s="49">
        <v>81</v>
      </c>
      <c r="K18" s="49">
        <v>0</v>
      </c>
      <c r="L18" s="49">
        <v>0</v>
      </c>
      <c r="M18" s="53">
        <v>0</v>
      </c>
      <c r="N18" s="50">
        <f t="shared" si="0"/>
        <v>100</v>
      </c>
      <c r="P18" s="52" t="s">
        <v>25</v>
      </c>
    </row>
    <row r="19" spans="1:16" hidden="1" x14ac:dyDescent="0.3">
      <c r="A19" s="45">
        <v>2012</v>
      </c>
      <c r="B19" s="46">
        <v>18</v>
      </c>
      <c r="C19" s="47" t="s">
        <v>20</v>
      </c>
      <c r="D19" s="48">
        <v>8</v>
      </c>
      <c r="E19" s="49">
        <v>0</v>
      </c>
      <c r="F19" s="49">
        <v>1</v>
      </c>
      <c r="G19" s="49">
        <v>6</v>
      </c>
      <c r="H19" s="49">
        <v>0</v>
      </c>
      <c r="I19" s="49">
        <v>0</v>
      </c>
      <c r="J19" s="49">
        <v>27</v>
      </c>
      <c r="K19" s="49">
        <v>0</v>
      </c>
      <c r="L19" s="49">
        <v>0</v>
      </c>
      <c r="M19" s="53">
        <v>0</v>
      </c>
      <c r="N19" s="50">
        <f t="shared" si="0"/>
        <v>42</v>
      </c>
      <c r="P19" s="52" t="s">
        <v>25</v>
      </c>
    </row>
    <row r="20" spans="1:16" hidden="1" x14ac:dyDescent="0.3">
      <c r="A20" s="45">
        <v>2012</v>
      </c>
      <c r="B20" s="46">
        <v>19</v>
      </c>
      <c r="C20" s="47" t="s">
        <v>20</v>
      </c>
      <c r="D20" s="48">
        <v>17</v>
      </c>
      <c r="E20" s="49">
        <v>0</v>
      </c>
      <c r="F20" s="49">
        <v>3</v>
      </c>
      <c r="G20" s="49">
        <v>69</v>
      </c>
      <c r="H20" s="49">
        <v>0</v>
      </c>
      <c r="I20" s="49">
        <v>1</v>
      </c>
      <c r="J20" s="49">
        <v>20</v>
      </c>
      <c r="K20" s="49">
        <v>0</v>
      </c>
      <c r="L20" s="49">
        <v>0</v>
      </c>
      <c r="M20" s="53">
        <v>0</v>
      </c>
      <c r="N20" s="50">
        <f t="shared" si="0"/>
        <v>110</v>
      </c>
      <c r="P20" s="52" t="s">
        <v>25</v>
      </c>
    </row>
    <row r="21" spans="1:16" hidden="1" x14ac:dyDescent="0.3">
      <c r="A21" s="45">
        <v>2012</v>
      </c>
      <c r="B21" s="46">
        <v>20</v>
      </c>
      <c r="C21" s="47" t="s">
        <v>20</v>
      </c>
      <c r="D21" s="48">
        <v>19</v>
      </c>
      <c r="E21" s="49">
        <v>4</v>
      </c>
      <c r="F21" s="49">
        <v>6</v>
      </c>
      <c r="G21" s="49">
        <v>5</v>
      </c>
      <c r="H21" s="49">
        <v>0</v>
      </c>
      <c r="I21" s="49">
        <v>1</v>
      </c>
      <c r="J21" s="49">
        <v>6</v>
      </c>
      <c r="K21" s="49">
        <v>0</v>
      </c>
      <c r="L21" s="49">
        <v>0</v>
      </c>
      <c r="M21" s="53">
        <v>0</v>
      </c>
      <c r="N21" s="50">
        <f t="shared" si="0"/>
        <v>41</v>
      </c>
      <c r="P21" s="52" t="s">
        <v>25</v>
      </c>
    </row>
    <row r="22" spans="1:16" hidden="1" x14ac:dyDescent="0.3">
      <c r="A22" s="45">
        <v>2012</v>
      </c>
      <c r="B22" s="46">
        <v>21</v>
      </c>
      <c r="C22" s="47" t="s">
        <v>20</v>
      </c>
      <c r="D22" s="48">
        <v>25</v>
      </c>
      <c r="E22" s="49">
        <v>7</v>
      </c>
      <c r="F22" s="49">
        <v>2</v>
      </c>
      <c r="G22" s="49">
        <v>2</v>
      </c>
      <c r="H22" s="49">
        <v>0</v>
      </c>
      <c r="I22" s="49">
        <v>2</v>
      </c>
      <c r="J22" s="49">
        <v>65</v>
      </c>
      <c r="K22" s="49">
        <v>0</v>
      </c>
      <c r="L22" s="49">
        <v>0</v>
      </c>
      <c r="M22" s="53">
        <v>0</v>
      </c>
      <c r="N22" s="50">
        <f t="shared" si="0"/>
        <v>103</v>
      </c>
      <c r="P22" s="52" t="s">
        <v>25</v>
      </c>
    </row>
    <row r="23" spans="1:16" hidden="1" x14ac:dyDescent="0.3">
      <c r="A23" s="45">
        <v>2012</v>
      </c>
      <c r="B23" s="46">
        <v>22</v>
      </c>
      <c r="C23" s="47" t="s">
        <v>20</v>
      </c>
      <c r="D23" s="48">
        <v>5</v>
      </c>
      <c r="E23" s="49">
        <v>1</v>
      </c>
      <c r="F23" s="49">
        <v>2</v>
      </c>
      <c r="G23" s="49">
        <v>3</v>
      </c>
      <c r="H23" s="49">
        <v>0</v>
      </c>
      <c r="I23" s="49">
        <v>2</v>
      </c>
      <c r="J23" s="49">
        <v>61</v>
      </c>
      <c r="K23" s="49">
        <v>0</v>
      </c>
      <c r="L23" s="49">
        <v>0</v>
      </c>
      <c r="M23" s="53">
        <v>0</v>
      </c>
      <c r="N23" s="50">
        <f t="shared" si="0"/>
        <v>74</v>
      </c>
      <c r="P23" s="52" t="s">
        <v>25</v>
      </c>
    </row>
    <row r="24" spans="1:16" hidden="1" x14ac:dyDescent="0.3">
      <c r="A24" s="45">
        <v>2012</v>
      </c>
      <c r="B24" s="46">
        <v>23</v>
      </c>
      <c r="C24" s="47" t="s">
        <v>20</v>
      </c>
      <c r="D24" s="48">
        <v>13</v>
      </c>
      <c r="E24" s="49">
        <v>0</v>
      </c>
      <c r="F24" s="49">
        <v>0</v>
      </c>
      <c r="G24" s="49">
        <v>1</v>
      </c>
      <c r="H24" s="49">
        <v>0</v>
      </c>
      <c r="I24" s="49">
        <v>5</v>
      </c>
      <c r="J24" s="49">
        <v>2</v>
      </c>
      <c r="K24" s="49">
        <v>0</v>
      </c>
      <c r="L24" s="49">
        <v>0</v>
      </c>
      <c r="M24" s="53">
        <v>0</v>
      </c>
      <c r="N24" s="50">
        <f t="shared" si="0"/>
        <v>21</v>
      </c>
      <c r="P24" s="52" t="s">
        <v>25</v>
      </c>
    </row>
    <row r="25" spans="1:16" hidden="1" x14ac:dyDescent="0.3">
      <c r="A25" s="45">
        <v>2012</v>
      </c>
      <c r="B25" s="46">
        <v>24</v>
      </c>
      <c r="C25" s="47" t="s">
        <v>20</v>
      </c>
      <c r="D25" s="48">
        <v>22</v>
      </c>
      <c r="E25" s="49">
        <v>0</v>
      </c>
      <c r="F25" s="49">
        <v>2</v>
      </c>
      <c r="G25" s="49">
        <v>4</v>
      </c>
      <c r="H25" s="49">
        <v>0</v>
      </c>
      <c r="I25" s="49">
        <v>2</v>
      </c>
      <c r="J25" s="49">
        <v>8</v>
      </c>
      <c r="K25" s="49">
        <v>0</v>
      </c>
      <c r="L25" s="49">
        <v>0</v>
      </c>
      <c r="M25" s="53">
        <v>0</v>
      </c>
      <c r="N25" s="50">
        <f>SUM(D25:M25)</f>
        <v>38</v>
      </c>
      <c r="P25" s="52" t="s">
        <v>25</v>
      </c>
    </row>
    <row r="26" spans="1:16" hidden="1" x14ac:dyDescent="0.3">
      <c r="A26" s="45">
        <v>2012</v>
      </c>
      <c r="B26" s="46">
        <v>25</v>
      </c>
      <c r="C26" s="47" t="s">
        <v>20</v>
      </c>
      <c r="D26" s="48">
        <v>16</v>
      </c>
      <c r="E26" s="49">
        <v>2</v>
      </c>
      <c r="F26" s="49">
        <v>0</v>
      </c>
      <c r="G26" s="49">
        <v>0</v>
      </c>
      <c r="H26" s="49">
        <v>0</v>
      </c>
      <c r="I26" s="49">
        <v>6</v>
      </c>
      <c r="J26" s="49">
        <v>106</v>
      </c>
      <c r="K26" s="49">
        <v>0</v>
      </c>
      <c r="L26" s="49">
        <v>0</v>
      </c>
      <c r="M26" s="53">
        <v>0</v>
      </c>
      <c r="N26" s="50">
        <f t="shared" si="0"/>
        <v>130</v>
      </c>
      <c r="P26" s="52" t="s">
        <v>25</v>
      </c>
    </row>
    <row r="27" spans="1:16" hidden="1" x14ac:dyDescent="0.3">
      <c r="A27" s="45">
        <v>2012</v>
      </c>
      <c r="B27" s="46">
        <v>26</v>
      </c>
      <c r="C27" s="47" t="s">
        <v>20</v>
      </c>
      <c r="D27" s="48">
        <v>10</v>
      </c>
      <c r="E27" s="49">
        <v>2</v>
      </c>
      <c r="F27" s="49">
        <v>0</v>
      </c>
      <c r="G27" s="49">
        <v>3</v>
      </c>
      <c r="H27" s="49">
        <v>0</v>
      </c>
      <c r="I27" s="49">
        <v>2</v>
      </c>
      <c r="J27" s="49">
        <v>4</v>
      </c>
      <c r="K27" s="49">
        <v>0</v>
      </c>
      <c r="L27" s="49">
        <v>0</v>
      </c>
      <c r="M27" s="53">
        <v>0</v>
      </c>
      <c r="N27" s="50">
        <f t="shared" si="0"/>
        <v>21</v>
      </c>
      <c r="P27" s="52" t="s">
        <v>25</v>
      </c>
    </row>
    <row r="28" spans="1:16" hidden="1" x14ac:dyDescent="0.3">
      <c r="A28" s="45">
        <v>2012</v>
      </c>
      <c r="B28" s="46">
        <v>27</v>
      </c>
      <c r="C28" s="47" t="s">
        <v>20</v>
      </c>
      <c r="D28" s="48">
        <v>11</v>
      </c>
      <c r="E28" s="49">
        <v>0</v>
      </c>
      <c r="F28" s="49">
        <v>1</v>
      </c>
      <c r="G28" s="49">
        <v>3</v>
      </c>
      <c r="H28" s="49">
        <v>0</v>
      </c>
      <c r="I28" s="49">
        <v>7</v>
      </c>
      <c r="J28" s="49">
        <v>48</v>
      </c>
      <c r="K28" s="49">
        <v>0</v>
      </c>
      <c r="L28" s="49">
        <v>0</v>
      </c>
      <c r="M28" s="53">
        <v>0</v>
      </c>
      <c r="N28" s="50">
        <f t="shared" si="0"/>
        <v>70</v>
      </c>
      <c r="P28" s="52" t="s">
        <v>25</v>
      </c>
    </row>
    <row r="29" spans="1:16" hidden="1" x14ac:dyDescent="0.3">
      <c r="A29" s="45">
        <v>2012</v>
      </c>
      <c r="B29" s="46">
        <v>28</v>
      </c>
      <c r="C29" s="47" t="s">
        <v>20</v>
      </c>
      <c r="D29" s="48">
        <v>18</v>
      </c>
      <c r="E29" s="49">
        <v>0</v>
      </c>
      <c r="F29" s="49">
        <v>0</v>
      </c>
      <c r="G29" s="49">
        <v>63</v>
      </c>
      <c r="H29" s="49">
        <v>0</v>
      </c>
      <c r="I29" s="49">
        <v>2</v>
      </c>
      <c r="J29" s="49">
        <v>4</v>
      </c>
      <c r="K29" s="49">
        <v>0</v>
      </c>
      <c r="L29" s="49">
        <v>0</v>
      </c>
      <c r="M29" s="53">
        <v>0</v>
      </c>
      <c r="N29" s="50">
        <f t="shared" si="0"/>
        <v>87</v>
      </c>
      <c r="P29" s="52" t="s">
        <v>25</v>
      </c>
    </row>
    <row r="30" spans="1:16" hidden="1" x14ac:dyDescent="0.3">
      <c r="A30" s="45">
        <v>2012</v>
      </c>
      <c r="B30" s="46">
        <v>29</v>
      </c>
      <c r="C30" s="47" t="s">
        <v>20</v>
      </c>
      <c r="D30" s="48">
        <v>23</v>
      </c>
      <c r="E30" s="49">
        <v>0</v>
      </c>
      <c r="F30" s="49">
        <v>5</v>
      </c>
      <c r="G30" s="49">
        <v>18</v>
      </c>
      <c r="H30" s="49">
        <v>0</v>
      </c>
      <c r="I30" s="49">
        <v>0</v>
      </c>
      <c r="J30" s="49">
        <v>11</v>
      </c>
      <c r="K30" s="49">
        <v>0</v>
      </c>
      <c r="L30" s="49">
        <v>0</v>
      </c>
      <c r="M30" s="53">
        <v>0</v>
      </c>
      <c r="N30" s="50">
        <f t="shared" si="0"/>
        <v>57</v>
      </c>
      <c r="P30" s="52" t="s">
        <v>25</v>
      </c>
    </row>
    <row r="31" spans="1:16" hidden="1" x14ac:dyDescent="0.3">
      <c r="A31" s="45">
        <v>2012</v>
      </c>
      <c r="B31" s="46">
        <v>30</v>
      </c>
      <c r="C31" s="47" t="s">
        <v>20</v>
      </c>
      <c r="D31" s="48">
        <v>15</v>
      </c>
      <c r="E31" s="49">
        <v>1</v>
      </c>
      <c r="F31" s="49">
        <v>0</v>
      </c>
      <c r="G31" s="49">
        <v>4</v>
      </c>
      <c r="H31" s="49">
        <v>0</v>
      </c>
      <c r="I31" s="49">
        <v>9</v>
      </c>
      <c r="J31" s="49">
        <v>0</v>
      </c>
      <c r="K31" s="49">
        <v>0</v>
      </c>
      <c r="L31" s="49">
        <v>0</v>
      </c>
      <c r="M31" s="53">
        <v>0</v>
      </c>
      <c r="N31" s="50">
        <f t="shared" si="0"/>
        <v>29</v>
      </c>
      <c r="P31" s="52" t="s">
        <v>25</v>
      </c>
    </row>
    <row r="32" spans="1:16" hidden="1" x14ac:dyDescent="0.3">
      <c r="A32" s="45">
        <v>2012</v>
      </c>
      <c r="B32" s="46">
        <v>31</v>
      </c>
      <c r="C32" s="47" t="s">
        <v>20</v>
      </c>
      <c r="D32" s="48">
        <v>9</v>
      </c>
      <c r="E32" s="49">
        <v>0</v>
      </c>
      <c r="F32" s="49">
        <v>1</v>
      </c>
      <c r="G32" s="49">
        <v>0</v>
      </c>
      <c r="H32" s="49">
        <v>0</v>
      </c>
      <c r="I32" s="49">
        <v>5</v>
      </c>
      <c r="J32" s="49">
        <v>22</v>
      </c>
      <c r="K32" s="49">
        <v>0</v>
      </c>
      <c r="L32" s="49">
        <v>0</v>
      </c>
      <c r="M32" s="53">
        <v>0</v>
      </c>
      <c r="N32" s="50">
        <f t="shared" si="0"/>
        <v>37</v>
      </c>
      <c r="P32" s="52" t="s">
        <v>25</v>
      </c>
    </row>
    <row r="33" spans="1:16" hidden="1" x14ac:dyDescent="0.3">
      <c r="A33" s="45">
        <v>2012</v>
      </c>
      <c r="B33" s="46">
        <v>32</v>
      </c>
      <c r="C33" s="47" t="s">
        <v>20</v>
      </c>
      <c r="D33" s="48">
        <v>14</v>
      </c>
      <c r="E33" s="49">
        <v>2</v>
      </c>
      <c r="F33" s="49">
        <v>10</v>
      </c>
      <c r="G33" s="49">
        <v>6</v>
      </c>
      <c r="H33" s="49">
        <v>0</v>
      </c>
      <c r="I33" s="49">
        <v>2</v>
      </c>
      <c r="J33" s="49">
        <v>36</v>
      </c>
      <c r="K33" s="49">
        <v>0</v>
      </c>
      <c r="L33" s="49">
        <v>0</v>
      </c>
      <c r="M33" s="53">
        <v>0</v>
      </c>
      <c r="N33" s="50">
        <f t="shared" si="0"/>
        <v>70</v>
      </c>
      <c r="P33" s="52" t="s">
        <v>25</v>
      </c>
    </row>
    <row r="34" spans="1:16" hidden="1" x14ac:dyDescent="0.3">
      <c r="A34" s="45">
        <v>2012</v>
      </c>
      <c r="B34" s="46">
        <v>33</v>
      </c>
      <c r="C34" s="47" t="s">
        <v>20</v>
      </c>
      <c r="D34" s="48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53">
        <v>0</v>
      </c>
      <c r="N34" s="50">
        <f t="shared" si="0"/>
        <v>0</v>
      </c>
      <c r="P34" s="52" t="s">
        <v>25</v>
      </c>
    </row>
    <row r="35" spans="1:16" hidden="1" x14ac:dyDescent="0.3">
      <c r="A35" s="45">
        <v>2012</v>
      </c>
      <c r="B35" s="46">
        <v>34</v>
      </c>
      <c r="C35" s="47" t="s">
        <v>20</v>
      </c>
      <c r="D35" s="48">
        <v>0</v>
      </c>
      <c r="E35" s="49">
        <v>0</v>
      </c>
      <c r="F35" s="49">
        <v>3</v>
      </c>
      <c r="G35" s="49">
        <v>0</v>
      </c>
      <c r="H35" s="49">
        <v>0</v>
      </c>
      <c r="I35" s="49">
        <v>3</v>
      </c>
      <c r="J35" s="49">
        <v>118</v>
      </c>
      <c r="K35" s="49">
        <v>0</v>
      </c>
      <c r="L35" s="49">
        <v>0</v>
      </c>
      <c r="M35" s="53">
        <v>0</v>
      </c>
      <c r="N35" s="50">
        <f t="shared" si="0"/>
        <v>124</v>
      </c>
      <c r="P35" s="52" t="s">
        <v>25</v>
      </c>
    </row>
    <row r="36" spans="1:16" hidden="1" x14ac:dyDescent="0.3">
      <c r="A36" s="45">
        <v>2012</v>
      </c>
      <c r="B36" s="46">
        <v>35</v>
      </c>
      <c r="C36" s="47" t="s">
        <v>20</v>
      </c>
      <c r="D36" s="48">
        <v>0</v>
      </c>
      <c r="E36" s="49">
        <v>0</v>
      </c>
      <c r="F36" s="49">
        <v>8</v>
      </c>
      <c r="G36" s="49">
        <v>1</v>
      </c>
      <c r="H36" s="49">
        <v>0</v>
      </c>
      <c r="I36" s="49">
        <v>4</v>
      </c>
      <c r="J36" s="49">
        <v>32</v>
      </c>
      <c r="K36" s="49">
        <v>0</v>
      </c>
      <c r="L36" s="49">
        <v>0</v>
      </c>
      <c r="M36" s="53">
        <v>0</v>
      </c>
      <c r="N36" s="50">
        <f t="shared" si="0"/>
        <v>45</v>
      </c>
      <c r="P36" s="52" t="s">
        <v>25</v>
      </c>
    </row>
    <row r="37" spans="1:16" hidden="1" x14ac:dyDescent="0.3">
      <c r="A37" s="45">
        <v>2012</v>
      </c>
      <c r="B37" s="46">
        <v>36</v>
      </c>
      <c r="C37" s="47" t="s">
        <v>20</v>
      </c>
      <c r="D37" s="48">
        <v>16</v>
      </c>
      <c r="E37" s="49">
        <v>2</v>
      </c>
      <c r="F37" s="49">
        <v>0</v>
      </c>
      <c r="G37" s="49">
        <v>60</v>
      </c>
      <c r="H37" s="49">
        <v>0</v>
      </c>
      <c r="I37" s="49">
        <v>11</v>
      </c>
      <c r="J37" s="49">
        <v>0</v>
      </c>
      <c r="K37" s="49">
        <v>0</v>
      </c>
      <c r="L37" s="49">
        <v>0</v>
      </c>
      <c r="M37" s="53">
        <v>0</v>
      </c>
      <c r="N37" s="50">
        <f t="shared" si="0"/>
        <v>89</v>
      </c>
      <c r="P37" s="52" t="s">
        <v>25</v>
      </c>
    </row>
    <row r="38" spans="1:16" hidden="1" x14ac:dyDescent="0.3">
      <c r="A38" s="45">
        <v>2012</v>
      </c>
      <c r="B38" s="46">
        <v>37</v>
      </c>
      <c r="C38" s="47" t="s">
        <v>20</v>
      </c>
      <c r="D38" s="48">
        <v>8</v>
      </c>
      <c r="E38" s="49">
        <v>0</v>
      </c>
      <c r="F38" s="49">
        <v>0</v>
      </c>
      <c r="G38" s="49">
        <v>3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53">
        <v>0</v>
      </c>
      <c r="N38" s="50">
        <f t="shared" si="0"/>
        <v>11</v>
      </c>
      <c r="P38" s="52" t="s">
        <v>25</v>
      </c>
    </row>
    <row r="39" spans="1:16" hidden="1" x14ac:dyDescent="0.3">
      <c r="A39" s="45">
        <v>2012</v>
      </c>
      <c r="B39" s="46">
        <v>38</v>
      </c>
      <c r="C39" s="47" t="s">
        <v>20</v>
      </c>
      <c r="D39" s="48">
        <v>3</v>
      </c>
      <c r="E39" s="49">
        <v>0</v>
      </c>
      <c r="F39" s="49">
        <v>0</v>
      </c>
      <c r="G39" s="49">
        <v>12</v>
      </c>
      <c r="H39" s="49">
        <v>0</v>
      </c>
      <c r="I39" s="49">
        <v>0</v>
      </c>
      <c r="J39" s="49">
        <v>2</v>
      </c>
      <c r="K39" s="49">
        <v>0</v>
      </c>
      <c r="L39" s="49">
        <v>0</v>
      </c>
      <c r="M39" s="53">
        <v>0</v>
      </c>
      <c r="N39" s="50">
        <f t="shared" si="0"/>
        <v>17</v>
      </c>
      <c r="P39" s="52" t="s">
        <v>25</v>
      </c>
    </row>
    <row r="40" spans="1:16" hidden="1" x14ac:dyDescent="0.3">
      <c r="A40" s="45">
        <v>2012</v>
      </c>
      <c r="B40" s="46">
        <v>39</v>
      </c>
      <c r="C40" s="47" t="s">
        <v>20</v>
      </c>
      <c r="D40" s="48">
        <v>11</v>
      </c>
      <c r="E40" s="49">
        <v>9</v>
      </c>
      <c r="F40" s="49">
        <v>0</v>
      </c>
      <c r="G40" s="49">
        <v>1</v>
      </c>
      <c r="H40" s="49">
        <v>0</v>
      </c>
      <c r="I40" s="49">
        <v>0</v>
      </c>
      <c r="J40" s="49">
        <v>69</v>
      </c>
      <c r="K40" s="49">
        <v>0</v>
      </c>
      <c r="L40" s="49">
        <v>0</v>
      </c>
      <c r="M40" s="53">
        <v>0</v>
      </c>
      <c r="N40" s="50">
        <f t="shared" si="0"/>
        <v>90</v>
      </c>
      <c r="P40" s="52" t="s">
        <v>25</v>
      </c>
    </row>
    <row r="41" spans="1:16" hidden="1" x14ac:dyDescent="0.3">
      <c r="A41" s="45">
        <v>2012</v>
      </c>
      <c r="B41" s="46">
        <v>40</v>
      </c>
      <c r="C41" s="47" t="s">
        <v>20</v>
      </c>
      <c r="D41" s="48">
        <v>12</v>
      </c>
      <c r="E41" s="49">
        <v>0</v>
      </c>
      <c r="F41" s="49">
        <v>0</v>
      </c>
      <c r="G41" s="49">
        <v>3</v>
      </c>
      <c r="H41" s="49">
        <v>0</v>
      </c>
      <c r="I41" s="49">
        <v>5</v>
      </c>
      <c r="J41" s="49">
        <v>0</v>
      </c>
      <c r="K41" s="49">
        <v>0</v>
      </c>
      <c r="L41" s="49">
        <v>0</v>
      </c>
      <c r="M41" s="53">
        <v>0</v>
      </c>
      <c r="N41" s="50">
        <f t="shared" si="0"/>
        <v>20</v>
      </c>
      <c r="P41" s="52" t="s">
        <v>25</v>
      </c>
    </row>
    <row r="42" spans="1:16" hidden="1" x14ac:dyDescent="0.3">
      <c r="A42" s="45">
        <v>2012</v>
      </c>
      <c r="B42" s="46">
        <v>41</v>
      </c>
      <c r="C42" s="47" t="s">
        <v>20</v>
      </c>
      <c r="D42" s="48">
        <v>7</v>
      </c>
      <c r="E42" s="49">
        <v>4</v>
      </c>
      <c r="F42" s="49">
        <v>2</v>
      </c>
      <c r="G42" s="49">
        <v>2</v>
      </c>
      <c r="H42" s="49">
        <v>0</v>
      </c>
      <c r="I42" s="49">
        <v>2</v>
      </c>
      <c r="J42" s="49">
        <v>0</v>
      </c>
      <c r="K42" s="49">
        <v>0</v>
      </c>
      <c r="L42" s="49">
        <v>0</v>
      </c>
      <c r="M42" s="53">
        <v>0</v>
      </c>
      <c r="N42" s="50">
        <f t="shared" si="0"/>
        <v>17</v>
      </c>
      <c r="P42" s="52" t="s">
        <v>25</v>
      </c>
    </row>
    <row r="43" spans="1:16" hidden="1" x14ac:dyDescent="0.3">
      <c r="A43" s="45">
        <v>2012</v>
      </c>
      <c r="B43" s="46">
        <v>42</v>
      </c>
      <c r="C43" s="47" t="s">
        <v>20</v>
      </c>
      <c r="D43" s="48">
        <v>13</v>
      </c>
      <c r="E43" s="49">
        <v>0</v>
      </c>
      <c r="F43" s="49">
        <v>3</v>
      </c>
      <c r="G43" s="49">
        <v>59</v>
      </c>
      <c r="H43" s="49">
        <v>0</v>
      </c>
      <c r="I43" s="49">
        <v>2</v>
      </c>
      <c r="J43" s="49">
        <v>59</v>
      </c>
      <c r="K43" s="49">
        <v>0</v>
      </c>
      <c r="L43" s="49">
        <v>0</v>
      </c>
      <c r="M43" s="53">
        <v>0</v>
      </c>
      <c r="N43" s="50">
        <f t="shared" si="0"/>
        <v>136</v>
      </c>
      <c r="P43" s="52" t="s">
        <v>25</v>
      </c>
    </row>
    <row r="44" spans="1:16" hidden="1" x14ac:dyDescent="0.3">
      <c r="A44" s="45">
        <v>2012</v>
      </c>
      <c r="B44" s="46">
        <v>43</v>
      </c>
      <c r="C44" s="47" t="s">
        <v>20</v>
      </c>
      <c r="D44" s="48">
        <v>4</v>
      </c>
      <c r="E44" s="49">
        <v>2</v>
      </c>
      <c r="F44" s="49">
        <v>0</v>
      </c>
      <c r="G44" s="49">
        <v>6</v>
      </c>
      <c r="H44" s="49">
        <v>0</v>
      </c>
      <c r="I44" s="49">
        <v>2</v>
      </c>
      <c r="J44" s="49">
        <v>0</v>
      </c>
      <c r="K44" s="49">
        <v>0</v>
      </c>
      <c r="L44" s="49">
        <v>0</v>
      </c>
      <c r="M44" s="53">
        <v>0</v>
      </c>
      <c r="N44" s="50">
        <f t="shared" si="0"/>
        <v>14</v>
      </c>
      <c r="P44" s="52" t="s">
        <v>25</v>
      </c>
    </row>
    <row r="45" spans="1:16" hidden="1" x14ac:dyDescent="0.3">
      <c r="A45" s="45">
        <v>2012</v>
      </c>
      <c r="B45" s="46">
        <v>44</v>
      </c>
      <c r="C45" s="47" t="s">
        <v>20</v>
      </c>
      <c r="D45" s="48">
        <v>9</v>
      </c>
      <c r="E45" s="49">
        <v>5</v>
      </c>
      <c r="F45" s="49">
        <v>0</v>
      </c>
      <c r="G45" s="49">
        <v>8</v>
      </c>
      <c r="H45" s="49">
        <v>0</v>
      </c>
      <c r="I45" s="49">
        <v>2</v>
      </c>
      <c r="J45" s="49">
        <v>0</v>
      </c>
      <c r="K45" s="49">
        <v>0</v>
      </c>
      <c r="L45" s="49">
        <v>0</v>
      </c>
      <c r="M45" s="53">
        <v>0</v>
      </c>
      <c r="N45" s="50">
        <f t="shared" si="0"/>
        <v>24</v>
      </c>
      <c r="P45" s="52" t="s">
        <v>25</v>
      </c>
    </row>
    <row r="46" spans="1:16" hidden="1" x14ac:dyDescent="0.3">
      <c r="A46" s="45">
        <v>2012</v>
      </c>
      <c r="B46" s="46">
        <v>45</v>
      </c>
      <c r="C46" s="47" t="s">
        <v>20</v>
      </c>
      <c r="D46" s="48">
        <v>13</v>
      </c>
      <c r="E46" s="49">
        <v>1</v>
      </c>
      <c r="F46" s="49">
        <v>0</v>
      </c>
      <c r="G46" s="49">
        <v>5</v>
      </c>
      <c r="H46" s="49">
        <v>0</v>
      </c>
      <c r="I46" s="49">
        <v>2</v>
      </c>
      <c r="J46" s="49">
        <v>2</v>
      </c>
      <c r="K46" s="49">
        <v>0</v>
      </c>
      <c r="L46" s="49">
        <v>0</v>
      </c>
      <c r="M46" s="53">
        <v>0</v>
      </c>
      <c r="N46" s="50">
        <f t="shared" si="0"/>
        <v>23</v>
      </c>
      <c r="P46" s="52" t="s">
        <v>25</v>
      </c>
    </row>
    <row r="47" spans="1:16" hidden="1" x14ac:dyDescent="0.3">
      <c r="A47" s="45">
        <v>2012</v>
      </c>
      <c r="B47" s="46">
        <v>46</v>
      </c>
      <c r="C47" s="47" t="s">
        <v>20</v>
      </c>
      <c r="D47" s="48">
        <v>2</v>
      </c>
      <c r="E47" s="49">
        <v>8</v>
      </c>
      <c r="F47" s="49">
        <v>0</v>
      </c>
      <c r="G47" s="49">
        <v>11</v>
      </c>
      <c r="H47" s="49">
        <v>0</v>
      </c>
      <c r="I47" s="49">
        <v>1</v>
      </c>
      <c r="J47" s="49">
        <v>74</v>
      </c>
      <c r="K47" s="49">
        <v>0</v>
      </c>
      <c r="L47" s="49">
        <v>0</v>
      </c>
      <c r="M47" s="53">
        <v>0</v>
      </c>
      <c r="N47" s="50">
        <f t="shared" si="0"/>
        <v>96</v>
      </c>
      <c r="P47" s="52" t="s">
        <v>25</v>
      </c>
    </row>
    <row r="48" spans="1:16" hidden="1" x14ac:dyDescent="0.3">
      <c r="A48" s="45">
        <v>2012</v>
      </c>
      <c r="B48" s="46">
        <v>47</v>
      </c>
      <c r="C48" s="47" t="s">
        <v>20</v>
      </c>
      <c r="D48" s="48">
        <v>12</v>
      </c>
      <c r="E48" s="49">
        <v>0</v>
      </c>
      <c r="F48" s="49">
        <v>2</v>
      </c>
      <c r="G48" s="49">
        <v>6</v>
      </c>
      <c r="H48" s="49">
        <v>0</v>
      </c>
      <c r="I48" s="49">
        <v>5</v>
      </c>
      <c r="J48" s="49">
        <v>13</v>
      </c>
      <c r="K48" s="49">
        <v>0</v>
      </c>
      <c r="L48" s="49">
        <v>0</v>
      </c>
      <c r="M48" s="53">
        <v>0</v>
      </c>
      <c r="N48" s="50">
        <f t="shared" si="0"/>
        <v>38</v>
      </c>
      <c r="P48" s="52" t="s">
        <v>25</v>
      </c>
    </row>
    <row r="49" spans="1:24" hidden="1" x14ac:dyDescent="0.3">
      <c r="A49" s="45">
        <v>2012</v>
      </c>
      <c r="B49" s="46">
        <v>48</v>
      </c>
      <c r="C49" s="47" t="s">
        <v>20</v>
      </c>
      <c r="D49" s="48">
        <v>7</v>
      </c>
      <c r="E49" s="49">
        <v>0</v>
      </c>
      <c r="F49" s="49">
        <v>0</v>
      </c>
      <c r="G49" s="49">
        <v>1</v>
      </c>
      <c r="H49" s="49">
        <v>0</v>
      </c>
      <c r="I49" s="49">
        <v>0</v>
      </c>
      <c r="J49" s="49">
        <v>2</v>
      </c>
      <c r="K49" s="49">
        <v>0</v>
      </c>
      <c r="L49" s="49">
        <v>0</v>
      </c>
      <c r="M49" s="53">
        <v>0</v>
      </c>
      <c r="N49" s="50">
        <f t="shared" si="0"/>
        <v>10</v>
      </c>
      <c r="P49" s="52" t="s">
        <v>25</v>
      </c>
    </row>
    <row r="50" spans="1:24" hidden="1" x14ac:dyDescent="0.3">
      <c r="A50" s="45">
        <v>2012</v>
      </c>
      <c r="B50" s="46">
        <v>49</v>
      </c>
      <c r="C50" s="47" t="s">
        <v>20</v>
      </c>
      <c r="D50" s="48">
        <v>13</v>
      </c>
      <c r="E50" s="49">
        <v>0</v>
      </c>
      <c r="F50" s="49">
        <v>2</v>
      </c>
      <c r="G50" s="49">
        <v>3</v>
      </c>
      <c r="H50" s="49">
        <v>0</v>
      </c>
      <c r="I50" s="49">
        <v>0</v>
      </c>
      <c r="J50" s="49">
        <v>0</v>
      </c>
      <c r="K50" s="49">
        <v>2</v>
      </c>
      <c r="L50" s="49">
        <v>0</v>
      </c>
      <c r="M50" s="53">
        <v>0</v>
      </c>
      <c r="N50" s="50">
        <f t="shared" si="0"/>
        <v>20</v>
      </c>
      <c r="P50" s="52" t="s">
        <v>25</v>
      </c>
    </row>
    <row r="51" spans="1:24" hidden="1" x14ac:dyDescent="0.3">
      <c r="A51" s="45">
        <v>2012</v>
      </c>
      <c r="B51" s="46">
        <v>50</v>
      </c>
      <c r="C51" s="47" t="s">
        <v>20</v>
      </c>
      <c r="D51" s="48">
        <v>14</v>
      </c>
      <c r="E51" s="49">
        <v>1</v>
      </c>
      <c r="F51" s="49">
        <v>35</v>
      </c>
      <c r="G51" s="49">
        <v>2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53">
        <v>0</v>
      </c>
      <c r="N51" s="50">
        <f t="shared" si="0"/>
        <v>52</v>
      </c>
      <c r="P51" s="52" t="s">
        <v>25</v>
      </c>
    </row>
    <row r="52" spans="1:24" hidden="1" x14ac:dyDescent="0.3">
      <c r="A52" s="45">
        <v>2012</v>
      </c>
      <c r="B52" s="46">
        <v>51</v>
      </c>
      <c r="C52" s="47" t="s">
        <v>20</v>
      </c>
      <c r="D52" s="48">
        <v>16</v>
      </c>
      <c r="E52" s="49">
        <v>5</v>
      </c>
      <c r="F52" s="49">
        <v>26</v>
      </c>
      <c r="G52" s="49">
        <v>11</v>
      </c>
      <c r="H52" s="49">
        <v>0</v>
      </c>
      <c r="I52" s="49">
        <v>7</v>
      </c>
      <c r="J52" s="49">
        <v>10</v>
      </c>
      <c r="K52" s="49">
        <v>0</v>
      </c>
      <c r="L52" s="49">
        <v>0</v>
      </c>
      <c r="M52" s="53">
        <v>0</v>
      </c>
      <c r="N52" s="50">
        <f t="shared" si="0"/>
        <v>75</v>
      </c>
      <c r="P52" s="52" t="s">
        <v>25</v>
      </c>
    </row>
    <row r="53" spans="1:24" ht="15" hidden="1" thickBot="1" x14ac:dyDescent="0.35">
      <c r="A53" s="54">
        <v>2012</v>
      </c>
      <c r="B53" s="55">
        <v>52</v>
      </c>
      <c r="C53" s="47" t="s">
        <v>20</v>
      </c>
      <c r="D53" s="56">
        <v>8</v>
      </c>
      <c r="E53" s="57">
        <v>18</v>
      </c>
      <c r="F53" s="57">
        <v>3</v>
      </c>
      <c r="G53" s="57">
        <v>60</v>
      </c>
      <c r="H53" s="49">
        <v>0</v>
      </c>
      <c r="I53" s="57">
        <v>1</v>
      </c>
      <c r="J53" s="57">
        <v>7</v>
      </c>
      <c r="K53" s="57">
        <v>0</v>
      </c>
      <c r="L53" s="57">
        <v>0</v>
      </c>
      <c r="M53" s="58">
        <v>0</v>
      </c>
      <c r="N53" s="59">
        <f>SUM(D53:M53)</f>
        <v>97</v>
      </c>
      <c r="P53" s="60" t="s">
        <v>25</v>
      </c>
    </row>
    <row r="54" spans="1:24" ht="93.75" hidden="1" customHeight="1" thickTop="1" thickBot="1" x14ac:dyDescent="0.35">
      <c r="A54" s="61" t="s">
        <v>0</v>
      </c>
      <c r="B54" s="62" t="s">
        <v>1</v>
      </c>
      <c r="C54" s="63" t="s">
        <v>2</v>
      </c>
      <c r="D54" s="100" t="s">
        <v>3</v>
      </c>
      <c r="E54" s="65" t="s">
        <v>4</v>
      </c>
      <c r="F54" s="66" t="s">
        <v>5</v>
      </c>
      <c r="G54" s="65" t="s">
        <v>6</v>
      </c>
      <c r="H54" s="65"/>
      <c r="I54" s="65" t="s">
        <v>8</v>
      </c>
      <c r="J54" s="65" t="s">
        <v>9</v>
      </c>
      <c r="K54" s="67" t="s">
        <v>10</v>
      </c>
      <c r="L54" s="68" t="s">
        <v>11</v>
      </c>
      <c r="M54" s="69" t="s">
        <v>12</v>
      </c>
      <c r="N54" s="70" t="s">
        <v>13</v>
      </c>
      <c r="O54" s="71"/>
      <c r="P54" s="72" t="s">
        <v>23</v>
      </c>
      <c r="Q54" s="71"/>
    </row>
    <row r="55" spans="1:24" hidden="1" x14ac:dyDescent="0.3">
      <c r="A55" s="73">
        <v>2013</v>
      </c>
      <c r="B55" s="74">
        <v>1</v>
      </c>
      <c r="C55" s="75" t="s">
        <v>20</v>
      </c>
      <c r="D55" s="76">
        <v>5</v>
      </c>
      <c r="E55" s="77">
        <v>0</v>
      </c>
      <c r="F55" s="77">
        <v>0</v>
      </c>
      <c r="G55" s="77">
        <v>0</v>
      </c>
      <c r="H55" s="77">
        <v>0</v>
      </c>
      <c r="I55" s="77">
        <v>2</v>
      </c>
      <c r="J55" s="77">
        <v>47</v>
      </c>
      <c r="K55" s="77">
        <v>0</v>
      </c>
      <c r="L55" s="77">
        <v>0</v>
      </c>
      <c r="M55" s="78">
        <v>0</v>
      </c>
      <c r="N55" s="50">
        <f t="shared" si="0"/>
        <v>54</v>
      </c>
      <c r="O55" s="79"/>
      <c r="P55" s="80" t="s">
        <v>25</v>
      </c>
      <c r="Q55" s="81"/>
      <c r="R55" s="82"/>
      <c r="S55" s="82"/>
      <c r="T55" s="82"/>
      <c r="U55" s="82"/>
      <c r="V55" s="82"/>
      <c r="W55" s="82"/>
      <c r="X55" s="82"/>
    </row>
    <row r="56" spans="1:24" hidden="1" x14ac:dyDescent="0.3">
      <c r="A56" s="83">
        <v>2013</v>
      </c>
      <c r="B56" s="46">
        <v>2</v>
      </c>
      <c r="C56" s="84" t="s">
        <v>20</v>
      </c>
      <c r="D56" s="48">
        <v>1</v>
      </c>
      <c r="E56" s="49">
        <v>0</v>
      </c>
      <c r="F56" s="49">
        <v>0</v>
      </c>
      <c r="G56" s="49">
        <v>7</v>
      </c>
      <c r="H56" s="49">
        <v>0</v>
      </c>
      <c r="I56" s="49">
        <v>2</v>
      </c>
      <c r="J56" s="49">
        <v>2</v>
      </c>
      <c r="K56" s="49">
        <v>0</v>
      </c>
      <c r="L56" s="49">
        <v>0</v>
      </c>
      <c r="M56" s="53">
        <v>0</v>
      </c>
      <c r="N56" s="50">
        <f t="shared" si="0"/>
        <v>12</v>
      </c>
      <c r="O56" s="82"/>
      <c r="P56" s="85" t="s">
        <v>25</v>
      </c>
      <c r="Q56" s="82"/>
      <c r="R56" s="82"/>
      <c r="S56" s="82"/>
      <c r="T56" s="82"/>
      <c r="U56" s="82"/>
      <c r="V56" s="82"/>
      <c r="W56" s="82"/>
    </row>
    <row r="57" spans="1:24" hidden="1" x14ac:dyDescent="0.3">
      <c r="A57" s="83">
        <v>2013</v>
      </c>
      <c r="B57" s="46">
        <v>3</v>
      </c>
      <c r="C57" s="47" t="s">
        <v>20</v>
      </c>
      <c r="D57" s="48">
        <v>6</v>
      </c>
      <c r="E57" s="49">
        <v>4</v>
      </c>
      <c r="F57" s="49">
        <v>50</v>
      </c>
      <c r="G57" s="49">
        <v>6</v>
      </c>
      <c r="H57" s="49">
        <v>0</v>
      </c>
      <c r="I57" s="49">
        <v>2</v>
      </c>
      <c r="J57" s="49">
        <v>22</v>
      </c>
      <c r="K57" s="49">
        <v>0</v>
      </c>
      <c r="L57" s="49">
        <v>0</v>
      </c>
      <c r="M57" s="53">
        <v>0</v>
      </c>
      <c r="N57" s="50">
        <f t="shared" si="0"/>
        <v>90</v>
      </c>
      <c r="P57" s="85" t="s">
        <v>25</v>
      </c>
    </row>
    <row r="58" spans="1:24" hidden="1" x14ac:dyDescent="0.3">
      <c r="A58" s="83">
        <v>2013</v>
      </c>
      <c r="B58" s="46">
        <v>4</v>
      </c>
      <c r="C58" s="47" t="s">
        <v>20</v>
      </c>
      <c r="D58" s="48">
        <v>17</v>
      </c>
      <c r="E58" s="49">
        <v>2</v>
      </c>
      <c r="F58" s="49">
        <v>21</v>
      </c>
      <c r="G58" s="49">
        <v>0</v>
      </c>
      <c r="H58" s="49">
        <v>0</v>
      </c>
      <c r="I58" s="49">
        <v>1</v>
      </c>
      <c r="J58" s="49">
        <v>28</v>
      </c>
      <c r="K58" s="49">
        <v>0</v>
      </c>
      <c r="L58" s="49">
        <v>0</v>
      </c>
      <c r="M58" s="53">
        <v>0</v>
      </c>
      <c r="N58" s="50">
        <f t="shared" si="0"/>
        <v>69</v>
      </c>
      <c r="P58" s="85" t="s">
        <v>25</v>
      </c>
    </row>
    <row r="59" spans="1:24" hidden="1" x14ac:dyDescent="0.3">
      <c r="A59" s="83">
        <v>2013</v>
      </c>
      <c r="B59" s="46">
        <v>5</v>
      </c>
      <c r="C59" s="47" t="s">
        <v>20</v>
      </c>
      <c r="D59" s="48">
        <v>0</v>
      </c>
      <c r="E59" s="49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53">
        <v>0</v>
      </c>
      <c r="N59" s="50">
        <f t="shared" si="0"/>
        <v>0</v>
      </c>
      <c r="P59" s="85">
        <f t="shared" ref="P59:P108" si="1">(N59-N6)/N6</f>
        <v>-1</v>
      </c>
    </row>
    <row r="60" spans="1:24" hidden="1" x14ac:dyDescent="0.3">
      <c r="A60" s="83">
        <v>2013</v>
      </c>
      <c r="B60" s="46">
        <v>6</v>
      </c>
      <c r="C60" s="47" t="s">
        <v>20</v>
      </c>
      <c r="D60" s="48">
        <v>31</v>
      </c>
      <c r="E60" s="49">
        <v>7</v>
      </c>
      <c r="F60" s="49">
        <v>24</v>
      </c>
      <c r="G60" s="49">
        <v>5</v>
      </c>
      <c r="H60" s="49">
        <v>0</v>
      </c>
      <c r="I60" s="49">
        <v>4</v>
      </c>
      <c r="J60" s="49">
        <v>16</v>
      </c>
      <c r="K60" s="49">
        <v>0</v>
      </c>
      <c r="L60" s="49">
        <v>0</v>
      </c>
      <c r="M60" s="53">
        <v>0</v>
      </c>
      <c r="N60" s="50">
        <f t="shared" si="0"/>
        <v>87</v>
      </c>
      <c r="P60" s="85">
        <f t="shared" si="1"/>
        <v>-3.3333333333333333E-2</v>
      </c>
    </row>
    <row r="61" spans="1:24" hidden="1" x14ac:dyDescent="0.3">
      <c r="A61" s="83">
        <v>2013</v>
      </c>
      <c r="B61" s="46">
        <v>7</v>
      </c>
      <c r="C61" s="47" t="s">
        <v>20</v>
      </c>
      <c r="D61" s="48">
        <v>31</v>
      </c>
      <c r="E61" s="49">
        <v>0</v>
      </c>
      <c r="F61" s="49">
        <v>0</v>
      </c>
      <c r="G61" s="49">
        <v>17</v>
      </c>
      <c r="H61" s="49">
        <v>0</v>
      </c>
      <c r="I61" s="49">
        <v>0</v>
      </c>
      <c r="J61" s="49">
        <v>73</v>
      </c>
      <c r="K61" s="49">
        <v>0</v>
      </c>
      <c r="L61" s="49">
        <v>0</v>
      </c>
      <c r="M61" s="53">
        <v>0</v>
      </c>
      <c r="N61" s="50">
        <f t="shared" si="0"/>
        <v>121</v>
      </c>
      <c r="P61" s="85">
        <f t="shared" si="1"/>
        <v>0.77941176470588236</v>
      </c>
    </row>
    <row r="62" spans="1:24" hidden="1" x14ac:dyDescent="0.3">
      <c r="A62" s="83">
        <v>2013</v>
      </c>
      <c r="B62" s="46">
        <v>8</v>
      </c>
      <c r="C62" s="47" t="s">
        <v>20</v>
      </c>
      <c r="D62" s="48">
        <v>4</v>
      </c>
      <c r="E62" s="49">
        <v>0</v>
      </c>
      <c r="F62" s="49">
        <v>0</v>
      </c>
      <c r="G62" s="49">
        <v>17</v>
      </c>
      <c r="H62" s="49">
        <v>0</v>
      </c>
      <c r="I62" s="49">
        <v>0</v>
      </c>
      <c r="J62" s="49">
        <v>9</v>
      </c>
      <c r="K62" s="49">
        <v>0</v>
      </c>
      <c r="L62" s="49">
        <v>0</v>
      </c>
      <c r="M62" s="53">
        <v>0</v>
      </c>
      <c r="N62" s="50">
        <f t="shared" si="0"/>
        <v>30</v>
      </c>
      <c r="P62" s="85">
        <f t="shared" si="1"/>
        <v>1.5</v>
      </c>
    </row>
    <row r="63" spans="1:24" hidden="1" x14ac:dyDescent="0.3">
      <c r="A63" s="83">
        <v>2013</v>
      </c>
      <c r="B63" s="46">
        <v>9</v>
      </c>
      <c r="C63" s="47" t="s">
        <v>20</v>
      </c>
      <c r="D63" s="48">
        <v>19</v>
      </c>
      <c r="E63" s="49">
        <v>10</v>
      </c>
      <c r="F63" s="49">
        <v>2</v>
      </c>
      <c r="G63" s="49">
        <v>1</v>
      </c>
      <c r="H63" s="49">
        <v>0</v>
      </c>
      <c r="I63" s="49">
        <v>2</v>
      </c>
      <c r="J63" s="49">
        <v>6</v>
      </c>
      <c r="K63" s="49">
        <v>5</v>
      </c>
      <c r="L63" s="49">
        <v>0</v>
      </c>
      <c r="M63" s="53">
        <v>0</v>
      </c>
      <c r="N63" s="50">
        <f t="shared" si="0"/>
        <v>45</v>
      </c>
      <c r="P63" s="85">
        <f t="shared" si="1"/>
        <v>0.40625</v>
      </c>
    </row>
    <row r="64" spans="1:24" hidden="1" x14ac:dyDescent="0.3">
      <c r="A64" s="83">
        <v>2013</v>
      </c>
      <c r="B64" s="46">
        <v>10</v>
      </c>
      <c r="C64" s="47" t="s">
        <v>20</v>
      </c>
      <c r="D64" s="48">
        <v>28</v>
      </c>
      <c r="E64" s="49">
        <v>5</v>
      </c>
      <c r="F64" s="49">
        <v>2</v>
      </c>
      <c r="G64" s="49">
        <v>1</v>
      </c>
      <c r="H64" s="49">
        <v>0</v>
      </c>
      <c r="I64" s="49">
        <v>9</v>
      </c>
      <c r="J64" s="49">
        <v>10</v>
      </c>
      <c r="K64" s="49">
        <v>0</v>
      </c>
      <c r="L64" s="49">
        <v>0</v>
      </c>
      <c r="M64" s="53">
        <v>0</v>
      </c>
      <c r="N64" s="50">
        <f t="shared" si="0"/>
        <v>55</v>
      </c>
      <c r="P64" s="85">
        <f t="shared" si="1"/>
        <v>-0.49074074074074076</v>
      </c>
    </row>
    <row r="65" spans="1:16" hidden="1" x14ac:dyDescent="0.3">
      <c r="A65" s="83">
        <v>2013</v>
      </c>
      <c r="B65" s="46">
        <v>11</v>
      </c>
      <c r="C65" s="47" t="s">
        <v>20</v>
      </c>
      <c r="D65" s="48">
        <v>26</v>
      </c>
      <c r="E65" s="49">
        <v>3</v>
      </c>
      <c r="F65" s="49">
        <v>0</v>
      </c>
      <c r="G65" s="49">
        <v>3</v>
      </c>
      <c r="H65" s="49">
        <v>0</v>
      </c>
      <c r="I65" s="49">
        <v>7</v>
      </c>
      <c r="J65" s="49">
        <v>2</v>
      </c>
      <c r="K65" s="49">
        <v>0</v>
      </c>
      <c r="L65" s="49">
        <v>0</v>
      </c>
      <c r="M65" s="53">
        <v>0</v>
      </c>
      <c r="N65" s="50">
        <f t="shared" si="0"/>
        <v>41</v>
      </c>
      <c r="P65" s="85">
        <f t="shared" si="1"/>
        <v>-0.5393258426966292</v>
      </c>
    </row>
    <row r="66" spans="1:16" hidden="1" x14ac:dyDescent="0.3">
      <c r="A66" s="83">
        <v>2013</v>
      </c>
      <c r="B66" s="46">
        <v>12</v>
      </c>
      <c r="C66" s="47" t="s">
        <v>20</v>
      </c>
      <c r="D66" s="48">
        <v>18</v>
      </c>
      <c r="E66" s="49">
        <v>2</v>
      </c>
      <c r="F66" s="49">
        <v>1</v>
      </c>
      <c r="G66" s="49">
        <v>15</v>
      </c>
      <c r="H66" s="49">
        <v>0</v>
      </c>
      <c r="I66" s="49">
        <v>2</v>
      </c>
      <c r="J66" s="49">
        <v>9</v>
      </c>
      <c r="K66" s="49">
        <v>0</v>
      </c>
      <c r="L66" s="49">
        <v>0</v>
      </c>
      <c r="M66" s="53">
        <v>0</v>
      </c>
      <c r="N66" s="50">
        <f t="shared" si="0"/>
        <v>47</v>
      </c>
      <c r="P66" s="85">
        <f t="shared" si="1"/>
        <v>0.42424242424242425</v>
      </c>
    </row>
    <row r="67" spans="1:16" hidden="1" x14ac:dyDescent="0.3">
      <c r="A67" s="83">
        <v>2013</v>
      </c>
      <c r="B67" s="46">
        <v>13</v>
      </c>
      <c r="C67" s="47" t="s">
        <v>20</v>
      </c>
      <c r="D67" s="48">
        <v>29</v>
      </c>
      <c r="E67" s="49">
        <v>5</v>
      </c>
      <c r="F67" s="49">
        <v>12</v>
      </c>
      <c r="G67" s="49">
        <v>18</v>
      </c>
      <c r="H67" s="49">
        <v>0</v>
      </c>
      <c r="I67" s="49">
        <v>1</v>
      </c>
      <c r="J67" s="49">
        <v>0</v>
      </c>
      <c r="K67" s="49">
        <v>1</v>
      </c>
      <c r="L67" s="49">
        <v>0</v>
      </c>
      <c r="M67" s="53">
        <v>0</v>
      </c>
      <c r="N67" s="50">
        <f t="shared" si="0"/>
        <v>66</v>
      </c>
      <c r="P67" s="85">
        <f t="shared" si="1"/>
        <v>2.8823529411764706</v>
      </c>
    </row>
    <row r="68" spans="1:16" hidden="1" x14ac:dyDescent="0.3">
      <c r="A68" s="83">
        <v>2013</v>
      </c>
      <c r="B68" s="46">
        <v>14</v>
      </c>
      <c r="C68" s="47" t="s">
        <v>20</v>
      </c>
      <c r="D68" s="48">
        <v>9</v>
      </c>
      <c r="E68" s="49">
        <v>2</v>
      </c>
      <c r="F68" s="49">
        <v>2</v>
      </c>
      <c r="G68" s="49">
        <v>23</v>
      </c>
      <c r="H68" s="49">
        <v>0</v>
      </c>
      <c r="I68" s="49">
        <v>3</v>
      </c>
      <c r="J68" s="49">
        <v>0</v>
      </c>
      <c r="K68" s="49">
        <v>0</v>
      </c>
      <c r="L68" s="49">
        <v>0</v>
      </c>
      <c r="M68" s="53">
        <v>0</v>
      </c>
      <c r="N68" s="50">
        <f t="shared" si="0"/>
        <v>39</v>
      </c>
      <c r="P68" s="85">
        <f t="shared" si="1"/>
        <v>-0.36065573770491804</v>
      </c>
    </row>
    <row r="69" spans="1:16" hidden="1" x14ac:dyDescent="0.3">
      <c r="A69" s="83">
        <v>2013</v>
      </c>
      <c r="B69" s="46">
        <v>15</v>
      </c>
      <c r="C69" s="47" t="s">
        <v>20</v>
      </c>
      <c r="D69" s="48">
        <v>16</v>
      </c>
      <c r="E69" s="49">
        <v>2</v>
      </c>
      <c r="F69" s="49">
        <v>0</v>
      </c>
      <c r="G69" s="49">
        <v>12</v>
      </c>
      <c r="H69" s="49">
        <v>0</v>
      </c>
      <c r="I69" s="49">
        <v>16</v>
      </c>
      <c r="J69" s="49">
        <v>5</v>
      </c>
      <c r="K69" s="49">
        <v>0</v>
      </c>
      <c r="L69" s="49">
        <v>0</v>
      </c>
      <c r="M69" s="53">
        <v>0</v>
      </c>
      <c r="N69" s="50">
        <f t="shared" si="0"/>
        <v>51</v>
      </c>
      <c r="P69" s="85">
        <f t="shared" si="1"/>
        <v>1.2173913043478262</v>
      </c>
    </row>
    <row r="70" spans="1:16" hidden="1" x14ac:dyDescent="0.3">
      <c r="A70" s="83">
        <v>2013</v>
      </c>
      <c r="B70" s="46">
        <v>16</v>
      </c>
      <c r="C70" s="47" t="s">
        <v>20</v>
      </c>
      <c r="D70" s="48">
        <v>18</v>
      </c>
      <c r="E70" s="49">
        <v>1</v>
      </c>
      <c r="F70" s="49">
        <v>0</v>
      </c>
      <c r="G70" s="49">
        <v>7</v>
      </c>
      <c r="H70" s="49">
        <v>0</v>
      </c>
      <c r="I70" s="49">
        <v>7</v>
      </c>
      <c r="J70" s="49">
        <v>0</v>
      </c>
      <c r="K70" s="49">
        <v>0</v>
      </c>
      <c r="L70" s="49">
        <v>0</v>
      </c>
      <c r="M70" s="53">
        <v>0</v>
      </c>
      <c r="N70" s="50">
        <f t="shared" si="0"/>
        <v>33</v>
      </c>
      <c r="P70" s="85">
        <f t="shared" si="1"/>
        <v>-5.7142857142857141E-2</v>
      </c>
    </row>
    <row r="71" spans="1:16" hidden="1" x14ac:dyDescent="0.3">
      <c r="A71" s="83">
        <v>2013</v>
      </c>
      <c r="B71" s="46">
        <v>17</v>
      </c>
      <c r="C71" s="47" t="s">
        <v>20</v>
      </c>
      <c r="D71" s="48">
        <v>20</v>
      </c>
      <c r="E71" s="49">
        <v>6</v>
      </c>
      <c r="F71" s="49">
        <v>19</v>
      </c>
      <c r="G71" s="49">
        <v>24</v>
      </c>
      <c r="H71" s="49">
        <v>0</v>
      </c>
      <c r="I71" s="49">
        <v>11</v>
      </c>
      <c r="J71" s="49">
        <v>2</v>
      </c>
      <c r="K71" s="49">
        <v>0</v>
      </c>
      <c r="L71" s="49">
        <v>0</v>
      </c>
      <c r="M71" s="53">
        <v>0</v>
      </c>
      <c r="N71" s="50">
        <f t="shared" ref="N71:N134" si="2">SUM(D71:M71)</f>
        <v>82</v>
      </c>
      <c r="P71" s="85">
        <f t="shared" si="1"/>
        <v>-0.18</v>
      </c>
    </row>
    <row r="72" spans="1:16" hidden="1" x14ac:dyDescent="0.3">
      <c r="A72" s="83">
        <v>2013</v>
      </c>
      <c r="B72" s="46">
        <v>18</v>
      </c>
      <c r="C72" s="47" t="s">
        <v>20</v>
      </c>
      <c r="D72" s="48">
        <v>12</v>
      </c>
      <c r="E72" s="49">
        <v>2</v>
      </c>
      <c r="F72" s="49">
        <v>18</v>
      </c>
      <c r="G72" s="49">
        <v>7</v>
      </c>
      <c r="H72" s="49">
        <v>0</v>
      </c>
      <c r="I72" s="49">
        <v>6</v>
      </c>
      <c r="J72" s="49">
        <v>6</v>
      </c>
      <c r="K72" s="49">
        <v>0</v>
      </c>
      <c r="L72" s="49">
        <v>0</v>
      </c>
      <c r="M72" s="53">
        <v>0</v>
      </c>
      <c r="N72" s="50">
        <f t="shared" si="2"/>
        <v>51</v>
      </c>
      <c r="P72" s="85">
        <f t="shared" si="1"/>
        <v>0.21428571428571427</v>
      </c>
    </row>
    <row r="73" spans="1:16" hidden="1" x14ac:dyDescent="0.3">
      <c r="A73" s="83">
        <v>2013</v>
      </c>
      <c r="B73" s="46">
        <v>19</v>
      </c>
      <c r="C73" s="47" t="s">
        <v>20</v>
      </c>
      <c r="D73" s="48">
        <v>10</v>
      </c>
      <c r="E73" s="49">
        <v>6</v>
      </c>
      <c r="F73" s="49">
        <v>2</v>
      </c>
      <c r="G73" s="49">
        <v>5</v>
      </c>
      <c r="H73" s="49">
        <v>0</v>
      </c>
      <c r="I73" s="49">
        <v>0</v>
      </c>
      <c r="J73" s="49">
        <v>8</v>
      </c>
      <c r="K73" s="49">
        <v>0</v>
      </c>
      <c r="L73" s="49">
        <v>0</v>
      </c>
      <c r="M73" s="53">
        <v>0</v>
      </c>
      <c r="N73" s="50">
        <f t="shared" si="2"/>
        <v>31</v>
      </c>
      <c r="P73" s="85">
        <f t="shared" si="1"/>
        <v>-0.71818181818181814</v>
      </c>
    </row>
    <row r="74" spans="1:16" hidden="1" x14ac:dyDescent="0.3">
      <c r="A74" s="83">
        <v>2013</v>
      </c>
      <c r="B74" s="46">
        <v>20</v>
      </c>
      <c r="C74" s="47" t="s">
        <v>20</v>
      </c>
      <c r="D74" s="48">
        <v>4</v>
      </c>
      <c r="E74" s="49">
        <v>1</v>
      </c>
      <c r="F74" s="49">
        <v>5</v>
      </c>
      <c r="G74" s="49">
        <v>8</v>
      </c>
      <c r="H74" s="49">
        <v>0</v>
      </c>
      <c r="I74" s="49">
        <v>7</v>
      </c>
      <c r="J74" s="49">
        <v>1</v>
      </c>
      <c r="K74" s="49">
        <v>0</v>
      </c>
      <c r="L74" s="49">
        <v>0</v>
      </c>
      <c r="M74" s="53">
        <v>0</v>
      </c>
      <c r="N74" s="50">
        <f t="shared" si="2"/>
        <v>26</v>
      </c>
      <c r="P74" s="85">
        <f t="shared" si="1"/>
        <v>-0.36585365853658536</v>
      </c>
    </row>
    <row r="75" spans="1:16" hidden="1" x14ac:dyDescent="0.3">
      <c r="A75" s="83">
        <v>2013</v>
      </c>
      <c r="B75" s="46">
        <v>21</v>
      </c>
      <c r="C75" s="47" t="s">
        <v>20</v>
      </c>
      <c r="D75" s="48">
        <v>23</v>
      </c>
      <c r="E75" s="49">
        <v>0</v>
      </c>
      <c r="F75" s="49">
        <v>0</v>
      </c>
      <c r="G75" s="49">
        <v>8</v>
      </c>
      <c r="H75" s="49">
        <v>0</v>
      </c>
      <c r="I75" s="49">
        <v>0</v>
      </c>
      <c r="J75" s="49">
        <v>34</v>
      </c>
      <c r="K75" s="49">
        <v>0</v>
      </c>
      <c r="L75" s="49">
        <v>0</v>
      </c>
      <c r="M75" s="53">
        <v>0</v>
      </c>
      <c r="N75" s="50">
        <f t="shared" si="2"/>
        <v>65</v>
      </c>
      <c r="P75" s="85">
        <f t="shared" si="1"/>
        <v>-0.36893203883495146</v>
      </c>
    </row>
    <row r="76" spans="1:16" hidden="1" x14ac:dyDescent="0.3">
      <c r="A76" s="83">
        <v>2013</v>
      </c>
      <c r="B76" s="46">
        <v>22</v>
      </c>
      <c r="C76" s="47" t="s">
        <v>20</v>
      </c>
      <c r="D76" s="48">
        <v>10</v>
      </c>
      <c r="E76" s="49">
        <v>3</v>
      </c>
      <c r="F76" s="49">
        <v>0</v>
      </c>
      <c r="G76" s="49">
        <v>0</v>
      </c>
      <c r="H76" s="49">
        <v>0</v>
      </c>
      <c r="I76" s="49">
        <v>3</v>
      </c>
      <c r="J76" s="49">
        <v>23</v>
      </c>
      <c r="K76" s="49">
        <v>0</v>
      </c>
      <c r="L76" s="49">
        <v>0</v>
      </c>
      <c r="M76" s="53">
        <v>0</v>
      </c>
      <c r="N76" s="50">
        <f t="shared" si="2"/>
        <v>39</v>
      </c>
      <c r="P76" s="85">
        <f t="shared" si="1"/>
        <v>-0.47297297297297297</v>
      </c>
    </row>
    <row r="77" spans="1:16" hidden="1" x14ac:dyDescent="0.3">
      <c r="A77" s="83">
        <v>2013</v>
      </c>
      <c r="B77" s="46">
        <v>23</v>
      </c>
      <c r="C77" s="47" t="s">
        <v>20</v>
      </c>
      <c r="D77" s="48">
        <v>36</v>
      </c>
      <c r="E77" s="49">
        <v>4</v>
      </c>
      <c r="F77" s="49">
        <v>14</v>
      </c>
      <c r="G77" s="49">
        <v>12</v>
      </c>
      <c r="H77" s="49">
        <v>0</v>
      </c>
      <c r="I77" s="49">
        <v>6</v>
      </c>
      <c r="J77" s="49">
        <v>12</v>
      </c>
      <c r="K77" s="49">
        <v>0</v>
      </c>
      <c r="L77" s="49">
        <v>0</v>
      </c>
      <c r="M77" s="53">
        <v>0</v>
      </c>
      <c r="N77" s="50">
        <f t="shared" si="2"/>
        <v>84</v>
      </c>
      <c r="P77" s="85">
        <f t="shared" si="1"/>
        <v>3</v>
      </c>
    </row>
    <row r="78" spans="1:16" hidden="1" x14ac:dyDescent="0.3">
      <c r="A78" s="83">
        <v>2013</v>
      </c>
      <c r="B78" s="46">
        <v>24</v>
      </c>
      <c r="C78" s="47" t="s">
        <v>20</v>
      </c>
      <c r="D78" s="48">
        <v>23</v>
      </c>
      <c r="E78" s="49">
        <v>5</v>
      </c>
      <c r="F78" s="49">
        <v>6</v>
      </c>
      <c r="G78" s="49">
        <v>6</v>
      </c>
      <c r="H78" s="49">
        <v>0</v>
      </c>
      <c r="I78" s="49">
        <v>10</v>
      </c>
      <c r="J78" s="49">
        <v>18</v>
      </c>
      <c r="K78" s="49">
        <v>0</v>
      </c>
      <c r="L78" s="49">
        <v>0</v>
      </c>
      <c r="M78" s="53">
        <v>0</v>
      </c>
      <c r="N78" s="50">
        <f t="shared" si="2"/>
        <v>68</v>
      </c>
      <c r="P78" s="85">
        <f t="shared" si="1"/>
        <v>0.78947368421052633</v>
      </c>
    </row>
    <row r="79" spans="1:16" hidden="1" x14ac:dyDescent="0.3">
      <c r="A79" s="83">
        <v>2013</v>
      </c>
      <c r="B79" s="46">
        <v>25</v>
      </c>
      <c r="C79" s="47" t="s">
        <v>20</v>
      </c>
      <c r="D79" s="48">
        <v>19</v>
      </c>
      <c r="E79" s="49">
        <v>2</v>
      </c>
      <c r="F79" s="49">
        <v>4</v>
      </c>
      <c r="G79" s="49">
        <v>4</v>
      </c>
      <c r="H79" s="49">
        <v>0</v>
      </c>
      <c r="I79" s="49">
        <v>6</v>
      </c>
      <c r="J79" s="49">
        <v>56</v>
      </c>
      <c r="K79" s="49">
        <v>0</v>
      </c>
      <c r="L79" s="49">
        <v>0</v>
      </c>
      <c r="M79" s="53">
        <v>0</v>
      </c>
      <c r="N79" s="50">
        <f t="shared" si="2"/>
        <v>91</v>
      </c>
      <c r="P79" s="85">
        <f t="shared" si="1"/>
        <v>-0.3</v>
      </c>
    </row>
    <row r="80" spans="1:16" hidden="1" x14ac:dyDescent="0.3">
      <c r="A80" s="83">
        <v>2013</v>
      </c>
      <c r="B80" s="46">
        <v>26</v>
      </c>
      <c r="C80" s="47" t="s">
        <v>20</v>
      </c>
      <c r="D80" s="48">
        <v>47</v>
      </c>
      <c r="E80" s="49">
        <v>1</v>
      </c>
      <c r="F80" s="49">
        <v>0</v>
      </c>
      <c r="G80" s="49">
        <v>2</v>
      </c>
      <c r="H80" s="49">
        <v>0</v>
      </c>
      <c r="I80" s="49">
        <v>3</v>
      </c>
      <c r="J80" s="49">
        <v>46</v>
      </c>
      <c r="K80" s="49">
        <v>0</v>
      </c>
      <c r="L80" s="49">
        <v>0</v>
      </c>
      <c r="M80" s="53">
        <v>0</v>
      </c>
      <c r="N80" s="50">
        <f t="shared" si="2"/>
        <v>99</v>
      </c>
      <c r="P80" s="85">
        <f t="shared" si="1"/>
        <v>3.7142857142857144</v>
      </c>
    </row>
    <row r="81" spans="1:16" hidden="1" x14ac:dyDescent="0.3">
      <c r="A81" s="83">
        <v>2013</v>
      </c>
      <c r="B81" s="46">
        <v>27</v>
      </c>
      <c r="C81" s="47" t="s">
        <v>20</v>
      </c>
      <c r="D81" s="48">
        <v>16</v>
      </c>
      <c r="E81" s="49">
        <v>2</v>
      </c>
      <c r="F81" s="49">
        <v>3</v>
      </c>
      <c r="G81" s="49">
        <v>2</v>
      </c>
      <c r="H81" s="49">
        <v>0</v>
      </c>
      <c r="I81" s="49">
        <v>10</v>
      </c>
      <c r="J81" s="49">
        <v>12</v>
      </c>
      <c r="K81" s="49">
        <v>0</v>
      </c>
      <c r="L81" s="49">
        <v>0</v>
      </c>
      <c r="M81" s="53">
        <v>0</v>
      </c>
      <c r="N81" s="50">
        <f t="shared" si="2"/>
        <v>45</v>
      </c>
      <c r="P81" s="85">
        <f t="shared" si="1"/>
        <v>-0.35714285714285715</v>
      </c>
    </row>
    <row r="82" spans="1:16" hidden="1" x14ac:dyDescent="0.3">
      <c r="A82" s="83">
        <v>2013</v>
      </c>
      <c r="B82" s="46">
        <v>28</v>
      </c>
      <c r="C82" s="47" t="s">
        <v>20</v>
      </c>
      <c r="D82" s="48">
        <v>5</v>
      </c>
      <c r="E82" s="49">
        <v>4</v>
      </c>
      <c r="F82" s="49">
        <v>0</v>
      </c>
      <c r="G82" s="49">
        <v>4</v>
      </c>
      <c r="H82" s="49">
        <v>0</v>
      </c>
      <c r="I82" s="49">
        <v>14</v>
      </c>
      <c r="J82" s="49">
        <v>20</v>
      </c>
      <c r="K82" s="49">
        <v>0</v>
      </c>
      <c r="L82" s="49">
        <v>0</v>
      </c>
      <c r="M82" s="53">
        <v>0</v>
      </c>
      <c r="N82" s="50">
        <f t="shared" si="2"/>
        <v>47</v>
      </c>
      <c r="P82" s="85">
        <f t="shared" si="1"/>
        <v>-0.45977011494252873</v>
      </c>
    </row>
    <row r="83" spans="1:16" hidden="1" x14ac:dyDescent="0.3">
      <c r="A83" s="83">
        <v>2013</v>
      </c>
      <c r="B83" s="46">
        <v>29</v>
      </c>
      <c r="C83" s="47" t="s">
        <v>20</v>
      </c>
      <c r="D83" s="48">
        <v>12</v>
      </c>
      <c r="E83" s="49">
        <v>2</v>
      </c>
      <c r="F83" s="49">
        <v>0</v>
      </c>
      <c r="G83" s="49">
        <v>4</v>
      </c>
      <c r="H83" s="49">
        <v>0</v>
      </c>
      <c r="I83" s="49">
        <v>0</v>
      </c>
      <c r="J83" s="49">
        <v>35</v>
      </c>
      <c r="K83" s="49">
        <v>0</v>
      </c>
      <c r="L83" s="49">
        <v>0</v>
      </c>
      <c r="M83" s="53">
        <v>0</v>
      </c>
      <c r="N83" s="50">
        <f t="shared" si="2"/>
        <v>53</v>
      </c>
      <c r="P83" s="85">
        <f t="shared" si="1"/>
        <v>-7.0175438596491224E-2</v>
      </c>
    </row>
    <row r="84" spans="1:16" hidden="1" x14ac:dyDescent="0.3">
      <c r="A84" s="83">
        <v>2013</v>
      </c>
      <c r="B84" s="46">
        <v>30</v>
      </c>
      <c r="C84" s="47" t="s">
        <v>20</v>
      </c>
      <c r="D84" s="48">
        <v>25</v>
      </c>
      <c r="E84" s="49">
        <v>9</v>
      </c>
      <c r="F84" s="49">
        <v>2</v>
      </c>
      <c r="G84" s="49">
        <v>13</v>
      </c>
      <c r="H84" s="49">
        <v>0</v>
      </c>
      <c r="I84" s="49">
        <v>19</v>
      </c>
      <c r="J84" s="49">
        <v>0</v>
      </c>
      <c r="K84" s="49">
        <v>0</v>
      </c>
      <c r="L84" s="49">
        <v>0</v>
      </c>
      <c r="M84" s="53">
        <v>0</v>
      </c>
      <c r="N84" s="50">
        <f t="shared" si="2"/>
        <v>68</v>
      </c>
      <c r="P84" s="85">
        <f t="shared" si="1"/>
        <v>1.3448275862068966</v>
      </c>
    </row>
    <row r="85" spans="1:16" hidden="1" x14ac:dyDescent="0.3">
      <c r="A85" s="83">
        <v>2013</v>
      </c>
      <c r="B85" s="46">
        <v>31</v>
      </c>
      <c r="C85" s="47" t="s">
        <v>20</v>
      </c>
      <c r="D85" s="48">
        <v>32</v>
      </c>
      <c r="E85" s="49">
        <v>23</v>
      </c>
      <c r="F85" s="49">
        <v>2</v>
      </c>
      <c r="G85" s="49">
        <v>4</v>
      </c>
      <c r="H85" s="49">
        <v>0</v>
      </c>
      <c r="I85" s="49">
        <v>29</v>
      </c>
      <c r="J85" s="49">
        <v>7</v>
      </c>
      <c r="K85" s="49">
        <v>0</v>
      </c>
      <c r="L85" s="49">
        <v>0</v>
      </c>
      <c r="M85" s="53">
        <v>0</v>
      </c>
      <c r="N85" s="50">
        <f t="shared" si="2"/>
        <v>97</v>
      </c>
      <c r="P85" s="85">
        <f t="shared" si="1"/>
        <v>1.6216216216216217</v>
      </c>
    </row>
    <row r="86" spans="1:16" hidden="1" x14ac:dyDescent="0.3">
      <c r="A86" s="83">
        <v>2013</v>
      </c>
      <c r="B86" s="46">
        <v>32</v>
      </c>
      <c r="C86" s="47" t="s">
        <v>20</v>
      </c>
      <c r="D86" s="48">
        <v>34</v>
      </c>
      <c r="E86" s="49">
        <v>1</v>
      </c>
      <c r="F86" s="49">
        <v>8</v>
      </c>
      <c r="G86" s="49">
        <v>8</v>
      </c>
      <c r="H86" s="49">
        <v>0</v>
      </c>
      <c r="I86" s="49">
        <v>5</v>
      </c>
      <c r="J86" s="49">
        <v>4</v>
      </c>
      <c r="K86" s="49">
        <v>0</v>
      </c>
      <c r="L86" s="49">
        <v>0</v>
      </c>
      <c r="M86" s="53">
        <v>0</v>
      </c>
      <c r="N86" s="50">
        <f t="shared" si="2"/>
        <v>60</v>
      </c>
      <c r="P86" s="85">
        <f t="shared" si="1"/>
        <v>-0.14285714285714285</v>
      </c>
    </row>
    <row r="87" spans="1:16" hidden="1" x14ac:dyDescent="0.3">
      <c r="A87" s="83">
        <v>2013</v>
      </c>
      <c r="B87" s="46">
        <v>33</v>
      </c>
      <c r="C87" s="47" t="s">
        <v>20</v>
      </c>
      <c r="D87" s="48">
        <v>12</v>
      </c>
      <c r="E87" s="49">
        <v>4</v>
      </c>
      <c r="F87" s="49">
        <v>0</v>
      </c>
      <c r="G87" s="49">
        <v>4</v>
      </c>
      <c r="H87" s="49">
        <v>0</v>
      </c>
      <c r="I87" s="49">
        <v>0</v>
      </c>
      <c r="J87" s="49">
        <v>2</v>
      </c>
      <c r="K87" s="49">
        <v>0</v>
      </c>
      <c r="L87" s="49">
        <v>0</v>
      </c>
      <c r="M87" s="53">
        <v>0</v>
      </c>
      <c r="N87" s="50">
        <f t="shared" si="2"/>
        <v>22</v>
      </c>
      <c r="P87" s="85" t="e">
        <f t="shared" si="1"/>
        <v>#DIV/0!</v>
      </c>
    </row>
    <row r="88" spans="1:16" hidden="1" x14ac:dyDescent="0.3">
      <c r="A88" s="83">
        <v>2013</v>
      </c>
      <c r="B88" s="46">
        <v>34</v>
      </c>
      <c r="C88" s="47" t="s">
        <v>20</v>
      </c>
      <c r="D88" s="48">
        <v>4</v>
      </c>
      <c r="E88" s="49">
        <v>0</v>
      </c>
      <c r="F88" s="49">
        <v>0</v>
      </c>
      <c r="G88" s="49">
        <v>2</v>
      </c>
      <c r="H88" s="49">
        <v>0</v>
      </c>
      <c r="I88" s="49">
        <v>2</v>
      </c>
      <c r="J88" s="49">
        <v>46</v>
      </c>
      <c r="K88" s="49">
        <v>0</v>
      </c>
      <c r="L88" s="49">
        <v>0</v>
      </c>
      <c r="M88" s="53">
        <v>0</v>
      </c>
      <c r="N88" s="50">
        <f t="shared" si="2"/>
        <v>54</v>
      </c>
      <c r="P88" s="85">
        <f t="shared" si="1"/>
        <v>-0.56451612903225812</v>
      </c>
    </row>
    <row r="89" spans="1:16" hidden="1" x14ac:dyDescent="0.3">
      <c r="A89" s="83">
        <v>2013</v>
      </c>
      <c r="B89" s="46">
        <v>35</v>
      </c>
      <c r="C89" s="47" t="s">
        <v>20</v>
      </c>
      <c r="D89" s="48">
        <v>2</v>
      </c>
      <c r="E89" s="49">
        <v>0</v>
      </c>
      <c r="F89" s="49">
        <v>4</v>
      </c>
      <c r="G89" s="49">
        <v>2</v>
      </c>
      <c r="H89" s="49">
        <v>0</v>
      </c>
      <c r="I89" s="49">
        <v>0</v>
      </c>
      <c r="J89" s="49">
        <v>1</v>
      </c>
      <c r="K89" s="49">
        <v>0</v>
      </c>
      <c r="L89" s="49">
        <v>0</v>
      </c>
      <c r="M89" s="53">
        <v>0</v>
      </c>
      <c r="N89" s="50">
        <f t="shared" si="2"/>
        <v>9</v>
      </c>
      <c r="P89" s="85">
        <f t="shared" si="1"/>
        <v>-0.8</v>
      </c>
    </row>
    <row r="90" spans="1:16" hidden="1" x14ac:dyDescent="0.3">
      <c r="A90" s="83">
        <v>2013</v>
      </c>
      <c r="B90" s="46">
        <v>36</v>
      </c>
      <c r="C90" s="47" t="s">
        <v>20</v>
      </c>
      <c r="D90" s="48">
        <v>27</v>
      </c>
      <c r="E90" s="49">
        <v>0</v>
      </c>
      <c r="F90" s="49">
        <v>2</v>
      </c>
      <c r="G90" s="49">
        <v>3</v>
      </c>
      <c r="H90" s="49">
        <v>0</v>
      </c>
      <c r="I90" s="49">
        <v>9</v>
      </c>
      <c r="J90" s="49">
        <v>0</v>
      </c>
      <c r="K90" s="49">
        <v>0</v>
      </c>
      <c r="L90" s="49">
        <v>0</v>
      </c>
      <c r="M90" s="53">
        <v>0</v>
      </c>
      <c r="N90" s="50">
        <f t="shared" si="2"/>
        <v>41</v>
      </c>
      <c r="P90" s="85">
        <f t="shared" si="1"/>
        <v>-0.5393258426966292</v>
      </c>
    </row>
    <row r="91" spans="1:16" hidden="1" x14ac:dyDescent="0.3">
      <c r="A91" s="83">
        <v>2013</v>
      </c>
      <c r="B91" s="46">
        <v>37</v>
      </c>
      <c r="C91" s="47" t="s">
        <v>20</v>
      </c>
      <c r="D91" s="48">
        <v>5</v>
      </c>
      <c r="E91" s="49">
        <v>9</v>
      </c>
      <c r="F91" s="49">
        <v>2</v>
      </c>
      <c r="G91" s="49">
        <v>3</v>
      </c>
      <c r="H91" s="49">
        <v>0</v>
      </c>
      <c r="I91" s="49">
        <v>5</v>
      </c>
      <c r="J91" s="49">
        <v>0</v>
      </c>
      <c r="K91" s="49">
        <v>8</v>
      </c>
      <c r="L91" s="49">
        <v>0</v>
      </c>
      <c r="M91" s="53">
        <v>0</v>
      </c>
      <c r="N91" s="50">
        <f t="shared" si="2"/>
        <v>32</v>
      </c>
      <c r="P91" s="85">
        <f t="shared" si="1"/>
        <v>1.9090909090909092</v>
      </c>
    </row>
    <row r="92" spans="1:16" hidden="1" x14ac:dyDescent="0.3">
      <c r="A92" s="83">
        <v>2013</v>
      </c>
      <c r="B92" s="46">
        <v>38</v>
      </c>
      <c r="C92" s="47" t="s">
        <v>20</v>
      </c>
      <c r="D92" s="48">
        <v>23</v>
      </c>
      <c r="E92" s="49">
        <v>0</v>
      </c>
      <c r="F92" s="49">
        <v>0</v>
      </c>
      <c r="G92" s="49">
        <v>1</v>
      </c>
      <c r="H92" s="49">
        <v>0</v>
      </c>
      <c r="I92" s="49">
        <v>2</v>
      </c>
      <c r="J92" s="49">
        <v>74</v>
      </c>
      <c r="K92" s="49">
        <v>0</v>
      </c>
      <c r="L92" s="49">
        <v>0</v>
      </c>
      <c r="M92" s="53">
        <v>0</v>
      </c>
      <c r="N92" s="50">
        <f t="shared" si="2"/>
        <v>100</v>
      </c>
      <c r="P92" s="85">
        <f t="shared" si="1"/>
        <v>4.882352941176471</v>
      </c>
    </row>
    <row r="93" spans="1:16" hidden="1" x14ac:dyDescent="0.3">
      <c r="A93" s="83">
        <v>2013</v>
      </c>
      <c r="B93" s="46">
        <v>39</v>
      </c>
      <c r="C93" s="47" t="s">
        <v>20</v>
      </c>
      <c r="D93" s="48">
        <v>1</v>
      </c>
      <c r="E93" s="49">
        <v>1</v>
      </c>
      <c r="F93" s="49">
        <v>4</v>
      </c>
      <c r="G93" s="49">
        <v>0</v>
      </c>
      <c r="H93" s="49">
        <v>0</v>
      </c>
      <c r="I93" s="49">
        <v>3</v>
      </c>
      <c r="J93" s="49">
        <v>8</v>
      </c>
      <c r="K93" s="49">
        <v>0</v>
      </c>
      <c r="L93" s="49">
        <v>0</v>
      </c>
      <c r="M93" s="53">
        <v>0</v>
      </c>
      <c r="N93" s="50">
        <f t="shared" si="2"/>
        <v>17</v>
      </c>
      <c r="P93" s="85">
        <f t="shared" si="1"/>
        <v>-0.81111111111111112</v>
      </c>
    </row>
    <row r="94" spans="1:16" hidden="1" x14ac:dyDescent="0.3">
      <c r="A94" s="83">
        <v>2013</v>
      </c>
      <c r="B94" s="46">
        <v>40</v>
      </c>
      <c r="C94" s="47" t="s">
        <v>20</v>
      </c>
      <c r="D94" s="48">
        <v>5</v>
      </c>
      <c r="E94" s="49">
        <v>0</v>
      </c>
      <c r="F94" s="49">
        <v>0</v>
      </c>
      <c r="G94" s="49">
        <v>9</v>
      </c>
      <c r="H94" s="49">
        <v>0</v>
      </c>
      <c r="I94" s="49">
        <v>18</v>
      </c>
      <c r="J94" s="49">
        <v>1</v>
      </c>
      <c r="K94" s="49">
        <v>19</v>
      </c>
      <c r="L94" s="49">
        <v>0</v>
      </c>
      <c r="M94" s="53">
        <v>0</v>
      </c>
      <c r="N94" s="50">
        <f t="shared" si="2"/>
        <v>52</v>
      </c>
      <c r="P94" s="85">
        <f t="shared" si="1"/>
        <v>1.6</v>
      </c>
    </row>
    <row r="95" spans="1:16" hidden="1" x14ac:dyDescent="0.3">
      <c r="A95" s="83">
        <v>2013</v>
      </c>
      <c r="B95" s="46">
        <v>41</v>
      </c>
      <c r="C95" s="47" t="s">
        <v>20</v>
      </c>
      <c r="D95" s="48">
        <v>10</v>
      </c>
      <c r="E95" s="49">
        <v>3</v>
      </c>
      <c r="F95" s="49">
        <v>1</v>
      </c>
      <c r="G95" s="49">
        <v>2</v>
      </c>
      <c r="H95" s="49">
        <v>0</v>
      </c>
      <c r="I95" s="49">
        <v>16</v>
      </c>
      <c r="J95" s="49">
        <v>4</v>
      </c>
      <c r="K95" s="49">
        <v>0</v>
      </c>
      <c r="L95" s="49">
        <v>0</v>
      </c>
      <c r="M95" s="53">
        <v>0</v>
      </c>
      <c r="N95" s="50">
        <f t="shared" si="2"/>
        <v>36</v>
      </c>
      <c r="P95" s="85">
        <f t="shared" si="1"/>
        <v>1.1176470588235294</v>
      </c>
    </row>
    <row r="96" spans="1:16" hidden="1" x14ac:dyDescent="0.3">
      <c r="A96" s="83">
        <v>2013</v>
      </c>
      <c r="B96" s="46">
        <v>42</v>
      </c>
      <c r="C96" s="47" t="s">
        <v>20</v>
      </c>
      <c r="D96" s="48">
        <v>16</v>
      </c>
      <c r="E96" s="49">
        <v>1</v>
      </c>
      <c r="F96" s="49">
        <v>2</v>
      </c>
      <c r="G96" s="49">
        <v>1</v>
      </c>
      <c r="H96" s="49">
        <v>0</v>
      </c>
      <c r="I96" s="49">
        <v>6</v>
      </c>
      <c r="J96" s="49">
        <v>54</v>
      </c>
      <c r="K96" s="49">
        <v>0</v>
      </c>
      <c r="L96" s="49">
        <v>0</v>
      </c>
      <c r="M96" s="53">
        <v>0</v>
      </c>
      <c r="N96" s="50">
        <f t="shared" si="2"/>
        <v>80</v>
      </c>
      <c r="P96" s="85">
        <f t="shared" si="1"/>
        <v>-0.41176470588235292</v>
      </c>
    </row>
    <row r="97" spans="1:24" hidden="1" x14ac:dyDescent="0.3">
      <c r="A97" s="83">
        <v>2013</v>
      </c>
      <c r="B97" s="46">
        <v>43</v>
      </c>
      <c r="C97" s="47" t="s">
        <v>20</v>
      </c>
      <c r="D97" s="48">
        <v>8</v>
      </c>
      <c r="E97" s="49">
        <v>4</v>
      </c>
      <c r="F97" s="49">
        <v>0</v>
      </c>
      <c r="G97" s="49">
        <v>4</v>
      </c>
      <c r="H97" s="49">
        <v>0</v>
      </c>
      <c r="I97" s="49">
        <v>0</v>
      </c>
      <c r="J97" s="49">
        <v>4</v>
      </c>
      <c r="K97" s="49">
        <v>0</v>
      </c>
      <c r="L97" s="49">
        <v>0</v>
      </c>
      <c r="M97" s="53">
        <v>0</v>
      </c>
      <c r="N97" s="50">
        <f t="shared" si="2"/>
        <v>20</v>
      </c>
      <c r="P97" s="85">
        <f t="shared" si="1"/>
        <v>0.42857142857142855</v>
      </c>
    </row>
    <row r="98" spans="1:24" hidden="1" x14ac:dyDescent="0.3">
      <c r="A98" s="83">
        <v>2013</v>
      </c>
      <c r="B98" s="46">
        <v>44</v>
      </c>
      <c r="C98" s="47" t="s">
        <v>20</v>
      </c>
      <c r="D98" s="48">
        <v>1</v>
      </c>
      <c r="E98" s="49">
        <v>6</v>
      </c>
      <c r="F98" s="49">
        <v>4</v>
      </c>
      <c r="G98" s="49">
        <v>6</v>
      </c>
      <c r="H98" s="49">
        <v>0</v>
      </c>
      <c r="I98" s="49">
        <v>1</v>
      </c>
      <c r="J98" s="49">
        <v>123</v>
      </c>
      <c r="K98" s="49">
        <v>2</v>
      </c>
      <c r="L98" s="49">
        <v>0</v>
      </c>
      <c r="M98" s="53">
        <v>0</v>
      </c>
      <c r="N98" s="50">
        <f t="shared" si="2"/>
        <v>143</v>
      </c>
      <c r="P98" s="85">
        <f t="shared" si="1"/>
        <v>4.958333333333333</v>
      </c>
    </row>
    <row r="99" spans="1:24" hidden="1" x14ac:dyDescent="0.3">
      <c r="A99" s="83">
        <v>2013</v>
      </c>
      <c r="B99" s="46">
        <v>45</v>
      </c>
      <c r="C99" s="47" t="s">
        <v>20</v>
      </c>
      <c r="D99" s="48">
        <v>15</v>
      </c>
      <c r="E99" s="49">
        <v>0</v>
      </c>
      <c r="F99" s="49">
        <v>0</v>
      </c>
      <c r="G99" s="49">
        <v>3</v>
      </c>
      <c r="H99" s="49">
        <v>0</v>
      </c>
      <c r="I99" s="49">
        <v>19</v>
      </c>
      <c r="J99" s="49">
        <v>16</v>
      </c>
      <c r="K99" s="49">
        <v>0</v>
      </c>
      <c r="L99" s="49">
        <v>0</v>
      </c>
      <c r="M99" s="53">
        <v>0</v>
      </c>
      <c r="N99" s="50">
        <f t="shared" si="2"/>
        <v>53</v>
      </c>
      <c r="P99" s="85">
        <f t="shared" si="1"/>
        <v>1.3043478260869565</v>
      </c>
    </row>
    <row r="100" spans="1:24" hidden="1" x14ac:dyDescent="0.3">
      <c r="A100" s="83">
        <v>2013</v>
      </c>
      <c r="B100" s="46">
        <v>46</v>
      </c>
      <c r="C100" s="47" t="s">
        <v>20</v>
      </c>
      <c r="D100" s="48">
        <v>23</v>
      </c>
      <c r="E100" s="49">
        <v>0</v>
      </c>
      <c r="F100" s="49">
        <v>0</v>
      </c>
      <c r="G100" s="49">
        <v>15</v>
      </c>
      <c r="H100" s="49">
        <v>0</v>
      </c>
      <c r="I100" s="49">
        <v>2</v>
      </c>
      <c r="J100" s="49">
        <v>23</v>
      </c>
      <c r="K100" s="49">
        <v>0</v>
      </c>
      <c r="L100" s="49">
        <v>0</v>
      </c>
      <c r="M100" s="53">
        <v>0</v>
      </c>
      <c r="N100" s="50">
        <f t="shared" si="2"/>
        <v>63</v>
      </c>
      <c r="P100" s="85">
        <f t="shared" si="1"/>
        <v>-0.34375</v>
      </c>
    </row>
    <row r="101" spans="1:24" hidden="1" x14ac:dyDescent="0.3">
      <c r="A101" s="83">
        <v>2013</v>
      </c>
      <c r="B101" s="46">
        <v>47</v>
      </c>
      <c r="C101" s="47" t="s">
        <v>20</v>
      </c>
      <c r="D101" s="48">
        <v>24</v>
      </c>
      <c r="E101" s="49">
        <v>10</v>
      </c>
      <c r="F101" s="49">
        <v>0</v>
      </c>
      <c r="G101" s="49">
        <v>4</v>
      </c>
      <c r="H101" s="49">
        <v>0</v>
      </c>
      <c r="I101" s="49">
        <v>3</v>
      </c>
      <c r="J101" s="49">
        <v>0</v>
      </c>
      <c r="K101" s="49">
        <v>0</v>
      </c>
      <c r="L101" s="49">
        <v>0</v>
      </c>
      <c r="M101" s="53">
        <v>0</v>
      </c>
      <c r="N101" s="50">
        <f t="shared" si="2"/>
        <v>41</v>
      </c>
      <c r="P101" s="85">
        <f t="shared" si="1"/>
        <v>7.8947368421052627E-2</v>
      </c>
    </row>
    <row r="102" spans="1:24" hidden="1" x14ac:dyDescent="0.3">
      <c r="A102" s="83">
        <v>2013</v>
      </c>
      <c r="B102" s="46">
        <v>48</v>
      </c>
      <c r="C102" s="47" t="s">
        <v>20</v>
      </c>
      <c r="D102" s="48">
        <v>10</v>
      </c>
      <c r="E102" s="49">
        <v>4</v>
      </c>
      <c r="F102" s="49">
        <v>2</v>
      </c>
      <c r="G102" s="49">
        <v>4</v>
      </c>
      <c r="H102" s="49">
        <v>0</v>
      </c>
      <c r="I102" s="49">
        <v>8</v>
      </c>
      <c r="J102" s="49">
        <v>0</v>
      </c>
      <c r="K102" s="49">
        <v>0</v>
      </c>
      <c r="L102" s="49">
        <v>0</v>
      </c>
      <c r="M102" s="53">
        <v>0</v>
      </c>
      <c r="N102" s="50">
        <f t="shared" si="2"/>
        <v>28</v>
      </c>
      <c r="P102" s="85">
        <f t="shared" si="1"/>
        <v>1.8</v>
      </c>
    </row>
    <row r="103" spans="1:24" hidden="1" x14ac:dyDescent="0.3">
      <c r="A103" s="83">
        <v>2013</v>
      </c>
      <c r="B103" s="46">
        <v>49</v>
      </c>
      <c r="C103" s="47" t="s">
        <v>20</v>
      </c>
      <c r="D103" s="48">
        <v>9</v>
      </c>
      <c r="E103" s="49">
        <v>4</v>
      </c>
      <c r="F103" s="49">
        <v>3</v>
      </c>
      <c r="G103" s="49">
        <v>0</v>
      </c>
      <c r="H103" s="49">
        <v>0</v>
      </c>
      <c r="I103" s="49">
        <v>7</v>
      </c>
      <c r="J103" s="49">
        <v>2</v>
      </c>
      <c r="K103" s="49">
        <v>1</v>
      </c>
      <c r="L103" s="49">
        <v>0</v>
      </c>
      <c r="M103" s="53">
        <v>0</v>
      </c>
      <c r="N103" s="50">
        <f t="shared" si="2"/>
        <v>26</v>
      </c>
      <c r="P103" s="85">
        <f t="shared" si="1"/>
        <v>0.3</v>
      </c>
    </row>
    <row r="104" spans="1:24" hidden="1" x14ac:dyDescent="0.3">
      <c r="A104" s="83">
        <v>2013</v>
      </c>
      <c r="B104" s="46">
        <v>50</v>
      </c>
      <c r="C104" s="47" t="s">
        <v>20</v>
      </c>
      <c r="D104" s="48">
        <v>12</v>
      </c>
      <c r="E104" s="49">
        <v>5</v>
      </c>
      <c r="F104" s="49">
        <v>3</v>
      </c>
      <c r="G104" s="49">
        <v>0</v>
      </c>
      <c r="H104" s="49">
        <v>0</v>
      </c>
      <c r="I104" s="49">
        <v>6</v>
      </c>
      <c r="J104" s="49">
        <v>1</v>
      </c>
      <c r="K104" s="49">
        <v>1</v>
      </c>
      <c r="L104" s="49">
        <v>0</v>
      </c>
      <c r="M104" s="53">
        <v>0</v>
      </c>
      <c r="N104" s="50">
        <f t="shared" si="2"/>
        <v>28</v>
      </c>
      <c r="P104" s="85">
        <f>(N104-N51)/N51</f>
        <v>-0.46153846153846156</v>
      </c>
    </row>
    <row r="105" spans="1:24" hidden="1" x14ac:dyDescent="0.3">
      <c r="A105" s="83">
        <v>2013</v>
      </c>
      <c r="B105" s="46">
        <v>51</v>
      </c>
      <c r="C105" s="47" t="s">
        <v>20</v>
      </c>
      <c r="D105" s="48">
        <v>13</v>
      </c>
      <c r="E105" s="49">
        <v>21</v>
      </c>
      <c r="F105" s="49">
        <v>7</v>
      </c>
      <c r="G105" s="49">
        <v>0</v>
      </c>
      <c r="H105" s="49">
        <v>0</v>
      </c>
      <c r="I105" s="49">
        <v>6</v>
      </c>
      <c r="J105" s="49">
        <v>92</v>
      </c>
      <c r="K105" s="49">
        <v>2</v>
      </c>
      <c r="L105" s="49">
        <v>0</v>
      </c>
      <c r="M105" s="53">
        <v>0</v>
      </c>
      <c r="N105" s="50">
        <f t="shared" si="2"/>
        <v>141</v>
      </c>
      <c r="P105" s="85">
        <f t="shared" si="1"/>
        <v>0.88</v>
      </c>
    </row>
    <row r="106" spans="1:24" ht="15" hidden="1" thickBot="1" x14ac:dyDescent="0.35">
      <c r="A106" s="86">
        <v>2013</v>
      </c>
      <c r="B106" s="87">
        <v>52</v>
      </c>
      <c r="C106" s="88" t="s">
        <v>20</v>
      </c>
      <c r="D106" s="97">
        <v>4</v>
      </c>
      <c r="E106" s="98">
        <v>8</v>
      </c>
      <c r="F106" s="98">
        <v>0</v>
      </c>
      <c r="G106" s="98">
        <v>0</v>
      </c>
      <c r="H106" s="99">
        <v>0</v>
      </c>
      <c r="I106" s="98">
        <v>15</v>
      </c>
      <c r="J106" s="98">
        <v>4</v>
      </c>
      <c r="K106" s="98">
        <v>0</v>
      </c>
      <c r="L106" s="57">
        <v>0</v>
      </c>
      <c r="M106" s="58">
        <v>0</v>
      </c>
      <c r="N106" s="59">
        <f t="shared" si="2"/>
        <v>31</v>
      </c>
      <c r="P106" s="90">
        <f t="shared" si="1"/>
        <v>-0.68041237113402064</v>
      </c>
    </row>
    <row r="107" spans="1:24" ht="93.75" hidden="1" customHeight="1" thickTop="1" thickBot="1" x14ac:dyDescent="0.35">
      <c r="A107" s="61" t="s">
        <v>0</v>
      </c>
      <c r="B107" s="62" t="s">
        <v>1</v>
      </c>
      <c r="C107" s="63" t="s">
        <v>2</v>
      </c>
      <c r="D107" s="100" t="s">
        <v>3</v>
      </c>
      <c r="E107" s="65" t="s">
        <v>4</v>
      </c>
      <c r="F107" s="66" t="s">
        <v>5</v>
      </c>
      <c r="G107" s="65" t="s">
        <v>6</v>
      </c>
      <c r="H107" s="65" t="s">
        <v>7</v>
      </c>
      <c r="I107" s="65" t="s">
        <v>8</v>
      </c>
      <c r="J107" s="65" t="s">
        <v>9</v>
      </c>
      <c r="K107" s="67" t="s">
        <v>10</v>
      </c>
      <c r="L107" s="68" t="s">
        <v>11</v>
      </c>
      <c r="M107" s="69" t="s">
        <v>12</v>
      </c>
      <c r="N107" s="70" t="s">
        <v>13</v>
      </c>
      <c r="O107" s="71"/>
      <c r="P107" s="91" t="s">
        <v>23</v>
      </c>
      <c r="Q107" s="71"/>
    </row>
    <row r="108" spans="1:24" hidden="1" x14ac:dyDescent="0.3">
      <c r="A108" s="92">
        <v>2014</v>
      </c>
      <c r="B108" s="74">
        <v>1</v>
      </c>
      <c r="C108" s="75" t="s">
        <v>20</v>
      </c>
      <c r="D108" s="76">
        <v>6</v>
      </c>
      <c r="E108" s="77">
        <v>4</v>
      </c>
      <c r="F108" s="77">
        <v>4</v>
      </c>
      <c r="G108" s="77">
        <v>0</v>
      </c>
      <c r="H108" s="93">
        <v>0</v>
      </c>
      <c r="I108" s="77">
        <v>4</v>
      </c>
      <c r="J108" s="77">
        <v>0</v>
      </c>
      <c r="K108" s="77">
        <v>2</v>
      </c>
      <c r="L108" s="77">
        <v>0</v>
      </c>
      <c r="M108" s="78">
        <v>0</v>
      </c>
      <c r="N108" s="50">
        <f t="shared" si="2"/>
        <v>20</v>
      </c>
      <c r="O108" s="79"/>
      <c r="P108" s="94">
        <f t="shared" si="1"/>
        <v>-0.62962962962962965</v>
      </c>
      <c r="Q108" s="82"/>
      <c r="R108" s="82"/>
      <c r="S108" s="82"/>
      <c r="T108" s="82"/>
      <c r="U108" s="82"/>
      <c r="V108" s="82"/>
      <c r="W108" s="82"/>
      <c r="X108" s="82"/>
    </row>
    <row r="109" spans="1:24" hidden="1" x14ac:dyDescent="0.3">
      <c r="A109" s="95">
        <v>2014</v>
      </c>
      <c r="B109" s="46">
        <v>2</v>
      </c>
      <c r="C109" s="84" t="s">
        <v>20</v>
      </c>
      <c r="D109" s="48">
        <v>4</v>
      </c>
      <c r="E109" s="49">
        <v>0</v>
      </c>
      <c r="F109" s="49">
        <v>0</v>
      </c>
      <c r="G109" s="49">
        <v>1</v>
      </c>
      <c r="H109" s="49">
        <v>0</v>
      </c>
      <c r="I109" s="49">
        <v>2</v>
      </c>
      <c r="J109" s="49">
        <v>0</v>
      </c>
      <c r="K109" s="49">
        <v>0</v>
      </c>
      <c r="L109" s="49">
        <v>0</v>
      </c>
      <c r="M109" s="53">
        <v>0</v>
      </c>
      <c r="N109" s="50">
        <f t="shared" si="2"/>
        <v>7</v>
      </c>
      <c r="O109" s="82"/>
      <c r="P109" s="85">
        <f>(N109-N56)/N56</f>
        <v>-0.41666666666666669</v>
      </c>
      <c r="Q109" s="82"/>
      <c r="R109" s="82"/>
      <c r="S109" s="82"/>
      <c r="T109" s="82"/>
      <c r="U109" s="82"/>
      <c r="V109" s="82"/>
      <c r="W109" s="82"/>
    </row>
    <row r="110" spans="1:24" hidden="1" x14ac:dyDescent="0.3">
      <c r="A110" s="95">
        <v>2014</v>
      </c>
      <c r="B110" s="46">
        <v>3</v>
      </c>
      <c r="C110" s="47" t="s">
        <v>20</v>
      </c>
      <c r="D110" s="48">
        <v>10</v>
      </c>
      <c r="E110" s="49">
        <v>2</v>
      </c>
      <c r="F110" s="49">
        <v>5</v>
      </c>
      <c r="G110" s="49">
        <v>2</v>
      </c>
      <c r="H110" s="49">
        <v>0</v>
      </c>
      <c r="I110" s="49">
        <v>11</v>
      </c>
      <c r="J110" s="49">
        <v>102</v>
      </c>
      <c r="K110" s="49">
        <v>2</v>
      </c>
      <c r="L110" s="49">
        <v>0</v>
      </c>
      <c r="M110" s="53">
        <v>0</v>
      </c>
      <c r="N110" s="50">
        <f t="shared" si="2"/>
        <v>134</v>
      </c>
      <c r="P110" s="85">
        <f t="shared" ref="P110:P157" si="3">(N110-N57)/N57</f>
        <v>0.48888888888888887</v>
      </c>
    </row>
    <row r="111" spans="1:24" hidden="1" x14ac:dyDescent="0.3">
      <c r="A111" s="95">
        <v>2014</v>
      </c>
      <c r="B111" s="46">
        <v>4</v>
      </c>
      <c r="C111" s="47" t="s">
        <v>20</v>
      </c>
      <c r="D111" s="48">
        <v>4</v>
      </c>
      <c r="E111" s="49">
        <v>2</v>
      </c>
      <c r="F111" s="49">
        <v>2</v>
      </c>
      <c r="G111" s="49">
        <v>0</v>
      </c>
      <c r="H111" s="49">
        <v>0</v>
      </c>
      <c r="I111" s="49">
        <v>10</v>
      </c>
      <c r="J111" s="49">
        <v>88</v>
      </c>
      <c r="K111" s="49">
        <v>0</v>
      </c>
      <c r="L111" s="49">
        <v>0</v>
      </c>
      <c r="M111" s="53">
        <v>0</v>
      </c>
      <c r="N111" s="50">
        <f t="shared" si="2"/>
        <v>106</v>
      </c>
      <c r="P111" s="85">
        <f t="shared" si="3"/>
        <v>0.53623188405797106</v>
      </c>
    </row>
    <row r="112" spans="1:24" hidden="1" x14ac:dyDescent="0.3">
      <c r="A112" s="95">
        <v>2014</v>
      </c>
      <c r="B112" s="46">
        <v>5</v>
      </c>
      <c r="C112" s="47" t="s">
        <v>20</v>
      </c>
      <c r="D112" s="48">
        <v>16</v>
      </c>
      <c r="E112" s="49">
        <v>12</v>
      </c>
      <c r="F112" s="49">
        <v>2</v>
      </c>
      <c r="G112" s="49">
        <v>7</v>
      </c>
      <c r="H112" s="49">
        <v>0</v>
      </c>
      <c r="I112" s="49">
        <v>13</v>
      </c>
      <c r="J112" s="49">
        <v>8</v>
      </c>
      <c r="K112" s="49">
        <v>0</v>
      </c>
      <c r="L112" s="49">
        <v>0</v>
      </c>
      <c r="M112" s="53">
        <v>0</v>
      </c>
      <c r="N112" s="50">
        <f t="shared" si="2"/>
        <v>58</v>
      </c>
      <c r="P112" s="85" t="e">
        <f t="shared" si="3"/>
        <v>#DIV/0!</v>
      </c>
    </row>
    <row r="113" spans="1:16" hidden="1" x14ac:dyDescent="0.3">
      <c r="A113" s="95">
        <v>2014</v>
      </c>
      <c r="B113" s="46">
        <v>6</v>
      </c>
      <c r="C113" s="47" t="s">
        <v>20</v>
      </c>
      <c r="D113" s="48">
        <v>18</v>
      </c>
      <c r="E113" s="49">
        <v>8</v>
      </c>
      <c r="F113" s="49">
        <v>0</v>
      </c>
      <c r="G113" s="49">
        <v>12</v>
      </c>
      <c r="H113" s="49">
        <v>0</v>
      </c>
      <c r="I113" s="49">
        <v>0</v>
      </c>
      <c r="J113" s="49">
        <v>79</v>
      </c>
      <c r="K113" s="49">
        <v>1</v>
      </c>
      <c r="L113" s="49">
        <v>0</v>
      </c>
      <c r="M113" s="53">
        <v>1</v>
      </c>
      <c r="N113" s="50">
        <f t="shared" si="2"/>
        <v>119</v>
      </c>
      <c r="P113" s="85">
        <f t="shared" si="3"/>
        <v>0.36781609195402298</v>
      </c>
    </row>
    <row r="114" spans="1:16" hidden="1" x14ac:dyDescent="0.3">
      <c r="A114" s="95">
        <v>2014</v>
      </c>
      <c r="B114" s="46">
        <v>7</v>
      </c>
      <c r="C114" s="47" t="s">
        <v>20</v>
      </c>
      <c r="D114" s="48">
        <v>50</v>
      </c>
      <c r="E114" s="49">
        <v>4</v>
      </c>
      <c r="F114" s="49">
        <v>0</v>
      </c>
      <c r="G114" s="49">
        <v>8</v>
      </c>
      <c r="H114" s="49">
        <v>0</v>
      </c>
      <c r="I114" s="49">
        <v>2</v>
      </c>
      <c r="J114" s="49">
        <v>2</v>
      </c>
      <c r="K114" s="49">
        <v>0</v>
      </c>
      <c r="L114" s="49">
        <v>0</v>
      </c>
      <c r="M114" s="53">
        <v>0</v>
      </c>
      <c r="N114" s="50">
        <f t="shared" si="2"/>
        <v>66</v>
      </c>
      <c r="P114" s="85">
        <f t="shared" si="3"/>
        <v>-0.45454545454545453</v>
      </c>
    </row>
    <row r="115" spans="1:16" hidden="1" x14ac:dyDescent="0.3">
      <c r="A115" s="95">
        <v>2014</v>
      </c>
      <c r="B115" s="46">
        <v>8</v>
      </c>
      <c r="C115" s="47" t="s">
        <v>20</v>
      </c>
      <c r="D115" s="48">
        <v>11</v>
      </c>
      <c r="E115" s="49">
        <v>7</v>
      </c>
      <c r="F115" s="49">
        <v>3</v>
      </c>
      <c r="G115" s="49">
        <v>0</v>
      </c>
      <c r="H115" s="49">
        <v>0</v>
      </c>
      <c r="I115" s="49">
        <v>0</v>
      </c>
      <c r="J115" s="49">
        <v>1</v>
      </c>
      <c r="K115" s="49">
        <v>0</v>
      </c>
      <c r="L115" s="49">
        <v>0</v>
      </c>
      <c r="M115" s="53">
        <v>0</v>
      </c>
      <c r="N115" s="50">
        <f t="shared" si="2"/>
        <v>22</v>
      </c>
      <c r="P115" s="85">
        <f t="shared" si="3"/>
        <v>-0.26666666666666666</v>
      </c>
    </row>
    <row r="116" spans="1:16" hidden="1" x14ac:dyDescent="0.3">
      <c r="A116" s="95">
        <v>2014</v>
      </c>
      <c r="B116" s="46">
        <v>9</v>
      </c>
      <c r="C116" s="47" t="s">
        <v>20</v>
      </c>
      <c r="D116" s="48">
        <v>33</v>
      </c>
      <c r="E116" s="49">
        <v>10</v>
      </c>
      <c r="F116" s="49">
        <v>8</v>
      </c>
      <c r="G116" s="49">
        <v>9</v>
      </c>
      <c r="H116" s="49">
        <v>0</v>
      </c>
      <c r="I116" s="49">
        <v>4</v>
      </c>
      <c r="J116" s="49">
        <v>5</v>
      </c>
      <c r="K116" s="49">
        <v>2</v>
      </c>
      <c r="L116" s="49">
        <v>0</v>
      </c>
      <c r="M116" s="53">
        <v>0</v>
      </c>
      <c r="N116" s="50">
        <f t="shared" si="2"/>
        <v>71</v>
      </c>
      <c r="P116" s="85">
        <f t="shared" si="3"/>
        <v>0.57777777777777772</v>
      </c>
    </row>
    <row r="117" spans="1:16" hidden="1" x14ac:dyDescent="0.3">
      <c r="A117" s="95">
        <v>2014</v>
      </c>
      <c r="B117" s="46">
        <v>10</v>
      </c>
      <c r="C117" s="47" t="s">
        <v>20</v>
      </c>
      <c r="D117" s="48">
        <v>31</v>
      </c>
      <c r="E117" s="49">
        <v>13</v>
      </c>
      <c r="F117" s="49">
        <v>8</v>
      </c>
      <c r="G117" s="49">
        <v>4</v>
      </c>
      <c r="H117" s="49">
        <v>0</v>
      </c>
      <c r="I117" s="49">
        <v>17</v>
      </c>
      <c r="J117" s="49">
        <v>0</v>
      </c>
      <c r="K117" s="49">
        <v>0</v>
      </c>
      <c r="L117" s="49">
        <v>0</v>
      </c>
      <c r="M117" s="53">
        <v>0</v>
      </c>
      <c r="N117" s="50">
        <f t="shared" si="2"/>
        <v>73</v>
      </c>
      <c r="P117" s="85">
        <f t="shared" si="3"/>
        <v>0.32727272727272727</v>
      </c>
    </row>
    <row r="118" spans="1:16" hidden="1" x14ac:dyDescent="0.3">
      <c r="A118" s="95">
        <v>2014</v>
      </c>
      <c r="B118" s="46">
        <v>11</v>
      </c>
      <c r="C118" s="47" t="s">
        <v>20</v>
      </c>
      <c r="D118" s="48">
        <v>27</v>
      </c>
      <c r="E118" s="49">
        <v>37</v>
      </c>
      <c r="F118" s="49">
        <v>19</v>
      </c>
      <c r="G118" s="49">
        <v>1</v>
      </c>
      <c r="H118" s="49">
        <v>0</v>
      </c>
      <c r="I118" s="49">
        <v>3</v>
      </c>
      <c r="J118" s="49">
        <v>1</v>
      </c>
      <c r="K118" s="49">
        <v>3</v>
      </c>
      <c r="L118" s="49">
        <v>0</v>
      </c>
      <c r="M118" s="53">
        <v>0</v>
      </c>
      <c r="N118" s="50">
        <f t="shared" si="2"/>
        <v>91</v>
      </c>
      <c r="P118" s="85">
        <f t="shared" si="3"/>
        <v>1.2195121951219512</v>
      </c>
    </row>
    <row r="119" spans="1:16" hidden="1" x14ac:dyDescent="0.3">
      <c r="A119" s="95">
        <v>2014</v>
      </c>
      <c r="B119" s="46">
        <v>12</v>
      </c>
      <c r="C119" s="47" t="s">
        <v>20</v>
      </c>
      <c r="D119" s="48">
        <v>21</v>
      </c>
      <c r="E119" s="49">
        <v>16</v>
      </c>
      <c r="F119" s="49">
        <v>3</v>
      </c>
      <c r="G119" s="49">
        <v>6</v>
      </c>
      <c r="H119" s="49">
        <v>0</v>
      </c>
      <c r="I119" s="49">
        <v>8</v>
      </c>
      <c r="J119" s="49">
        <v>48</v>
      </c>
      <c r="K119" s="49">
        <v>2</v>
      </c>
      <c r="L119" s="49">
        <v>0</v>
      </c>
      <c r="M119" s="53">
        <v>0</v>
      </c>
      <c r="N119" s="50">
        <f t="shared" si="2"/>
        <v>104</v>
      </c>
      <c r="P119" s="85">
        <f t="shared" si="3"/>
        <v>1.2127659574468086</v>
      </c>
    </row>
    <row r="120" spans="1:16" hidden="1" x14ac:dyDescent="0.3">
      <c r="A120" s="95">
        <v>2014</v>
      </c>
      <c r="B120" s="46">
        <v>13</v>
      </c>
      <c r="C120" s="47" t="s">
        <v>20</v>
      </c>
      <c r="D120" s="48">
        <v>19</v>
      </c>
      <c r="E120" s="49">
        <v>9</v>
      </c>
      <c r="F120" s="49">
        <v>3</v>
      </c>
      <c r="G120" s="49">
        <v>18</v>
      </c>
      <c r="H120" s="49">
        <v>0</v>
      </c>
      <c r="I120" s="49">
        <v>4</v>
      </c>
      <c r="J120" s="49">
        <v>17</v>
      </c>
      <c r="K120" s="49">
        <v>0</v>
      </c>
      <c r="L120" s="49">
        <v>0</v>
      </c>
      <c r="M120" s="53">
        <v>0</v>
      </c>
      <c r="N120" s="50">
        <f t="shared" si="2"/>
        <v>70</v>
      </c>
      <c r="P120" s="85">
        <f t="shared" si="3"/>
        <v>6.0606060606060608E-2</v>
      </c>
    </row>
    <row r="121" spans="1:16" hidden="1" x14ac:dyDescent="0.3">
      <c r="A121" s="95">
        <v>2014</v>
      </c>
      <c r="B121" s="46">
        <v>14</v>
      </c>
      <c r="C121" s="47" t="s">
        <v>20</v>
      </c>
      <c r="D121" s="48">
        <v>41</v>
      </c>
      <c r="E121" s="49">
        <v>5</v>
      </c>
      <c r="F121" s="49">
        <v>2</v>
      </c>
      <c r="G121" s="49">
        <v>10</v>
      </c>
      <c r="H121" s="49">
        <v>0</v>
      </c>
      <c r="I121" s="49">
        <v>1</v>
      </c>
      <c r="J121" s="49">
        <v>2</v>
      </c>
      <c r="K121" s="49">
        <v>3</v>
      </c>
      <c r="L121" s="49">
        <v>0</v>
      </c>
      <c r="M121" s="53">
        <v>1</v>
      </c>
      <c r="N121" s="50">
        <f t="shared" si="2"/>
        <v>65</v>
      </c>
      <c r="P121" s="85">
        <f t="shared" si="3"/>
        <v>0.66666666666666663</v>
      </c>
    </row>
    <row r="122" spans="1:16" hidden="1" x14ac:dyDescent="0.3">
      <c r="A122" s="95">
        <v>2014</v>
      </c>
      <c r="B122" s="46">
        <v>15</v>
      </c>
      <c r="C122" s="47" t="s">
        <v>20</v>
      </c>
      <c r="D122" s="48">
        <v>12</v>
      </c>
      <c r="E122" s="49">
        <v>2</v>
      </c>
      <c r="F122" s="49">
        <v>7</v>
      </c>
      <c r="G122" s="49">
        <v>0</v>
      </c>
      <c r="H122" s="49">
        <v>0</v>
      </c>
      <c r="I122" s="49">
        <v>1</v>
      </c>
      <c r="J122" s="49">
        <v>4</v>
      </c>
      <c r="K122" s="49">
        <v>1</v>
      </c>
      <c r="L122" s="49">
        <v>0</v>
      </c>
      <c r="M122" s="53">
        <v>0</v>
      </c>
      <c r="N122" s="50">
        <f t="shared" si="2"/>
        <v>27</v>
      </c>
      <c r="P122" s="85">
        <f t="shared" si="3"/>
        <v>-0.47058823529411764</v>
      </c>
    </row>
    <row r="123" spans="1:16" hidden="1" x14ac:dyDescent="0.3">
      <c r="A123" s="95">
        <v>2014</v>
      </c>
      <c r="B123" s="46">
        <v>16</v>
      </c>
      <c r="C123" s="47" t="s">
        <v>20</v>
      </c>
      <c r="D123" s="48">
        <v>32</v>
      </c>
      <c r="E123" s="49">
        <v>13</v>
      </c>
      <c r="F123" s="49">
        <v>22</v>
      </c>
      <c r="G123" s="49">
        <v>1</v>
      </c>
      <c r="H123" s="49">
        <v>0</v>
      </c>
      <c r="I123" s="49">
        <v>10</v>
      </c>
      <c r="J123" s="49">
        <v>38</v>
      </c>
      <c r="K123" s="49">
        <v>0</v>
      </c>
      <c r="L123" s="49">
        <v>0</v>
      </c>
      <c r="M123" s="53">
        <v>0</v>
      </c>
      <c r="N123" s="50">
        <f t="shared" si="2"/>
        <v>116</v>
      </c>
      <c r="P123" s="85">
        <f t="shared" si="3"/>
        <v>2.5151515151515151</v>
      </c>
    </row>
    <row r="124" spans="1:16" hidden="1" x14ac:dyDescent="0.3">
      <c r="A124" s="95">
        <v>2014</v>
      </c>
      <c r="B124" s="46">
        <v>17</v>
      </c>
      <c r="C124" s="47" t="s">
        <v>20</v>
      </c>
      <c r="D124" s="48">
        <v>21</v>
      </c>
      <c r="E124" s="49">
        <v>6</v>
      </c>
      <c r="F124" s="49">
        <v>4</v>
      </c>
      <c r="G124" s="49">
        <v>3</v>
      </c>
      <c r="H124" s="49">
        <v>0</v>
      </c>
      <c r="I124" s="49">
        <v>5</v>
      </c>
      <c r="J124" s="49">
        <v>5</v>
      </c>
      <c r="K124" s="49">
        <v>0</v>
      </c>
      <c r="L124" s="49">
        <v>0</v>
      </c>
      <c r="M124" s="53">
        <v>0</v>
      </c>
      <c r="N124" s="50">
        <f t="shared" si="2"/>
        <v>44</v>
      </c>
      <c r="P124" s="85">
        <f t="shared" si="3"/>
        <v>-0.46341463414634149</v>
      </c>
    </row>
    <row r="125" spans="1:16" hidden="1" x14ac:dyDescent="0.3">
      <c r="A125" s="95">
        <v>2014</v>
      </c>
      <c r="B125" s="46">
        <v>18</v>
      </c>
      <c r="C125" s="47" t="s">
        <v>20</v>
      </c>
      <c r="D125" s="48">
        <v>32</v>
      </c>
      <c r="E125" s="49">
        <v>14</v>
      </c>
      <c r="F125" s="49">
        <v>3</v>
      </c>
      <c r="G125" s="49">
        <v>10</v>
      </c>
      <c r="H125" s="49">
        <v>0</v>
      </c>
      <c r="I125" s="49">
        <v>2</v>
      </c>
      <c r="J125" s="49">
        <v>6</v>
      </c>
      <c r="K125" s="49">
        <v>0</v>
      </c>
      <c r="L125" s="49">
        <v>0</v>
      </c>
      <c r="M125" s="53">
        <v>12</v>
      </c>
      <c r="N125" s="50">
        <f t="shared" si="2"/>
        <v>79</v>
      </c>
      <c r="P125" s="85">
        <f t="shared" si="3"/>
        <v>0.5490196078431373</v>
      </c>
    </row>
    <row r="126" spans="1:16" hidden="1" x14ac:dyDescent="0.3">
      <c r="A126" s="95">
        <v>2014</v>
      </c>
      <c r="B126" s="46">
        <v>19</v>
      </c>
      <c r="C126" s="47" t="s">
        <v>20</v>
      </c>
      <c r="D126" s="48">
        <v>28</v>
      </c>
      <c r="E126" s="49">
        <v>2</v>
      </c>
      <c r="F126" s="49">
        <v>14</v>
      </c>
      <c r="G126" s="49">
        <v>49</v>
      </c>
      <c r="H126" s="49">
        <v>0</v>
      </c>
      <c r="I126" s="49">
        <v>4</v>
      </c>
      <c r="J126" s="49">
        <v>20</v>
      </c>
      <c r="K126" s="49">
        <v>4</v>
      </c>
      <c r="L126" s="49">
        <v>0</v>
      </c>
      <c r="M126" s="53">
        <v>0</v>
      </c>
      <c r="N126" s="50">
        <f t="shared" si="2"/>
        <v>121</v>
      </c>
      <c r="P126" s="85">
        <f t="shared" si="3"/>
        <v>2.903225806451613</v>
      </c>
    </row>
    <row r="127" spans="1:16" hidden="1" x14ac:dyDescent="0.3">
      <c r="A127" s="95">
        <v>2014</v>
      </c>
      <c r="B127" s="46">
        <v>20</v>
      </c>
      <c r="C127" s="47" t="s">
        <v>20</v>
      </c>
      <c r="D127" s="48">
        <v>32</v>
      </c>
      <c r="E127" s="49">
        <v>18</v>
      </c>
      <c r="F127" s="49">
        <v>9</v>
      </c>
      <c r="G127" s="49">
        <v>22</v>
      </c>
      <c r="H127" s="49">
        <v>0</v>
      </c>
      <c r="I127" s="49">
        <v>0</v>
      </c>
      <c r="J127" s="49">
        <v>11</v>
      </c>
      <c r="K127" s="49">
        <v>9</v>
      </c>
      <c r="L127" s="49">
        <v>0</v>
      </c>
      <c r="M127" s="53">
        <v>0</v>
      </c>
      <c r="N127" s="50">
        <f t="shared" si="2"/>
        <v>101</v>
      </c>
      <c r="P127" s="85">
        <f t="shared" si="3"/>
        <v>2.8846153846153846</v>
      </c>
    </row>
    <row r="128" spans="1:16" hidden="1" x14ac:dyDescent="0.3">
      <c r="A128" s="95">
        <v>2014</v>
      </c>
      <c r="B128" s="46">
        <v>21</v>
      </c>
      <c r="C128" s="47" t="s">
        <v>20</v>
      </c>
      <c r="D128" s="48">
        <v>12</v>
      </c>
      <c r="E128" s="49">
        <v>16</v>
      </c>
      <c r="F128" s="49">
        <v>4</v>
      </c>
      <c r="G128" s="49">
        <v>106</v>
      </c>
      <c r="H128" s="49">
        <v>0</v>
      </c>
      <c r="I128" s="49">
        <v>8</v>
      </c>
      <c r="J128" s="49">
        <v>52</v>
      </c>
      <c r="K128" s="49">
        <v>4</v>
      </c>
      <c r="L128" s="49">
        <v>0</v>
      </c>
      <c r="M128" s="53">
        <v>0</v>
      </c>
      <c r="N128" s="50">
        <f t="shared" si="2"/>
        <v>202</v>
      </c>
      <c r="P128" s="85">
        <f t="shared" si="3"/>
        <v>2.1076923076923078</v>
      </c>
    </row>
    <row r="129" spans="1:16" hidden="1" x14ac:dyDescent="0.3">
      <c r="A129" s="95">
        <v>2014</v>
      </c>
      <c r="B129" s="46">
        <v>22</v>
      </c>
      <c r="C129" s="47" t="s">
        <v>20</v>
      </c>
      <c r="D129" s="48">
        <v>29</v>
      </c>
      <c r="E129" s="49">
        <v>16</v>
      </c>
      <c r="F129" s="49">
        <v>7</v>
      </c>
      <c r="G129" s="49">
        <v>3</v>
      </c>
      <c r="H129" s="49">
        <v>0</v>
      </c>
      <c r="I129" s="49">
        <v>14</v>
      </c>
      <c r="J129" s="49">
        <v>41</v>
      </c>
      <c r="K129" s="49">
        <v>7</v>
      </c>
      <c r="L129" s="49">
        <v>0</v>
      </c>
      <c r="M129" s="53">
        <v>0</v>
      </c>
      <c r="N129" s="50">
        <f t="shared" si="2"/>
        <v>117</v>
      </c>
      <c r="P129" s="85">
        <f t="shared" si="3"/>
        <v>2</v>
      </c>
    </row>
    <row r="130" spans="1:16" hidden="1" x14ac:dyDescent="0.3">
      <c r="A130" s="95">
        <v>2014</v>
      </c>
      <c r="B130" s="46">
        <v>23</v>
      </c>
      <c r="C130" s="47" t="s">
        <v>20</v>
      </c>
      <c r="D130" s="48">
        <v>7</v>
      </c>
      <c r="E130" s="49">
        <v>18</v>
      </c>
      <c r="F130" s="49">
        <v>9</v>
      </c>
      <c r="G130" s="49">
        <v>62</v>
      </c>
      <c r="H130" s="49">
        <v>0</v>
      </c>
      <c r="I130" s="49">
        <v>12</v>
      </c>
      <c r="J130" s="49">
        <v>3</v>
      </c>
      <c r="K130" s="49">
        <v>0</v>
      </c>
      <c r="L130" s="49">
        <v>0</v>
      </c>
      <c r="M130" s="53">
        <v>0</v>
      </c>
      <c r="N130" s="50">
        <f t="shared" si="2"/>
        <v>111</v>
      </c>
      <c r="P130" s="85">
        <f t="shared" si="3"/>
        <v>0.32142857142857145</v>
      </c>
    </row>
    <row r="131" spans="1:16" hidden="1" x14ac:dyDescent="0.3">
      <c r="A131" s="95">
        <v>2014</v>
      </c>
      <c r="B131" s="46">
        <v>24</v>
      </c>
      <c r="C131" s="47" t="s">
        <v>20</v>
      </c>
      <c r="D131" s="48">
        <v>9</v>
      </c>
      <c r="E131" s="49">
        <v>9</v>
      </c>
      <c r="F131" s="49">
        <v>9</v>
      </c>
      <c r="G131" s="49">
        <v>12</v>
      </c>
      <c r="H131" s="49">
        <v>0</v>
      </c>
      <c r="I131" s="49">
        <v>7</v>
      </c>
      <c r="J131" s="49">
        <v>0</v>
      </c>
      <c r="K131" s="49">
        <v>0</v>
      </c>
      <c r="L131" s="49">
        <v>0</v>
      </c>
      <c r="M131" s="53">
        <v>0</v>
      </c>
      <c r="N131" s="50">
        <f t="shared" si="2"/>
        <v>46</v>
      </c>
      <c r="P131" s="85">
        <f t="shared" si="3"/>
        <v>-0.3235294117647059</v>
      </c>
    </row>
    <row r="132" spans="1:16" hidden="1" x14ac:dyDescent="0.3">
      <c r="A132" s="95">
        <v>2014</v>
      </c>
      <c r="B132" s="46">
        <v>25</v>
      </c>
      <c r="C132" s="47" t="s">
        <v>20</v>
      </c>
      <c r="D132" s="48">
        <v>24</v>
      </c>
      <c r="E132" s="49">
        <v>16</v>
      </c>
      <c r="F132" s="49">
        <v>8</v>
      </c>
      <c r="G132" s="49">
        <v>18</v>
      </c>
      <c r="H132" s="49">
        <v>0</v>
      </c>
      <c r="I132" s="49">
        <v>10</v>
      </c>
      <c r="J132" s="49">
        <v>23</v>
      </c>
      <c r="K132" s="49">
        <v>24</v>
      </c>
      <c r="L132" s="49">
        <v>0</v>
      </c>
      <c r="M132" s="53">
        <v>0</v>
      </c>
      <c r="N132" s="50">
        <f t="shared" si="2"/>
        <v>123</v>
      </c>
      <c r="P132" s="85">
        <f t="shared" si="3"/>
        <v>0.35164835164835168</v>
      </c>
    </row>
    <row r="133" spans="1:16" hidden="1" x14ac:dyDescent="0.3">
      <c r="A133" s="95">
        <v>2014</v>
      </c>
      <c r="B133" s="46">
        <v>26</v>
      </c>
      <c r="C133" s="47" t="s">
        <v>20</v>
      </c>
      <c r="D133" s="48">
        <v>7</v>
      </c>
      <c r="E133" s="49">
        <v>11</v>
      </c>
      <c r="F133" s="49">
        <v>11</v>
      </c>
      <c r="G133" s="49">
        <v>4</v>
      </c>
      <c r="H133" s="49">
        <v>0</v>
      </c>
      <c r="I133" s="49">
        <v>5</v>
      </c>
      <c r="J133" s="49">
        <v>40</v>
      </c>
      <c r="K133" s="49">
        <v>2</v>
      </c>
      <c r="L133" s="49">
        <v>0</v>
      </c>
      <c r="M133" s="53">
        <v>0</v>
      </c>
      <c r="N133" s="50">
        <f t="shared" si="2"/>
        <v>80</v>
      </c>
      <c r="P133" s="85">
        <f t="shared" si="3"/>
        <v>-0.19191919191919191</v>
      </c>
    </row>
    <row r="134" spans="1:16" hidden="1" x14ac:dyDescent="0.3">
      <c r="A134" s="95">
        <v>2014</v>
      </c>
      <c r="B134" s="46">
        <v>27</v>
      </c>
      <c r="C134" s="47" t="s">
        <v>20</v>
      </c>
      <c r="D134" s="48">
        <v>28</v>
      </c>
      <c r="E134" s="49">
        <v>4</v>
      </c>
      <c r="F134" s="49">
        <v>2</v>
      </c>
      <c r="G134" s="49">
        <v>47</v>
      </c>
      <c r="H134" s="49">
        <v>0</v>
      </c>
      <c r="I134" s="49">
        <v>12</v>
      </c>
      <c r="J134" s="49">
        <v>7</v>
      </c>
      <c r="K134" s="49">
        <v>6</v>
      </c>
      <c r="L134" s="49">
        <v>0</v>
      </c>
      <c r="M134" s="53">
        <v>0</v>
      </c>
      <c r="N134" s="50">
        <f t="shared" si="2"/>
        <v>106</v>
      </c>
      <c r="P134" s="85">
        <f t="shared" si="3"/>
        <v>1.3555555555555556</v>
      </c>
    </row>
    <row r="135" spans="1:16" hidden="1" x14ac:dyDescent="0.3">
      <c r="A135" s="95">
        <v>2014</v>
      </c>
      <c r="B135" s="46">
        <v>28</v>
      </c>
      <c r="C135" s="47" t="s">
        <v>20</v>
      </c>
      <c r="D135" s="48">
        <v>23</v>
      </c>
      <c r="E135" s="49">
        <v>17</v>
      </c>
      <c r="F135" s="49">
        <v>0</v>
      </c>
      <c r="G135" s="49">
        <v>2</v>
      </c>
      <c r="H135" s="49">
        <v>0</v>
      </c>
      <c r="I135" s="49">
        <v>4</v>
      </c>
      <c r="J135" s="49">
        <v>2</v>
      </c>
      <c r="K135" s="49">
        <v>4</v>
      </c>
      <c r="L135" s="49">
        <v>0</v>
      </c>
      <c r="M135" s="53">
        <v>0</v>
      </c>
      <c r="N135" s="50">
        <f t="shared" ref="N135:N198" si="4">SUM(D135:M135)</f>
        <v>52</v>
      </c>
      <c r="P135" s="85">
        <f t="shared" si="3"/>
        <v>0.10638297872340426</v>
      </c>
    </row>
    <row r="136" spans="1:16" hidden="1" x14ac:dyDescent="0.3">
      <c r="A136" s="95">
        <v>2014</v>
      </c>
      <c r="B136" s="46">
        <v>29</v>
      </c>
      <c r="C136" s="47" t="s">
        <v>20</v>
      </c>
      <c r="D136" s="48">
        <v>22</v>
      </c>
      <c r="E136" s="49">
        <v>2</v>
      </c>
      <c r="F136" s="49">
        <v>15</v>
      </c>
      <c r="G136" s="49">
        <v>1</v>
      </c>
      <c r="H136" s="49">
        <v>0</v>
      </c>
      <c r="I136" s="49">
        <v>2</v>
      </c>
      <c r="J136" s="49">
        <v>14</v>
      </c>
      <c r="K136" s="49">
        <v>0</v>
      </c>
      <c r="L136" s="49">
        <v>0</v>
      </c>
      <c r="M136" s="53">
        <v>0</v>
      </c>
      <c r="N136" s="50">
        <f t="shared" si="4"/>
        <v>56</v>
      </c>
      <c r="P136" s="85">
        <f t="shared" si="3"/>
        <v>5.6603773584905662E-2</v>
      </c>
    </row>
    <row r="137" spans="1:16" hidden="1" x14ac:dyDescent="0.3">
      <c r="A137" s="95">
        <v>2014</v>
      </c>
      <c r="B137" s="46">
        <v>30</v>
      </c>
      <c r="C137" s="47" t="s">
        <v>20</v>
      </c>
      <c r="D137" s="48">
        <v>34</v>
      </c>
      <c r="E137" s="49">
        <v>4</v>
      </c>
      <c r="F137" s="49">
        <v>18</v>
      </c>
      <c r="G137" s="49">
        <v>19</v>
      </c>
      <c r="H137" s="49">
        <v>0</v>
      </c>
      <c r="I137" s="49">
        <v>0</v>
      </c>
      <c r="J137" s="49">
        <v>12</v>
      </c>
      <c r="K137" s="49">
        <v>6</v>
      </c>
      <c r="L137" s="49">
        <v>0</v>
      </c>
      <c r="M137" s="53">
        <v>0</v>
      </c>
      <c r="N137" s="50">
        <f t="shared" si="4"/>
        <v>93</v>
      </c>
      <c r="P137" s="85">
        <f t="shared" si="3"/>
        <v>0.36764705882352944</v>
      </c>
    </row>
    <row r="138" spans="1:16" hidden="1" x14ac:dyDescent="0.3">
      <c r="A138" s="95">
        <v>2014</v>
      </c>
      <c r="B138" s="46">
        <v>31</v>
      </c>
      <c r="C138" s="47" t="s">
        <v>20</v>
      </c>
      <c r="D138" s="48">
        <v>36</v>
      </c>
      <c r="E138" s="49">
        <v>8</v>
      </c>
      <c r="F138" s="49">
        <v>4</v>
      </c>
      <c r="G138" s="49">
        <v>12</v>
      </c>
      <c r="H138" s="49">
        <v>0</v>
      </c>
      <c r="I138" s="49">
        <v>5</v>
      </c>
      <c r="J138" s="49">
        <v>3</v>
      </c>
      <c r="K138" s="49">
        <v>7</v>
      </c>
      <c r="L138" s="49">
        <v>0</v>
      </c>
      <c r="M138" s="53">
        <v>0</v>
      </c>
      <c r="N138" s="50">
        <f t="shared" si="4"/>
        <v>75</v>
      </c>
      <c r="P138" s="85">
        <f t="shared" si="3"/>
        <v>-0.22680412371134021</v>
      </c>
    </row>
    <row r="139" spans="1:16" hidden="1" x14ac:dyDescent="0.3">
      <c r="A139" s="95">
        <v>2014</v>
      </c>
      <c r="B139" s="46">
        <v>32</v>
      </c>
      <c r="C139" s="47" t="s">
        <v>20</v>
      </c>
      <c r="D139" s="48">
        <v>31</v>
      </c>
      <c r="E139" s="49">
        <v>4</v>
      </c>
      <c r="F139" s="49">
        <v>9</v>
      </c>
      <c r="G139" s="49">
        <v>10</v>
      </c>
      <c r="H139" s="49">
        <v>0</v>
      </c>
      <c r="I139" s="49">
        <v>4</v>
      </c>
      <c r="J139" s="49">
        <v>28</v>
      </c>
      <c r="K139" s="49">
        <v>15</v>
      </c>
      <c r="L139" s="49">
        <v>0</v>
      </c>
      <c r="M139" s="53">
        <v>0</v>
      </c>
      <c r="N139" s="50">
        <f t="shared" si="4"/>
        <v>101</v>
      </c>
      <c r="P139" s="85">
        <f t="shared" si="3"/>
        <v>0.68333333333333335</v>
      </c>
    </row>
    <row r="140" spans="1:16" hidden="1" x14ac:dyDescent="0.3">
      <c r="A140" s="95">
        <v>2014</v>
      </c>
      <c r="B140" s="46">
        <v>33</v>
      </c>
      <c r="C140" s="47" t="s">
        <v>20</v>
      </c>
      <c r="D140" s="48">
        <v>33</v>
      </c>
      <c r="E140" s="49">
        <v>9</v>
      </c>
      <c r="F140" s="49">
        <v>5</v>
      </c>
      <c r="G140" s="49">
        <v>2</v>
      </c>
      <c r="H140" s="49">
        <v>0</v>
      </c>
      <c r="I140" s="49">
        <v>10</v>
      </c>
      <c r="J140" s="49">
        <v>0</v>
      </c>
      <c r="K140" s="49">
        <v>0</v>
      </c>
      <c r="L140" s="49">
        <v>0</v>
      </c>
      <c r="M140" s="53">
        <v>0</v>
      </c>
      <c r="N140" s="50">
        <f t="shared" si="4"/>
        <v>59</v>
      </c>
      <c r="P140" s="85">
        <f t="shared" si="3"/>
        <v>1.6818181818181819</v>
      </c>
    </row>
    <row r="141" spans="1:16" hidden="1" x14ac:dyDescent="0.3">
      <c r="A141" s="95">
        <v>2014</v>
      </c>
      <c r="B141" s="46">
        <v>34</v>
      </c>
      <c r="C141" s="47" t="s">
        <v>20</v>
      </c>
      <c r="D141" s="48">
        <v>6</v>
      </c>
      <c r="E141" s="49">
        <v>2</v>
      </c>
      <c r="F141" s="49">
        <v>6</v>
      </c>
      <c r="G141" s="49">
        <v>0</v>
      </c>
      <c r="H141" s="49">
        <v>0</v>
      </c>
      <c r="I141" s="49">
        <v>0</v>
      </c>
      <c r="J141" s="49">
        <v>0</v>
      </c>
      <c r="K141" s="49">
        <v>1</v>
      </c>
      <c r="L141" s="49">
        <v>0</v>
      </c>
      <c r="M141" s="53">
        <v>0</v>
      </c>
      <c r="N141" s="50">
        <f t="shared" si="4"/>
        <v>15</v>
      </c>
      <c r="P141" s="85">
        <f t="shared" si="3"/>
        <v>-0.72222222222222221</v>
      </c>
    </row>
    <row r="142" spans="1:16" hidden="1" x14ac:dyDescent="0.3">
      <c r="A142" s="95">
        <v>2014</v>
      </c>
      <c r="B142" s="46">
        <v>35</v>
      </c>
      <c r="C142" s="47" t="s">
        <v>20</v>
      </c>
      <c r="D142" s="48">
        <v>4</v>
      </c>
      <c r="E142" s="49">
        <v>0</v>
      </c>
      <c r="F142" s="49">
        <v>0</v>
      </c>
      <c r="G142" s="49">
        <v>4</v>
      </c>
      <c r="H142" s="49">
        <v>0</v>
      </c>
      <c r="I142" s="49">
        <v>3</v>
      </c>
      <c r="J142" s="49">
        <v>16</v>
      </c>
      <c r="K142" s="49">
        <v>9</v>
      </c>
      <c r="L142" s="49">
        <v>0</v>
      </c>
      <c r="M142" s="53">
        <v>0</v>
      </c>
      <c r="N142" s="50">
        <f t="shared" si="4"/>
        <v>36</v>
      </c>
      <c r="P142" s="85">
        <f t="shared" si="3"/>
        <v>3</v>
      </c>
    </row>
    <row r="143" spans="1:16" hidden="1" x14ac:dyDescent="0.3">
      <c r="A143" s="95">
        <v>2014</v>
      </c>
      <c r="B143" s="46">
        <v>36</v>
      </c>
      <c r="C143" s="47" t="s">
        <v>20</v>
      </c>
      <c r="D143" s="48">
        <v>93</v>
      </c>
      <c r="E143" s="49">
        <v>3</v>
      </c>
      <c r="F143" s="49">
        <v>3</v>
      </c>
      <c r="G143" s="49">
        <v>10</v>
      </c>
      <c r="H143" s="49">
        <v>0</v>
      </c>
      <c r="I143" s="49">
        <v>19</v>
      </c>
      <c r="J143" s="49">
        <v>36</v>
      </c>
      <c r="K143" s="49">
        <v>2</v>
      </c>
      <c r="L143" s="49">
        <v>0</v>
      </c>
      <c r="M143" s="53">
        <v>0</v>
      </c>
      <c r="N143" s="50">
        <f t="shared" si="4"/>
        <v>166</v>
      </c>
      <c r="P143" s="85">
        <f t="shared" si="3"/>
        <v>3.0487804878048781</v>
      </c>
    </row>
    <row r="144" spans="1:16" hidden="1" x14ac:dyDescent="0.3">
      <c r="A144" s="95">
        <v>2014</v>
      </c>
      <c r="B144" s="46">
        <v>37</v>
      </c>
      <c r="C144" s="47" t="s">
        <v>20</v>
      </c>
      <c r="D144" s="48">
        <v>12</v>
      </c>
      <c r="E144" s="49">
        <v>15</v>
      </c>
      <c r="F144" s="49">
        <v>7</v>
      </c>
      <c r="G144" s="49">
        <v>6</v>
      </c>
      <c r="H144" s="49">
        <v>0</v>
      </c>
      <c r="I144" s="49">
        <v>1</v>
      </c>
      <c r="J144" s="49">
        <v>15</v>
      </c>
      <c r="K144" s="49">
        <v>1</v>
      </c>
      <c r="L144" s="49">
        <v>0</v>
      </c>
      <c r="M144" s="53">
        <v>0</v>
      </c>
      <c r="N144" s="50">
        <f t="shared" si="4"/>
        <v>57</v>
      </c>
      <c r="P144" s="85">
        <f t="shared" si="3"/>
        <v>0.78125</v>
      </c>
    </row>
    <row r="145" spans="1:17" hidden="1" x14ac:dyDescent="0.3">
      <c r="A145" s="95">
        <v>2014</v>
      </c>
      <c r="B145" s="46">
        <v>38</v>
      </c>
      <c r="C145" s="47" t="s">
        <v>20</v>
      </c>
      <c r="D145" s="48">
        <v>6</v>
      </c>
      <c r="E145" s="49">
        <v>4</v>
      </c>
      <c r="F145" s="49">
        <v>1</v>
      </c>
      <c r="G145" s="49">
        <v>11</v>
      </c>
      <c r="H145" s="49">
        <v>0</v>
      </c>
      <c r="I145" s="49">
        <v>4</v>
      </c>
      <c r="J145" s="49">
        <v>4</v>
      </c>
      <c r="K145" s="49">
        <v>2</v>
      </c>
      <c r="L145" s="49">
        <v>0</v>
      </c>
      <c r="M145" s="53">
        <v>0</v>
      </c>
      <c r="N145" s="50">
        <f t="shared" si="4"/>
        <v>32</v>
      </c>
      <c r="P145" s="85">
        <f t="shared" si="3"/>
        <v>-0.68</v>
      </c>
    </row>
    <row r="146" spans="1:17" hidden="1" x14ac:dyDescent="0.3">
      <c r="A146" s="95">
        <v>2014</v>
      </c>
      <c r="B146" s="46">
        <v>39</v>
      </c>
      <c r="C146" s="47" t="s">
        <v>20</v>
      </c>
      <c r="D146" s="48">
        <v>15</v>
      </c>
      <c r="E146" s="49">
        <v>9</v>
      </c>
      <c r="F146" s="49">
        <v>0</v>
      </c>
      <c r="G146" s="49">
        <v>0</v>
      </c>
      <c r="H146" s="49">
        <v>0</v>
      </c>
      <c r="I146" s="49">
        <v>1</v>
      </c>
      <c r="J146" s="49">
        <v>0</v>
      </c>
      <c r="K146" s="49">
        <v>3</v>
      </c>
      <c r="L146" s="49">
        <v>0</v>
      </c>
      <c r="M146" s="53">
        <v>0</v>
      </c>
      <c r="N146" s="50">
        <f t="shared" si="4"/>
        <v>28</v>
      </c>
      <c r="P146" s="85">
        <f t="shared" si="3"/>
        <v>0.6470588235294118</v>
      </c>
    </row>
    <row r="147" spans="1:17" hidden="1" x14ac:dyDescent="0.3">
      <c r="A147" s="95">
        <v>2014</v>
      </c>
      <c r="B147" s="46">
        <v>40</v>
      </c>
      <c r="C147" s="47" t="s">
        <v>20</v>
      </c>
      <c r="D147" s="48">
        <v>12</v>
      </c>
      <c r="E147" s="49">
        <v>6</v>
      </c>
      <c r="F147" s="49">
        <v>4</v>
      </c>
      <c r="G147" s="49">
        <v>2</v>
      </c>
      <c r="H147" s="49">
        <v>0</v>
      </c>
      <c r="I147" s="49">
        <v>2</v>
      </c>
      <c r="J147" s="49">
        <v>1</v>
      </c>
      <c r="K147" s="49">
        <v>20</v>
      </c>
      <c r="L147" s="49">
        <v>0</v>
      </c>
      <c r="M147" s="53">
        <v>0</v>
      </c>
      <c r="N147" s="50">
        <f t="shared" si="4"/>
        <v>47</v>
      </c>
      <c r="P147" s="85">
        <f t="shared" si="3"/>
        <v>-9.6153846153846159E-2</v>
      </c>
    </row>
    <row r="148" spans="1:17" hidden="1" x14ac:dyDescent="0.3">
      <c r="A148" s="95">
        <v>2014</v>
      </c>
      <c r="B148" s="46">
        <v>41</v>
      </c>
      <c r="C148" s="47" t="s">
        <v>20</v>
      </c>
      <c r="D148" s="48">
        <v>22</v>
      </c>
      <c r="E148" s="49">
        <v>10</v>
      </c>
      <c r="F148" s="49">
        <v>6</v>
      </c>
      <c r="G148" s="49">
        <v>15</v>
      </c>
      <c r="H148" s="49">
        <v>0</v>
      </c>
      <c r="I148" s="49">
        <v>30</v>
      </c>
      <c r="J148" s="49">
        <v>0</v>
      </c>
      <c r="K148" s="49">
        <v>12</v>
      </c>
      <c r="L148" s="49">
        <v>0</v>
      </c>
      <c r="M148" s="53">
        <v>0</v>
      </c>
      <c r="N148" s="50">
        <f t="shared" si="4"/>
        <v>95</v>
      </c>
      <c r="P148" s="85">
        <f t="shared" si="3"/>
        <v>1.6388888888888888</v>
      </c>
    </row>
    <row r="149" spans="1:17" hidden="1" x14ac:dyDescent="0.3">
      <c r="A149" s="95">
        <v>2014</v>
      </c>
      <c r="B149" s="46">
        <v>42</v>
      </c>
      <c r="C149" s="47" t="s">
        <v>20</v>
      </c>
      <c r="D149" s="48">
        <v>14</v>
      </c>
      <c r="E149" s="49">
        <v>8</v>
      </c>
      <c r="F149" s="49">
        <v>2</v>
      </c>
      <c r="G149" s="49">
        <v>2</v>
      </c>
      <c r="H149" s="49">
        <v>0</v>
      </c>
      <c r="I149" s="49">
        <v>1</v>
      </c>
      <c r="J149" s="49">
        <v>4</v>
      </c>
      <c r="K149" s="49">
        <v>0</v>
      </c>
      <c r="L149" s="49">
        <v>0</v>
      </c>
      <c r="M149" s="53">
        <v>0</v>
      </c>
      <c r="N149" s="50">
        <f t="shared" si="4"/>
        <v>31</v>
      </c>
      <c r="P149" s="85">
        <f t="shared" si="3"/>
        <v>-0.61250000000000004</v>
      </c>
    </row>
    <row r="150" spans="1:17" hidden="1" x14ac:dyDescent="0.3">
      <c r="A150" s="95">
        <v>2014</v>
      </c>
      <c r="B150" s="46">
        <v>43</v>
      </c>
      <c r="C150" s="47" t="s">
        <v>20</v>
      </c>
      <c r="D150" s="48">
        <v>54</v>
      </c>
      <c r="E150" s="49">
        <v>16</v>
      </c>
      <c r="F150" s="49">
        <v>5</v>
      </c>
      <c r="G150" s="49">
        <v>5</v>
      </c>
      <c r="H150" s="49">
        <v>0</v>
      </c>
      <c r="I150" s="49">
        <v>0</v>
      </c>
      <c r="J150" s="49">
        <v>3</v>
      </c>
      <c r="K150" s="49">
        <v>0</v>
      </c>
      <c r="L150" s="49">
        <v>0</v>
      </c>
      <c r="M150" s="53">
        <v>0</v>
      </c>
      <c r="N150" s="50">
        <f t="shared" si="4"/>
        <v>83</v>
      </c>
      <c r="P150" s="85">
        <f t="shared" si="3"/>
        <v>3.15</v>
      </c>
    </row>
    <row r="151" spans="1:17" hidden="1" x14ac:dyDescent="0.3">
      <c r="A151" s="95">
        <v>2014</v>
      </c>
      <c r="B151" s="46">
        <v>44</v>
      </c>
      <c r="C151" s="47" t="s">
        <v>20</v>
      </c>
      <c r="D151" s="48">
        <v>40</v>
      </c>
      <c r="E151" s="49">
        <v>1</v>
      </c>
      <c r="F151" s="49">
        <v>0</v>
      </c>
      <c r="G151" s="49">
        <v>13</v>
      </c>
      <c r="H151" s="49">
        <v>0</v>
      </c>
      <c r="I151" s="49">
        <v>4</v>
      </c>
      <c r="J151" s="49">
        <v>12</v>
      </c>
      <c r="K151" s="49">
        <v>0</v>
      </c>
      <c r="L151" s="49">
        <v>0</v>
      </c>
      <c r="M151" s="53">
        <v>0</v>
      </c>
      <c r="N151" s="50">
        <f t="shared" si="4"/>
        <v>70</v>
      </c>
      <c r="P151" s="85">
        <f t="shared" si="3"/>
        <v>-0.51048951048951052</v>
      </c>
    </row>
    <row r="152" spans="1:17" hidden="1" x14ac:dyDescent="0.3">
      <c r="A152" s="95">
        <v>2014</v>
      </c>
      <c r="B152" s="46">
        <v>45</v>
      </c>
      <c r="C152" s="47" t="s">
        <v>20</v>
      </c>
      <c r="D152" s="48">
        <v>24</v>
      </c>
      <c r="E152" s="49">
        <v>3</v>
      </c>
      <c r="F152" s="49">
        <v>1</v>
      </c>
      <c r="G152" s="49">
        <v>12</v>
      </c>
      <c r="H152" s="49">
        <v>0</v>
      </c>
      <c r="I152" s="49">
        <v>1</v>
      </c>
      <c r="J152" s="49">
        <v>28</v>
      </c>
      <c r="K152" s="49">
        <v>2</v>
      </c>
      <c r="L152" s="49">
        <v>0</v>
      </c>
      <c r="M152" s="53">
        <v>0</v>
      </c>
      <c r="N152" s="50">
        <f t="shared" si="4"/>
        <v>71</v>
      </c>
      <c r="P152" s="85">
        <f t="shared" si="3"/>
        <v>0.33962264150943394</v>
      </c>
    </row>
    <row r="153" spans="1:17" hidden="1" x14ac:dyDescent="0.3">
      <c r="A153" s="95">
        <v>2014</v>
      </c>
      <c r="B153" s="46">
        <v>46</v>
      </c>
      <c r="C153" s="47" t="s">
        <v>20</v>
      </c>
      <c r="D153" s="48">
        <v>4</v>
      </c>
      <c r="E153" s="49">
        <v>6</v>
      </c>
      <c r="F153" s="49">
        <v>18</v>
      </c>
      <c r="G153" s="49">
        <v>10</v>
      </c>
      <c r="H153" s="49">
        <v>0</v>
      </c>
      <c r="I153" s="49">
        <v>34</v>
      </c>
      <c r="J153" s="49">
        <v>0</v>
      </c>
      <c r="K153" s="49">
        <v>18</v>
      </c>
      <c r="L153" s="49">
        <v>0</v>
      </c>
      <c r="M153" s="53">
        <v>0</v>
      </c>
      <c r="N153" s="50">
        <f t="shared" si="4"/>
        <v>90</v>
      </c>
      <c r="P153" s="85">
        <f t="shared" si="3"/>
        <v>0.42857142857142855</v>
      </c>
    </row>
    <row r="154" spans="1:17" hidden="1" x14ac:dyDescent="0.3">
      <c r="A154" s="95">
        <v>2014</v>
      </c>
      <c r="B154" s="46">
        <v>47</v>
      </c>
      <c r="C154" s="47" t="s">
        <v>20</v>
      </c>
      <c r="D154" s="48">
        <v>28</v>
      </c>
      <c r="E154" s="49">
        <v>4</v>
      </c>
      <c r="F154" s="49">
        <v>0</v>
      </c>
      <c r="G154" s="49">
        <v>6</v>
      </c>
      <c r="H154" s="49">
        <v>0</v>
      </c>
      <c r="I154" s="49">
        <v>0</v>
      </c>
      <c r="J154" s="49">
        <v>5</v>
      </c>
      <c r="K154" s="49">
        <v>10</v>
      </c>
      <c r="L154" s="49">
        <v>0</v>
      </c>
      <c r="M154" s="53">
        <v>0</v>
      </c>
      <c r="N154" s="50">
        <f t="shared" si="4"/>
        <v>53</v>
      </c>
      <c r="P154" s="85">
        <f t="shared" si="3"/>
        <v>0.29268292682926828</v>
      </c>
    </row>
    <row r="155" spans="1:17" hidden="1" x14ac:dyDescent="0.3">
      <c r="A155" s="95">
        <v>2014</v>
      </c>
      <c r="B155" s="46">
        <v>48</v>
      </c>
      <c r="C155" s="47" t="s">
        <v>20</v>
      </c>
      <c r="D155" s="48">
        <v>11</v>
      </c>
      <c r="E155" s="49">
        <v>22</v>
      </c>
      <c r="F155" s="49">
        <v>12</v>
      </c>
      <c r="G155" s="49">
        <v>25</v>
      </c>
      <c r="H155" s="49">
        <v>0</v>
      </c>
      <c r="I155" s="49">
        <v>25</v>
      </c>
      <c r="J155" s="49">
        <v>0</v>
      </c>
      <c r="K155" s="49">
        <v>2</v>
      </c>
      <c r="L155" s="49">
        <v>0</v>
      </c>
      <c r="M155" s="53">
        <v>0</v>
      </c>
      <c r="N155" s="50">
        <f t="shared" si="4"/>
        <v>97</v>
      </c>
      <c r="P155" s="85">
        <f t="shared" si="3"/>
        <v>2.4642857142857144</v>
      </c>
    </row>
    <row r="156" spans="1:17" hidden="1" x14ac:dyDescent="0.3">
      <c r="A156" s="95">
        <v>2014</v>
      </c>
      <c r="B156" s="46">
        <v>49</v>
      </c>
      <c r="C156" s="47" t="s">
        <v>20</v>
      </c>
      <c r="D156" s="48">
        <v>17</v>
      </c>
      <c r="E156" s="49">
        <v>10</v>
      </c>
      <c r="F156" s="49">
        <v>12</v>
      </c>
      <c r="G156" s="49">
        <v>19</v>
      </c>
      <c r="H156" s="49">
        <v>0</v>
      </c>
      <c r="I156" s="49">
        <v>0</v>
      </c>
      <c r="J156" s="49">
        <v>24</v>
      </c>
      <c r="K156" s="49">
        <v>4</v>
      </c>
      <c r="L156" s="49">
        <v>0</v>
      </c>
      <c r="M156" s="53">
        <v>0</v>
      </c>
      <c r="N156" s="50">
        <f t="shared" si="4"/>
        <v>86</v>
      </c>
      <c r="P156" s="85">
        <f t="shared" si="3"/>
        <v>2.3076923076923075</v>
      </c>
    </row>
    <row r="157" spans="1:17" hidden="1" x14ac:dyDescent="0.3">
      <c r="A157" s="95">
        <v>2014</v>
      </c>
      <c r="B157" s="46">
        <v>50</v>
      </c>
      <c r="C157" s="47" t="s">
        <v>20</v>
      </c>
      <c r="D157" s="48">
        <v>41</v>
      </c>
      <c r="E157" s="49">
        <v>18</v>
      </c>
      <c r="F157" s="49">
        <v>4</v>
      </c>
      <c r="G157" s="49">
        <v>15</v>
      </c>
      <c r="H157" s="49">
        <v>0</v>
      </c>
      <c r="I157" s="49">
        <v>8</v>
      </c>
      <c r="J157" s="49">
        <v>30</v>
      </c>
      <c r="K157" s="49">
        <v>21</v>
      </c>
      <c r="L157" s="49">
        <v>0</v>
      </c>
      <c r="M157" s="53">
        <v>0</v>
      </c>
      <c r="N157" s="50">
        <f t="shared" si="4"/>
        <v>137</v>
      </c>
      <c r="P157" s="85">
        <f t="shared" si="3"/>
        <v>3.8928571428571428</v>
      </c>
    </row>
    <row r="158" spans="1:17" hidden="1" x14ac:dyDescent="0.3">
      <c r="A158" s="95">
        <v>2014</v>
      </c>
      <c r="B158" s="46">
        <v>51</v>
      </c>
      <c r="C158" s="47" t="s">
        <v>20</v>
      </c>
      <c r="D158" s="48">
        <v>47</v>
      </c>
      <c r="E158" s="49">
        <v>41</v>
      </c>
      <c r="F158" s="49">
        <v>3</v>
      </c>
      <c r="G158" s="49">
        <v>13</v>
      </c>
      <c r="H158" s="49">
        <v>0</v>
      </c>
      <c r="I158" s="49">
        <v>3</v>
      </c>
      <c r="J158" s="49">
        <v>5</v>
      </c>
      <c r="K158" s="49">
        <v>11</v>
      </c>
      <c r="L158" s="49">
        <v>0</v>
      </c>
      <c r="M158" s="53">
        <v>0</v>
      </c>
      <c r="N158" s="50">
        <f>SUM(D158:M158)</f>
        <v>123</v>
      </c>
      <c r="P158" s="85">
        <f>(N158-N105)/N105</f>
        <v>-0.1276595744680851</v>
      </c>
    </row>
    <row r="159" spans="1:17" ht="15" hidden="1" thickBot="1" x14ac:dyDescent="0.35">
      <c r="A159" s="96">
        <v>2014</v>
      </c>
      <c r="B159" s="87">
        <v>52</v>
      </c>
      <c r="C159" s="88" t="s">
        <v>20</v>
      </c>
      <c r="D159" s="56">
        <v>97</v>
      </c>
      <c r="E159" s="57">
        <v>24</v>
      </c>
      <c r="F159" s="57">
        <v>12</v>
      </c>
      <c r="G159" s="89">
        <v>12</v>
      </c>
      <c r="H159" s="89">
        <v>0</v>
      </c>
      <c r="I159" s="89">
        <v>19</v>
      </c>
      <c r="J159" s="89">
        <v>0</v>
      </c>
      <c r="K159" s="89">
        <v>0</v>
      </c>
      <c r="L159" s="57">
        <v>0</v>
      </c>
      <c r="M159" s="58">
        <v>0</v>
      </c>
      <c r="N159" s="59">
        <f t="shared" si="4"/>
        <v>164</v>
      </c>
      <c r="P159" s="90">
        <f>(N159-N106)/N106</f>
        <v>4.290322580645161</v>
      </c>
    </row>
    <row r="160" spans="1:17" ht="97.5" hidden="1" customHeight="1" thickTop="1" thickBot="1" x14ac:dyDescent="0.35">
      <c r="A160" s="61" t="s">
        <v>0</v>
      </c>
      <c r="B160" s="62" t="s">
        <v>1</v>
      </c>
      <c r="C160" s="63" t="s">
        <v>2</v>
      </c>
      <c r="D160" s="64" t="s">
        <v>22</v>
      </c>
      <c r="E160" s="65" t="s">
        <v>4</v>
      </c>
      <c r="F160" s="66" t="s">
        <v>5</v>
      </c>
      <c r="G160" s="65" t="s">
        <v>6</v>
      </c>
      <c r="H160" s="65" t="s">
        <v>7</v>
      </c>
      <c r="I160" s="65" t="s">
        <v>8</v>
      </c>
      <c r="J160" s="65" t="s">
        <v>9</v>
      </c>
      <c r="K160" s="67" t="s">
        <v>10</v>
      </c>
      <c r="L160" s="68" t="s">
        <v>11</v>
      </c>
      <c r="M160" s="69" t="s">
        <v>12</v>
      </c>
      <c r="N160" s="165" t="s">
        <v>13</v>
      </c>
      <c r="O160" s="71"/>
      <c r="P160" s="91" t="s">
        <v>23</v>
      </c>
      <c r="Q160" s="71"/>
    </row>
    <row r="161" spans="1:17" hidden="1" x14ac:dyDescent="0.3">
      <c r="A161" s="102">
        <v>2015</v>
      </c>
      <c r="B161" s="74">
        <v>1</v>
      </c>
      <c r="C161" s="75" t="s">
        <v>20</v>
      </c>
      <c r="D161" s="76">
        <v>20</v>
      </c>
      <c r="E161" s="77">
        <v>7</v>
      </c>
      <c r="F161" s="77">
        <v>0</v>
      </c>
      <c r="G161" s="77">
        <v>4</v>
      </c>
      <c r="H161" s="77">
        <v>0</v>
      </c>
      <c r="I161" s="77">
        <v>4</v>
      </c>
      <c r="J161" s="77">
        <v>0</v>
      </c>
      <c r="K161" s="77">
        <v>2</v>
      </c>
      <c r="L161" s="77">
        <v>0</v>
      </c>
      <c r="M161" s="78">
        <v>0</v>
      </c>
      <c r="N161" s="50">
        <f t="shared" si="4"/>
        <v>37</v>
      </c>
      <c r="O161" s="79"/>
      <c r="P161" s="104">
        <f>(N161-N108)/N108</f>
        <v>0.85</v>
      </c>
      <c r="Q161" s="82"/>
    </row>
    <row r="162" spans="1:17" hidden="1" x14ac:dyDescent="0.3">
      <c r="A162" s="105">
        <v>2015</v>
      </c>
      <c r="B162" s="46">
        <v>2</v>
      </c>
      <c r="C162" s="84" t="s">
        <v>20</v>
      </c>
      <c r="D162" s="48">
        <v>12</v>
      </c>
      <c r="E162" s="49">
        <v>0</v>
      </c>
      <c r="F162" s="49">
        <v>0</v>
      </c>
      <c r="G162" s="49">
        <v>8</v>
      </c>
      <c r="H162" s="49">
        <v>0</v>
      </c>
      <c r="I162" s="49">
        <v>0</v>
      </c>
      <c r="J162" s="49">
        <v>0</v>
      </c>
      <c r="K162" s="49">
        <v>14</v>
      </c>
      <c r="L162" s="49">
        <v>0</v>
      </c>
      <c r="M162" s="53">
        <v>0</v>
      </c>
      <c r="N162" s="50">
        <f>SUM(D162:M162)</f>
        <v>34</v>
      </c>
      <c r="O162" s="82"/>
      <c r="P162" s="104">
        <f>(N162-N109)/N109</f>
        <v>3.8571428571428572</v>
      </c>
      <c r="Q162" s="82"/>
    </row>
    <row r="163" spans="1:17" ht="15.75" hidden="1" customHeight="1" x14ac:dyDescent="0.3">
      <c r="A163" s="105">
        <v>2015</v>
      </c>
      <c r="B163" s="46">
        <v>3</v>
      </c>
      <c r="C163" s="47" t="s">
        <v>20</v>
      </c>
      <c r="D163" s="48">
        <v>21</v>
      </c>
      <c r="E163" s="49">
        <v>20</v>
      </c>
      <c r="F163" s="49">
        <v>0</v>
      </c>
      <c r="G163" s="49">
        <v>1</v>
      </c>
      <c r="H163" s="49">
        <v>0</v>
      </c>
      <c r="I163" s="49">
        <v>0</v>
      </c>
      <c r="J163" s="49">
        <v>4</v>
      </c>
      <c r="K163" s="49">
        <v>3</v>
      </c>
      <c r="L163" s="49">
        <v>0</v>
      </c>
      <c r="M163" s="53">
        <v>0</v>
      </c>
      <c r="N163" s="50">
        <f t="shared" si="4"/>
        <v>49</v>
      </c>
      <c r="P163" s="104">
        <f>(N163-N110)/N110</f>
        <v>-0.63432835820895528</v>
      </c>
    </row>
    <row r="164" spans="1:17" hidden="1" x14ac:dyDescent="0.3">
      <c r="A164" s="105">
        <v>2015</v>
      </c>
      <c r="B164" s="46">
        <v>4</v>
      </c>
      <c r="C164" s="47" t="s">
        <v>20</v>
      </c>
      <c r="D164" s="48">
        <v>44</v>
      </c>
      <c r="E164" s="49">
        <v>2</v>
      </c>
      <c r="F164" s="49">
        <v>4</v>
      </c>
      <c r="G164" s="49">
        <v>30</v>
      </c>
      <c r="H164" s="49">
        <v>0</v>
      </c>
      <c r="I164" s="49">
        <v>2</v>
      </c>
      <c r="J164" s="49">
        <v>6</v>
      </c>
      <c r="K164" s="49">
        <v>10</v>
      </c>
      <c r="L164" s="49">
        <v>0</v>
      </c>
      <c r="M164" s="53">
        <v>0</v>
      </c>
      <c r="N164" s="50">
        <f t="shared" si="4"/>
        <v>98</v>
      </c>
      <c r="P164" s="104">
        <f>(N164-N111)/N111</f>
        <v>-7.5471698113207544E-2</v>
      </c>
    </row>
    <row r="165" spans="1:17" hidden="1" x14ac:dyDescent="0.3">
      <c r="A165" s="105">
        <v>2015</v>
      </c>
      <c r="B165" s="46">
        <v>5</v>
      </c>
      <c r="C165" s="47" t="s">
        <v>20</v>
      </c>
      <c r="D165" s="48">
        <v>22</v>
      </c>
      <c r="E165" s="49">
        <v>20</v>
      </c>
      <c r="F165" s="49">
        <v>7</v>
      </c>
      <c r="G165" s="49">
        <v>1</v>
      </c>
      <c r="H165" s="49">
        <v>0</v>
      </c>
      <c r="I165" s="49">
        <v>0</v>
      </c>
      <c r="J165" s="49">
        <v>4</v>
      </c>
      <c r="K165" s="49">
        <v>2</v>
      </c>
      <c r="L165" s="49">
        <v>0</v>
      </c>
      <c r="M165" s="53">
        <v>0</v>
      </c>
      <c r="N165" s="50">
        <f t="shared" si="4"/>
        <v>56</v>
      </c>
      <c r="P165" s="104">
        <f>(N165-N112)/N112</f>
        <v>-3.4482758620689655E-2</v>
      </c>
    </row>
    <row r="166" spans="1:17" hidden="1" x14ac:dyDescent="0.3">
      <c r="A166" s="105">
        <v>2015</v>
      </c>
      <c r="B166" s="46">
        <v>6</v>
      </c>
      <c r="C166" s="47" t="s">
        <v>20</v>
      </c>
      <c r="D166" s="48">
        <v>108</v>
      </c>
      <c r="E166" s="49">
        <v>14</v>
      </c>
      <c r="F166" s="49">
        <v>1</v>
      </c>
      <c r="G166" s="49">
        <v>15</v>
      </c>
      <c r="H166" s="49">
        <v>0</v>
      </c>
      <c r="I166" s="49">
        <v>2</v>
      </c>
      <c r="J166" s="49">
        <v>8</v>
      </c>
      <c r="K166" s="49">
        <v>5</v>
      </c>
      <c r="L166" s="49">
        <v>0</v>
      </c>
      <c r="M166" s="53">
        <v>0</v>
      </c>
      <c r="N166" s="50">
        <f t="shared" si="4"/>
        <v>153</v>
      </c>
      <c r="P166" s="104">
        <f t="shared" ref="P166:P212" si="5">(N166-N113)/N113</f>
        <v>0.2857142857142857</v>
      </c>
    </row>
    <row r="167" spans="1:17" ht="16.5" hidden="1" customHeight="1" x14ac:dyDescent="0.3">
      <c r="A167" s="105">
        <v>2015</v>
      </c>
      <c r="B167" s="46">
        <v>7</v>
      </c>
      <c r="C167" s="47" t="s">
        <v>20</v>
      </c>
      <c r="D167" s="48">
        <v>20</v>
      </c>
      <c r="E167" s="49">
        <v>1</v>
      </c>
      <c r="F167" s="49">
        <v>3</v>
      </c>
      <c r="G167" s="49">
        <v>5</v>
      </c>
      <c r="H167" s="49">
        <v>24</v>
      </c>
      <c r="I167" s="49">
        <v>3</v>
      </c>
      <c r="J167" s="49">
        <v>14</v>
      </c>
      <c r="K167" s="49">
        <v>2</v>
      </c>
      <c r="L167" s="49">
        <v>0</v>
      </c>
      <c r="M167" s="53">
        <v>0</v>
      </c>
      <c r="N167" s="50">
        <f t="shared" si="4"/>
        <v>72</v>
      </c>
      <c r="P167" s="104">
        <f t="shared" si="5"/>
        <v>9.0909090909090912E-2</v>
      </c>
    </row>
    <row r="168" spans="1:17" ht="16.5" hidden="1" customHeight="1" x14ac:dyDescent="0.3">
      <c r="A168" s="105">
        <v>2015</v>
      </c>
      <c r="B168" s="46">
        <v>8</v>
      </c>
      <c r="C168" s="47" t="s">
        <v>20</v>
      </c>
      <c r="D168" s="48">
        <v>38</v>
      </c>
      <c r="E168" s="49">
        <v>26</v>
      </c>
      <c r="F168" s="49">
        <v>2</v>
      </c>
      <c r="G168" s="49">
        <v>12</v>
      </c>
      <c r="H168" s="49">
        <v>6</v>
      </c>
      <c r="I168" s="49">
        <v>4</v>
      </c>
      <c r="J168" s="49">
        <v>0</v>
      </c>
      <c r="K168" s="49">
        <v>6</v>
      </c>
      <c r="L168" s="49">
        <v>0</v>
      </c>
      <c r="M168" s="53">
        <v>0</v>
      </c>
      <c r="N168" s="50">
        <f t="shared" si="4"/>
        <v>94</v>
      </c>
      <c r="P168" s="104">
        <f t="shared" si="5"/>
        <v>3.2727272727272729</v>
      </c>
    </row>
    <row r="169" spans="1:17" hidden="1" x14ac:dyDescent="0.3">
      <c r="A169" s="105">
        <v>2015</v>
      </c>
      <c r="B169" s="46">
        <v>9</v>
      </c>
      <c r="C169" s="47" t="s">
        <v>20</v>
      </c>
      <c r="D169" s="48">
        <v>35</v>
      </c>
      <c r="E169" s="49">
        <v>9</v>
      </c>
      <c r="F169" s="49">
        <v>10</v>
      </c>
      <c r="G169" s="49">
        <v>3</v>
      </c>
      <c r="H169" s="49">
        <v>0</v>
      </c>
      <c r="I169" s="49">
        <v>13</v>
      </c>
      <c r="J169" s="49">
        <v>4</v>
      </c>
      <c r="K169" s="49">
        <v>4</v>
      </c>
      <c r="L169" s="49">
        <v>0</v>
      </c>
      <c r="M169" s="53">
        <v>0</v>
      </c>
      <c r="N169" s="50">
        <f t="shared" si="4"/>
        <v>78</v>
      </c>
      <c r="P169" s="104">
        <f t="shared" si="5"/>
        <v>9.8591549295774641E-2</v>
      </c>
    </row>
    <row r="170" spans="1:17" hidden="1" x14ac:dyDescent="0.3">
      <c r="A170" s="105">
        <v>2015</v>
      </c>
      <c r="B170" s="46">
        <v>10</v>
      </c>
      <c r="C170" s="47" t="s">
        <v>20</v>
      </c>
      <c r="D170" s="48">
        <v>48</v>
      </c>
      <c r="E170" s="49">
        <v>0</v>
      </c>
      <c r="F170" s="49">
        <v>27</v>
      </c>
      <c r="G170" s="49">
        <v>11</v>
      </c>
      <c r="H170" s="49">
        <v>0</v>
      </c>
      <c r="I170" s="49">
        <v>3</v>
      </c>
      <c r="J170" s="49">
        <v>7</v>
      </c>
      <c r="K170" s="49">
        <v>4</v>
      </c>
      <c r="L170" s="49">
        <v>0</v>
      </c>
      <c r="M170" s="53">
        <v>1</v>
      </c>
      <c r="N170" s="50">
        <f t="shared" si="4"/>
        <v>101</v>
      </c>
      <c r="P170" s="104">
        <f t="shared" si="5"/>
        <v>0.38356164383561642</v>
      </c>
    </row>
    <row r="171" spans="1:17" hidden="1" x14ac:dyDescent="0.3">
      <c r="A171" s="105">
        <v>2015</v>
      </c>
      <c r="B171" s="46">
        <v>11</v>
      </c>
      <c r="C171" s="47" t="s">
        <v>20</v>
      </c>
      <c r="D171" s="48">
        <v>28</v>
      </c>
      <c r="E171" s="49">
        <v>9</v>
      </c>
      <c r="F171" s="49">
        <v>4</v>
      </c>
      <c r="G171" s="49">
        <v>18</v>
      </c>
      <c r="H171" s="49">
        <v>0</v>
      </c>
      <c r="I171" s="49">
        <v>6</v>
      </c>
      <c r="J171" s="49">
        <v>4</v>
      </c>
      <c r="K171" s="49">
        <v>5</v>
      </c>
      <c r="L171" s="49">
        <v>0</v>
      </c>
      <c r="M171" s="53">
        <v>0</v>
      </c>
      <c r="N171" s="50">
        <f t="shared" si="4"/>
        <v>74</v>
      </c>
      <c r="P171" s="104">
        <f t="shared" si="5"/>
        <v>-0.18681318681318682</v>
      </c>
    </row>
    <row r="172" spans="1:17" ht="12" hidden="1" customHeight="1" x14ac:dyDescent="0.3">
      <c r="A172" s="105">
        <v>2015</v>
      </c>
      <c r="B172" s="46">
        <v>12</v>
      </c>
      <c r="C172" s="47" t="s">
        <v>20</v>
      </c>
      <c r="D172" s="48">
        <v>119</v>
      </c>
      <c r="E172" s="49">
        <v>21</v>
      </c>
      <c r="F172" s="49">
        <v>11</v>
      </c>
      <c r="G172" s="49">
        <v>8</v>
      </c>
      <c r="H172" s="49">
        <v>14</v>
      </c>
      <c r="I172" s="49">
        <v>4</v>
      </c>
      <c r="J172" s="49">
        <v>12</v>
      </c>
      <c r="K172" s="49">
        <v>14</v>
      </c>
      <c r="L172" s="49">
        <v>0</v>
      </c>
      <c r="M172" s="53">
        <v>0</v>
      </c>
      <c r="N172" s="50">
        <f t="shared" si="4"/>
        <v>203</v>
      </c>
      <c r="P172" s="104">
        <f t="shared" si="5"/>
        <v>0.95192307692307687</v>
      </c>
    </row>
    <row r="173" spans="1:17" hidden="1" x14ac:dyDescent="0.3">
      <c r="A173" s="105">
        <v>2015</v>
      </c>
      <c r="B173" s="46">
        <v>13</v>
      </c>
      <c r="C173" s="47" t="s">
        <v>20</v>
      </c>
      <c r="D173" s="48">
        <v>38</v>
      </c>
      <c r="E173" s="49">
        <v>8</v>
      </c>
      <c r="F173" s="49">
        <v>4</v>
      </c>
      <c r="G173" s="49">
        <v>2</v>
      </c>
      <c r="H173" s="49">
        <v>0</v>
      </c>
      <c r="I173" s="49">
        <v>6</v>
      </c>
      <c r="J173" s="49">
        <v>16</v>
      </c>
      <c r="K173" s="49">
        <v>14</v>
      </c>
      <c r="L173" s="49">
        <v>0</v>
      </c>
      <c r="M173" s="53">
        <v>0</v>
      </c>
      <c r="N173" s="50">
        <f t="shared" si="4"/>
        <v>88</v>
      </c>
      <c r="P173" s="104">
        <f t="shared" si="5"/>
        <v>0.25714285714285712</v>
      </c>
    </row>
    <row r="174" spans="1:17" hidden="1" x14ac:dyDescent="0.3">
      <c r="A174" s="105">
        <v>2015</v>
      </c>
      <c r="B174" s="46">
        <v>14</v>
      </c>
      <c r="C174" s="47" t="s">
        <v>20</v>
      </c>
      <c r="D174" s="48">
        <v>69</v>
      </c>
      <c r="E174" s="49">
        <v>4</v>
      </c>
      <c r="F174" s="49">
        <v>9</v>
      </c>
      <c r="G174" s="49">
        <v>23</v>
      </c>
      <c r="H174" s="49">
        <v>10</v>
      </c>
      <c r="I174" s="49">
        <v>11</v>
      </c>
      <c r="J174" s="49">
        <v>2</v>
      </c>
      <c r="K174" s="49">
        <v>36</v>
      </c>
      <c r="L174" s="49">
        <v>0</v>
      </c>
      <c r="M174" s="53">
        <v>0</v>
      </c>
      <c r="N174" s="50">
        <f t="shared" si="4"/>
        <v>164</v>
      </c>
      <c r="P174" s="104">
        <f t="shared" si="5"/>
        <v>1.523076923076923</v>
      </c>
    </row>
    <row r="175" spans="1:17" hidden="1" x14ac:dyDescent="0.3">
      <c r="A175" s="105">
        <v>2015</v>
      </c>
      <c r="B175" s="46">
        <v>15</v>
      </c>
      <c r="C175" s="47" t="s">
        <v>20</v>
      </c>
      <c r="D175" s="48">
        <v>22</v>
      </c>
      <c r="E175" s="49">
        <v>6</v>
      </c>
      <c r="F175" s="49">
        <v>0</v>
      </c>
      <c r="G175" s="49">
        <v>21</v>
      </c>
      <c r="H175" s="49">
        <v>0</v>
      </c>
      <c r="I175" s="49">
        <v>4</v>
      </c>
      <c r="J175" s="49">
        <v>2</v>
      </c>
      <c r="K175" s="49">
        <v>0</v>
      </c>
      <c r="L175" s="49">
        <v>0</v>
      </c>
      <c r="M175" s="53">
        <v>0</v>
      </c>
      <c r="N175" s="50">
        <f t="shared" si="4"/>
        <v>55</v>
      </c>
      <c r="P175" s="104">
        <f t="shared" si="5"/>
        <v>1.037037037037037</v>
      </c>
    </row>
    <row r="176" spans="1:17" hidden="1" x14ac:dyDescent="0.3">
      <c r="A176" s="105">
        <v>2015</v>
      </c>
      <c r="B176" s="46">
        <v>16</v>
      </c>
      <c r="C176" s="47" t="s">
        <v>20</v>
      </c>
      <c r="D176" s="48">
        <v>44</v>
      </c>
      <c r="E176" s="49">
        <v>7</v>
      </c>
      <c r="F176" s="49">
        <v>3</v>
      </c>
      <c r="G176" s="49">
        <v>5</v>
      </c>
      <c r="H176" s="49">
        <v>0</v>
      </c>
      <c r="I176" s="49">
        <v>17</v>
      </c>
      <c r="J176" s="49">
        <v>3</v>
      </c>
      <c r="K176" s="49">
        <v>19</v>
      </c>
      <c r="L176" s="49">
        <v>0</v>
      </c>
      <c r="M176" s="53">
        <v>0</v>
      </c>
      <c r="N176" s="50">
        <f t="shared" si="4"/>
        <v>98</v>
      </c>
      <c r="P176" s="104">
        <f t="shared" si="5"/>
        <v>-0.15517241379310345</v>
      </c>
    </row>
    <row r="177" spans="1:16" hidden="1" x14ac:dyDescent="0.3">
      <c r="A177" s="105">
        <v>2015</v>
      </c>
      <c r="B177" s="46">
        <v>17</v>
      </c>
      <c r="C177" s="47" t="s">
        <v>20</v>
      </c>
      <c r="D177" s="48">
        <v>51</v>
      </c>
      <c r="E177" s="49">
        <v>8</v>
      </c>
      <c r="F177" s="49">
        <v>4</v>
      </c>
      <c r="G177" s="49">
        <v>8</v>
      </c>
      <c r="H177" s="49">
        <v>6</v>
      </c>
      <c r="I177" s="49">
        <v>6</v>
      </c>
      <c r="J177" s="49">
        <v>26</v>
      </c>
      <c r="K177" s="49">
        <v>0</v>
      </c>
      <c r="L177" s="49">
        <v>0</v>
      </c>
      <c r="M177" s="53">
        <v>0</v>
      </c>
      <c r="N177" s="50">
        <f t="shared" si="4"/>
        <v>109</v>
      </c>
      <c r="P177" s="104">
        <f t="shared" si="5"/>
        <v>1.4772727272727273</v>
      </c>
    </row>
    <row r="178" spans="1:16" hidden="1" x14ac:dyDescent="0.3">
      <c r="A178" s="105">
        <v>2015</v>
      </c>
      <c r="B178" s="46">
        <v>18</v>
      </c>
      <c r="C178" s="47" t="s">
        <v>20</v>
      </c>
      <c r="D178" s="48">
        <v>97</v>
      </c>
      <c r="E178" s="49">
        <v>14</v>
      </c>
      <c r="F178" s="49">
        <v>6</v>
      </c>
      <c r="G178" s="49">
        <v>13</v>
      </c>
      <c r="H178" s="49">
        <v>0</v>
      </c>
      <c r="I178" s="49">
        <v>4</v>
      </c>
      <c r="J178" s="49">
        <v>43</v>
      </c>
      <c r="K178" s="49">
        <v>13</v>
      </c>
      <c r="L178" s="49">
        <v>0</v>
      </c>
      <c r="M178" s="53">
        <v>0</v>
      </c>
      <c r="N178" s="50">
        <f t="shared" si="4"/>
        <v>190</v>
      </c>
      <c r="P178" s="104">
        <f t="shared" si="5"/>
        <v>1.4050632911392404</v>
      </c>
    </row>
    <row r="179" spans="1:16" hidden="1" x14ac:dyDescent="0.3">
      <c r="A179" s="105">
        <v>2015</v>
      </c>
      <c r="B179" s="46">
        <v>19</v>
      </c>
      <c r="C179" s="47" t="s">
        <v>20</v>
      </c>
      <c r="D179" s="48">
        <v>19</v>
      </c>
      <c r="E179" s="49">
        <v>6</v>
      </c>
      <c r="F179" s="49">
        <v>0</v>
      </c>
      <c r="G179" s="49">
        <v>8</v>
      </c>
      <c r="H179" s="49">
        <v>0</v>
      </c>
      <c r="I179" s="49">
        <v>17</v>
      </c>
      <c r="J179" s="49">
        <v>18</v>
      </c>
      <c r="K179" s="49">
        <v>3</v>
      </c>
      <c r="L179" s="49">
        <v>0</v>
      </c>
      <c r="M179" s="53">
        <v>0</v>
      </c>
      <c r="N179" s="50">
        <f t="shared" si="4"/>
        <v>71</v>
      </c>
      <c r="P179" s="104">
        <f t="shared" si="5"/>
        <v>-0.41322314049586778</v>
      </c>
    </row>
    <row r="180" spans="1:16" hidden="1" x14ac:dyDescent="0.3">
      <c r="A180" s="105">
        <v>2015</v>
      </c>
      <c r="B180" s="46">
        <v>20</v>
      </c>
      <c r="C180" s="47" t="s">
        <v>20</v>
      </c>
      <c r="D180" s="48">
        <v>100</v>
      </c>
      <c r="E180" s="49">
        <v>10</v>
      </c>
      <c r="F180" s="49">
        <v>3</v>
      </c>
      <c r="G180" s="49">
        <v>5</v>
      </c>
      <c r="H180" s="49">
        <v>4</v>
      </c>
      <c r="I180" s="49">
        <v>0</v>
      </c>
      <c r="J180" s="49">
        <v>1</v>
      </c>
      <c r="K180" s="49">
        <v>24</v>
      </c>
      <c r="L180" s="49">
        <v>0</v>
      </c>
      <c r="M180" s="53">
        <v>0</v>
      </c>
      <c r="N180" s="50">
        <f t="shared" si="4"/>
        <v>147</v>
      </c>
      <c r="P180" s="104">
        <f t="shared" si="5"/>
        <v>0.45544554455445546</v>
      </c>
    </row>
    <row r="181" spans="1:16" hidden="1" x14ac:dyDescent="0.3">
      <c r="A181" s="105">
        <v>2015</v>
      </c>
      <c r="B181" s="46">
        <v>21</v>
      </c>
      <c r="C181" s="47" t="s">
        <v>20</v>
      </c>
      <c r="D181" s="48">
        <v>37</v>
      </c>
      <c r="E181" s="49">
        <v>19</v>
      </c>
      <c r="F181" s="49">
        <v>2</v>
      </c>
      <c r="G181" s="49">
        <v>4</v>
      </c>
      <c r="H181" s="49">
        <v>4</v>
      </c>
      <c r="I181" s="49">
        <v>2</v>
      </c>
      <c r="J181" s="49">
        <v>10</v>
      </c>
      <c r="K181" s="49">
        <v>0</v>
      </c>
      <c r="L181" s="49">
        <v>0</v>
      </c>
      <c r="M181" s="53">
        <v>0</v>
      </c>
      <c r="N181" s="50">
        <f t="shared" si="4"/>
        <v>78</v>
      </c>
      <c r="P181" s="104">
        <f t="shared" si="5"/>
        <v>-0.61386138613861385</v>
      </c>
    </row>
    <row r="182" spans="1:16" hidden="1" x14ac:dyDescent="0.3">
      <c r="A182" s="105">
        <v>2015</v>
      </c>
      <c r="B182" s="46">
        <v>22</v>
      </c>
      <c r="C182" s="47" t="s">
        <v>20</v>
      </c>
      <c r="D182" s="48">
        <v>109</v>
      </c>
      <c r="E182" s="49">
        <v>15</v>
      </c>
      <c r="F182" s="49">
        <v>10</v>
      </c>
      <c r="G182" s="49">
        <v>24</v>
      </c>
      <c r="H182" s="49">
        <v>0</v>
      </c>
      <c r="I182" s="49">
        <v>12</v>
      </c>
      <c r="J182" s="49">
        <v>0</v>
      </c>
      <c r="K182" s="49">
        <v>0</v>
      </c>
      <c r="L182" s="49">
        <v>0</v>
      </c>
      <c r="M182" s="53">
        <v>0</v>
      </c>
      <c r="N182" s="50">
        <f t="shared" si="4"/>
        <v>170</v>
      </c>
      <c r="P182" s="104">
        <f t="shared" si="5"/>
        <v>0.45299145299145299</v>
      </c>
    </row>
    <row r="183" spans="1:16" hidden="1" x14ac:dyDescent="0.3">
      <c r="A183" s="105">
        <v>2015</v>
      </c>
      <c r="B183" s="46">
        <v>23</v>
      </c>
      <c r="C183" s="47" t="s">
        <v>20</v>
      </c>
      <c r="D183" s="48">
        <v>45</v>
      </c>
      <c r="E183" s="49">
        <v>17</v>
      </c>
      <c r="F183" s="49">
        <v>215</v>
      </c>
      <c r="G183" s="49">
        <v>33</v>
      </c>
      <c r="H183" s="49">
        <v>0</v>
      </c>
      <c r="I183" s="49">
        <v>2</v>
      </c>
      <c r="J183" s="49">
        <v>32</v>
      </c>
      <c r="K183" s="49">
        <v>0</v>
      </c>
      <c r="L183" s="49">
        <v>0</v>
      </c>
      <c r="M183" s="53">
        <v>0</v>
      </c>
      <c r="N183" s="50">
        <f t="shared" si="4"/>
        <v>344</v>
      </c>
      <c r="P183" s="104">
        <f t="shared" si="5"/>
        <v>2.099099099099099</v>
      </c>
    </row>
    <row r="184" spans="1:16" hidden="1" x14ac:dyDescent="0.3">
      <c r="A184" s="105">
        <v>2015</v>
      </c>
      <c r="B184" s="46">
        <v>24</v>
      </c>
      <c r="C184" s="47" t="s">
        <v>20</v>
      </c>
      <c r="D184" s="48">
        <v>21</v>
      </c>
      <c r="E184" s="49">
        <v>16</v>
      </c>
      <c r="F184" s="49">
        <v>0</v>
      </c>
      <c r="G184" s="49">
        <v>9</v>
      </c>
      <c r="H184" s="49">
        <v>0</v>
      </c>
      <c r="I184" s="49">
        <v>0</v>
      </c>
      <c r="J184" s="49">
        <v>2</v>
      </c>
      <c r="K184" s="49">
        <v>0</v>
      </c>
      <c r="L184" s="49">
        <v>0</v>
      </c>
      <c r="M184" s="53">
        <v>0</v>
      </c>
      <c r="N184" s="50">
        <f t="shared" si="4"/>
        <v>48</v>
      </c>
      <c r="P184" s="104">
        <f t="shared" si="5"/>
        <v>4.3478260869565216E-2</v>
      </c>
    </row>
    <row r="185" spans="1:16" hidden="1" x14ac:dyDescent="0.3">
      <c r="A185" s="105">
        <v>2015</v>
      </c>
      <c r="B185" s="46">
        <v>25</v>
      </c>
      <c r="C185" s="47" t="s">
        <v>20</v>
      </c>
      <c r="D185" s="48">
        <v>16</v>
      </c>
      <c r="E185" s="49">
        <v>17</v>
      </c>
      <c r="F185" s="49">
        <v>4</v>
      </c>
      <c r="G185" s="49">
        <v>15</v>
      </c>
      <c r="H185" s="49">
        <v>0</v>
      </c>
      <c r="I185" s="49">
        <v>10</v>
      </c>
      <c r="J185" s="49">
        <v>2</v>
      </c>
      <c r="K185" s="49">
        <v>0</v>
      </c>
      <c r="L185" s="49">
        <v>0</v>
      </c>
      <c r="M185" s="53">
        <v>0</v>
      </c>
      <c r="N185" s="50">
        <f t="shared" si="4"/>
        <v>64</v>
      </c>
      <c r="P185" s="104">
        <f t="shared" si="5"/>
        <v>-0.47967479674796748</v>
      </c>
    </row>
    <row r="186" spans="1:16" hidden="1" x14ac:dyDescent="0.3">
      <c r="A186" s="105">
        <v>2015</v>
      </c>
      <c r="B186" s="46">
        <v>26</v>
      </c>
      <c r="C186" s="47" t="s">
        <v>20</v>
      </c>
      <c r="D186" s="48">
        <v>32</v>
      </c>
      <c r="E186" s="49">
        <v>7</v>
      </c>
      <c r="F186" s="49">
        <v>2</v>
      </c>
      <c r="G186" s="49">
        <v>10</v>
      </c>
      <c r="H186" s="49">
        <v>0</v>
      </c>
      <c r="I186" s="49">
        <v>9</v>
      </c>
      <c r="J186" s="49">
        <v>36</v>
      </c>
      <c r="K186" s="49">
        <v>0</v>
      </c>
      <c r="L186" s="49">
        <v>2</v>
      </c>
      <c r="M186" s="53">
        <v>2</v>
      </c>
      <c r="N186" s="50">
        <f t="shared" si="4"/>
        <v>100</v>
      </c>
      <c r="P186" s="104">
        <f t="shared" si="5"/>
        <v>0.25</v>
      </c>
    </row>
    <row r="187" spans="1:16" hidden="1" x14ac:dyDescent="0.3">
      <c r="A187" s="105">
        <v>2015</v>
      </c>
      <c r="B187" s="46">
        <v>27</v>
      </c>
      <c r="C187" s="47" t="s">
        <v>20</v>
      </c>
      <c r="D187" s="48">
        <v>151</v>
      </c>
      <c r="E187" s="49">
        <v>12</v>
      </c>
      <c r="F187" s="49">
        <v>4</v>
      </c>
      <c r="G187" s="49">
        <v>10</v>
      </c>
      <c r="H187" s="49">
        <v>75</v>
      </c>
      <c r="I187" s="49">
        <v>2</v>
      </c>
      <c r="J187" s="49">
        <v>1</v>
      </c>
      <c r="K187" s="49">
        <v>4</v>
      </c>
      <c r="L187" s="49">
        <v>0</v>
      </c>
      <c r="M187" s="53">
        <v>0</v>
      </c>
      <c r="N187" s="50">
        <f t="shared" si="4"/>
        <v>259</v>
      </c>
      <c r="P187" s="104">
        <f t="shared" si="5"/>
        <v>1.4433962264150944</v>
      </c>
    </row>
    <row r="188" spans="1:16" hidden="1" x14ac:dyDescent="0.3">
      <c r="A188" s="105">
        <v>2015</v>
      </c>
      <c r="B188" s="46">
        <v>28</v>
      </c>
      <c r="C188" s="47" t="s">
        <v>20</v>
      </c>
      <c r="D188" s="48">
        <v>16</v>
      </c>
      <c r="E188" s="49">
        <v>4</v>
      </c>
      <c r="F188" s="49">
        <v>2</v>
      </c>
      <c r="G188" s="49">
        <v>26</v>
      </c>
      <c r="H188" s="49">
        <v>0</v>
      </c>
      <c r="I188" s="49">
        <v>1</v>
      </c>
      <c r="J188" s="49">
        <v>4</v>
      </c>
      <c r="K188" s="49">
        <v>5</v>
      </c>
      <c r="L188" s="49">
        <v>0</v>
      </c>
      <c r="M188" s="53">
        <v>0</v>
      </c>
      <c r="N188" s="50">
        <f t="shared" si="4"/>
        <v>58</v>
      </c>
      <c r="P188" s="104">
        <f t="shared" si="5"/>
        <v>0.11538461538461539</v>
      </c>
    </row>
    <row r="189" spans="1:16" hidden="1" x14ac:dyDescent="0.3">
      <c r="A189" s="105">
        <v>2015</v>
      </c>
      <c r="B189" s="46">
        <v>29</v>
      </c>
      <c r="C189" s="47" t="s">
        <v>20</v>
      </c>
      <c r="D189" s="48">
        <v>20</v>
      </c>
      <c r="E189" s="49">
        <v>13</v>
      </c>
      <c r="F189" s="49">
        <v>8</v>
      </c>
      <c r="G189" s="49">
        <v>2</v>
      </c>
      <c r="H189" s="49">
        <v>0</v>
      </c>
      <c r="I189" s="49">
        <v>2</v>
      </c>
      <c r="J189" s="49">
        <v>21</v>
      </c>
      <c r="K189" s="49">
        <v>18</v>
      </c>
      <c r="L189" s="49">
        <v>0</v>
      </c>
      <c r="M189" s="53">
        <v>0</v>
      </c>
      <c r="N189" s="50">
        <f t="shared" si="4"/>
        <v>84</v>
      </c>
      <c r="P189" s="104">
        <f t="shared" si="5"/>
        <v>0.5</v>
      </c>
    </row>
    <row r="190" spans="1:16" hidden="1" x14ac:dyDescent="0.3">
      <c r="A190" s="105">
        <v>2015</v>
      </c>
      <c r="B190" s="46">
        <v>30</v>
      </c>
      <c r="C190" s="47" t="s">
        <v>20</v>
      </c>
      <c r="D190" s="48">
        <v>26</v>
      </c>
      <c r="E190" s="49">
        <v>27</v>
      </c>
      <c r="F190" s="49">
        <v>3</v>
      </c>
      <c r="G190" s="49">
        <v>4</v>
      </c>
      <c r="H190" s="49">
        <v>32</v>
      </c>
      <c r="I190" s="49">
        <v>1</v>
      </c>
      <c r="J190" s="49">
        <v>7</v>
      </c>
      <c r="K190" s="49">
        <v>12</v>
      </c>
      <c r="L190" s="49">
        <v>0</v>
      </c>
      <c r="M190" s="53">
        <v>0</v>
      </c>
      <c r="N190" s="50">
        <f t="shared" si="4"/>
        <v>112</v>
      </c>
      <c r="P190" s="104">
        <f t="shared" si="5"/>
        <v>0.20430107526881722</v>
      </c>
    </row>
    <row r="191" spans="1:16" hidden="1" x14ac:dyDescent="0.3">
      <c r="A191" s="105">
        <v>2015</v>
      </c>
      <c r="B191" s="46">
        <v>31</v>
      </c>
      <c r="C191" s="47" t="s">
        <v>20</v>
      </c>
      <c r="D191" s="48">
        <v>41</v>
      </c>
      <c r="E191" s="49">
        <v>13</v>
      </c>
      <c r="F191" s="49">
        <v>13</v>
      </c>
      <c r="G191" s="49">
        <v>17</v>
      </c>
      <c r="H191" s="49">
        <v>0</v>
      </c>
      <c r="I191" s="49">
        <v>8</v>
      </c>
      <c r="J191" s="49">
        <v>20</v>
      </c>
      <c r="K191" s="49">
        <v>19</v>
      </c>
      <c r="L191" s="49">
        <v>0</v>
      </c>
      <c r="M191" s="53">
        <v>0</v>
      </c>
      <c r="N191" s="50">
        <f t="shared" si="4"/>
        <v>131</v>
      </c>
      <c r="P191" s="104">
        <f t="shared" si="5"/>
        <v>0.7466666666666667</v>
      </c>
    </row>
    <row r="192" spans="1:16" hidden="1" x14ac:dyDescent="0.3">
      <c r="A192" s="105">
        <v>2015</v>
      </c>
      <c r="B192" s="46">
        <v>32</v>
      </c>
      <c r="C192" s="47" t="s">
        <v>20</v>
      </c>
      <c r="D192" s="48">
        <v>133</v>
      </c>
      <c r="E192" s="49">
        <v>4</v>
      </c>
      <c r="F192" s="49">
        <v>8</v>
      </c>
      <c r="G192" s="49">
        <v>9</v>
      </c>
      <c r="H192" s="49">
        <v>0</v>
      </c>
      <c r="I192" s="49">
        <v>13</v>
      </c>
      <c r="J192" s="49">
        <v>11</v>
      </c>
      <c r="K192" s="49">
        <v>17</v>
      </c>
      <c r="L192" s="49">
        <v>0</v>
      </c>
      <c r="M192" s="53">
        <v>0</v>
      </c>
      <c r="N192" s="50">
        <f t="shared" si="4"/>
        <v>195</v>
      </c>
      <c r="P192" s="104">
        <f t="shared" si="5"/>
        <v>0.93069306930693074</v>
      </c>
    </row>
    <row r="193" spans="1:16" hidden="1" x14ac:dyDescent="0.3">
      <c r="A193" s="105">
        <v>2015</v>
      </c>
      <c r="B193" s="46">
        <v>33</v>
      </c>
      <c r="C193" s="47" t="s">
        <v>20</v>
      </c>
      <c r="D193" s="48">
        <v>37</v>
      </c>
      <c r="E193" s="49">
        <v>3</v>
      </c>
      <c r="F193" s="49">
        <v>1</v>
      </c>
      <c r="G193" s="49">
        <v>16</v>
      </c>
      <c r="H193" s="49">
        <v>0</v>
      </c>
      <c r="I193" s="49">
        <v>12</v>
      </c>
      <c r="J193" s="49">
        <v>2</v>
      </c>
      <c r="K193" s="49">
        <v>14</v>
      </c>
      <c r="L193" s="49">
        <v>0</v>
      </c>
      <c r="M193" s="53">
        <v>0</v>
      </c>
      <c r="N193" s="50">
        <f t="shared" si="4"/>
        <v>85</v>
      </c>
      <c r="P193" s="104">
        <f t="shared" si="5"/>
        <v>0.44067796610169491</v>
      </c>
    </row>
    <row r="194" spans="1:16" hidden="1" x14ac:dyDescent="0.3">
      <c r="A194" s="105">
        <v>2015</v>
      </c>
      <c r="B194" s="46">
        <v>34</v>
      </c>
      <c r="C194" s="47" t="s">
        <v>20</v>
      </c>
      <c r="D194" s="48">
        <v>10</v>
      </c>
      <c r="E194" s="49">
        <v>0</v>
      </c>
      <c r="F194" s="49">
        <v>0</v>
      </c>
      <c r="G194" s="49">
        <v>2</v>
      </c>
      <c r="H194" s="49">
        <v>0</v>
      </c>
      <c r="I194" s="49">
        <v>0</v>
      </c>
      <c r="J194" s="49">
        <v>1</v>
      </c>
      <c r="K194" s="49">
        <v>0</v>
      </c>
      <c r="L194" s="49">
        <v>0</v>
      </c>
      <c r="M194" s="53">
        <v>0</v>
      </c>
      <c r="N194" s="50">
        <f t="shared" si="4"/>
        <v>13</v>
      </c>
      <c r="P194" s="104">
        <f t="shared" si="5"/>
        <v>-0.13333333333333333</v>
      </c>
    </row>
    <row r="195" spans="1:16" hidden="1" x14ac:dyDescent="0.3">
      <c r="A195" s="105">
        <v>2015</v>
      </c>
      <c r="B195" s="46">
        <v>35</v>
      </c>
      <c r="C195" s="47" t="s">
        <v>20</v>
      </c>
      <c r="D195" s="48">
        <v>11</v>
      </c>
      <c r="E195" s="49">
        <v>0</v>
      </c>
      <c r="F195" s="49">
        <v>0</v>
      </c>
      <c r="G195" s="49">
        <v>0</v>
      </c>
      <c r="H195" s="49">
        <v>0</v>
      </c>
      <c r="I195" s="49">
        <v>12</v>
      </c>
      <c r="J195" s="49">
        <v>4</v>
      </c>
      <c r="K195" s="49">
        <v>4</v>
      </c>
      <c r="L195" s="49">
        <v>0</v>
      </c>
      <c r="M195" s="53">
        <v>0</v>
      </c>
      <c r="N195" s="50">
        <f t="shared" si="4"/>
        <v>31</v>
      </c>
      <c r="P195" s="104">
        <f t="shared" si="5"/>
        <v>-0.1388888888888889</v>
      </c>
    </row>
    <row r="196" spans="1:16" hidden="1" x14ac:dyDescent="0.3">
      <c r="A196" s="105">
        <v>2015</v>
      </c>
      <c r="B196" s="46">
        <v>36</v>
      </c>
      <c r="C196" s="47" t="s">
        <v>20</v>
      </c>
      <c r="D196" s="48">
        <v>15</v>
      </c>
      <c r="E196" s="49">
        <v>4</v>
      </c>
      <c r="F196" s="49">
        <v>6</v>
      </c>
      <c r="G196" s="49">
        <v>0</v>
      </c>
      <c r="H196" s="49">
        <v>0</v>
      </c>
      <c r="I196" s="49">
        <v>3</v>
      </c>
      <c r="J196" s="49">
        <v>3</v>
      </c>
      <c r="K196" s="49">
        <v>5</v>
      </c>
      <c r="L196" s="49">
        <v>0</v>
      </c>
      <c r="M196" s="53">
        <v>0</v>
      </c>
      <c r="N196" s="50">
        <f t="shared" si="4"/>
        <v>36</v>
      </c>
      <c r="P196" s="104">
        <f t="shared" si="5"/>
        <v>-0.7831325301204819</v>
      </c>
    </row>
    <row r="197" spans="1:16" hidden="1" x14ac:dyDescent="0.3">
      <c r="A197" s="105">
        <v>2015</v>
      </c>
      <c r="B197" s="46">
        <v>37</v>
      </c>
      <c r="C197" s="47" t="s">
        <v>20</v>
      </c>
      <c r="D197" s="48">
        <v>1</v>
      </c>
      <c r="E197" s="49">
        <v>13</v>
      </c>
      <c r="F197" s="49">
        <v>0</v>
      </c>
      <c r="G197" s="49">
        <v>12</v>
      </c>
      <c r="H197" s="49">
        <v>0</v>
      </c>
      <c r="I197" s="49">
        <v>0</v>
      </c>
      <c r="J197" s="49">
        <v>0</v>
      </c>
      <c r="K197" s="49">
        <v>20</v>
      </c>
      <c r="L197" s="49">
        <v>0</v>
      </c>
      <c r="M197" s="53">
        <v>0</v>
      </c>
      <c r="N197" s="50">
        <f t="shared" si="4"/>
        <v>46</v>
      </c>
      <c r="P197" s="104">
        <f t="shared" si="5"/>
        <v>-0.19298245614035087</v>
      </c>
    </row>
    <row r="198" spans="1:16" hidden="1" x14ac:dyDescent="0.3">
      <c r="A198" s="105">
        <v>2015</v>
      </c>
      <c r="B198" s="46">
        <v>38</v>
      </c>
      <c r="C198" s="47" t="s">
        <v>20</v>
      </c>
      <c r="D198" s="48">
        <v>16</v>
      </c>
      <c r="E198" s="49">
        <v>2</v>
      </c>
      <c r="F198" s="49">
        <v>50</v>
      </c>
      <c r="G198" s="49">
        <v>0</v>
      </c>
      <c r="H198" s="49">
        <v>24</v>
      </c>
      <c r="I198" s="49">
        <v>4</v>
      </c>
      <c r="J198" s="49">
        <v>4</v>
      </c>
      <c r="K198" s="49">
        <v>19</v>
      </c>
      <c r="L198" s="49">
        <v>0</v>
      </c>
      <c r="M198" s="53">
        <v>0</v>
      </c>
      <c r="N198" s="50">
        <f t="shared" si="4"/>
        <v>119</v>
      </c>
      <c r="P198" s="104">
        <f t="shared" si="5"/>
        <v>2.71875</v>
      </c>
    </row>
    <row r="199" spans="1:16" hidden="1" x14ac:dyDescent="0.3">
      <c r="A199" s="105">
        <v>2015</v>
      </c>
      <c r="B199" s="46">
        <v>39</v>
      </c>
      <c r="C199" s="47" t="s">
        <v>20</v>
      </c>
      <c r="D199" s="48">
        <v>67</v>
      </c>
      <c r="E199" s="49">
        <v>38</v>
      </c>
      <c r="F199" s="49">
        <v>2</v>
      </c>
      <c r="G199" s="49">
        <v>9</v>
      </c>
      <c r="H199" s="49">
        <v>0</v>
      </c>
      <c r="I199" s="49">
        <v>6</v>
      </c>
      <c r="J199" s="49">
        <v>11</v>
      </c>
      <c r="K199" s="49">
        <v>3</v>
      </c>
      <c r="L199" s="49">
        <v>0</v>
      </c>
      <c r="M199" s="53">
        <v>0</v>
      </c>
      <c r="N199" s="50">
        <f t="shared" ref="N199:N213" si="6">SUM(D199:M199)</f>
        <v>136</v>
      </c>
      <c r="P199" s="104">
        <f t="shared" si="5"/>
        <v>3.8571428571428572</v>
      </c>
    </row>
    <row r="200" spans="1:16" hidden="1" x14ac:dyDescent="0.3">
      <c r="A200" s="105">
        <v>2015</v>
      </c>
      <c r="B200" s="46">
        <v>40</v>
      </c>
      <c r="C200" s="47" t="s">
        <v>20</v>
      </c>
      <c r="D200" s="48">
        <v>22</v>
      </c>
      <c r="E200" s="49">
        <v>4</v>
      </c>
      <c r="F200" s="49">
        <v>10</v>
      </c>
      <c r="G200" s="49">
        <v>4</v>
      </c>
      <c r="H200" s="49">
        <v>0</v>
      </c>
      <c r="I200" s="49">
        <v>12</v>
      </c>
      <c r="J200" s="49">
        <v>6</v>
      </c>
      <c r="K200" s="49">
        <v>4</v>
      </c>
      <c r="L200" s="49">
        <v>0</v>
      </c>
      <c r="M200" s="53">
        <v>0</v>
      </c>
      <c r="N200" s="50">
        <f t="shared" si="6"/>
        <v>62</v>
      </c>
      <c r="P200" s="104">
        <f t="shared" si="5"/>
        <v>0.31914893617021278</v>
      </c>
    </row>
    <row r="201" spans="1:16" hidden="1" x14ac:dyDescent="0.3">
      <c r="A201" s="105">
        <v>2015</v>
      </c>
      <c r="B201" s="46">
        <v>41</v>
      </c>
      <c r="C201" s="47" t="s">
        <v>20</v>
      </c>
      <c r="D201" s="48">
        <v>39</v>
      </c>
      <c r="E201" s="49">
        <v>19</v>
      </c>
      <c r="F201" s="49">
        <v>5</v>
      </c>
      <c r="G201" s="49">
        <v>20</v>
      </c>
      <c r="H201" s="49">
        <v>0</v>
      </c>
      <c r="I201" s="49">
        <v>1</v>
      </c>
      <c r="J201" s="49">
        <v>0</v>
      </c>
      <c r="K201" s="49">
        <v>6</v>
      </c>
      <c r="L201" s="49">
        <v>0</v>
      </c>
      <c r="M201" s="53">
        <v>0</v>
      </c>
      <c r="N201" s="50">
        <f t="shared" si="6"/>
        <v>90</v>
      </c>
      <c r="P201" s="104">
        <f t="shared" si="5"/>
        <v>-5.2631578947368418E-2</v>
      </c>
    </row>
    <row r="202" spans="1:16" hidden="1" x14ac:dyDescent="0.3">
      <c r="A202" s="105">
        <v>2015</v>
      </c>
      <c r="B202" s="46">
        <v>42</v>
      </c>
      <c r="C202" s="47" t="s">
        <v>20</v>
      </c>
      <c r="D202" s="48">
        <v>16</v>
      </c>
      <c r="E202" s="49">
        <v>3</v>
      </c>
      <c r="F202" s="49">
        <v>2</v>
      </c>
      <c r="G202" s="49">
        <v>8</v>
      </c>
      <c r="H202" s="49">
        <v>0</v>
      </c>
      <c r="I202" s="49">
        <v>3</v>
      </c>
      <c r="J202" s="49">
        <v>11</v>
      </c>
      <c r="K202" s="49">
        <v>30</v>
      </c>
      <c r="L202" s="49">
        <v>0</v>
      </c>
      <c r="M202" s="53">
        <v>0</v>
      </c>
      <c r="N202" s="50">
        <f t="shared" si="6"/>
        <v>73</v>
      </c>
      <c r="P202" s="104">
        <f t="shared" si="5"/>
        <v>1.3548387096774193</v>
      </c>
    </row>
    <row r="203" spans="1:16" hidden="1" x14ac:dyDescent="0.3">
      <c r="A203" s="105">
        <v>2015</v>
      </c>
      <c r="B203" s="46">
        <v>43</v>
      </c>
      <c r="C203" s="47" t="s">
        <v>20</v>
      </c>
      <c r="D203" s="48">
        <v>25</v>
      </c>
      <c r="E203" s="49">
        <v>3</v>
      </c>
      <c r="F203" s="49">
        <v>10</v>
      </c>
      <c r="G203" s="49">
        <v>6</v>
      </c>
      <c r="H203" s="49">
        <v>0</v>
      </c>
      <c r="I203" s="49">
        <v>8</v>
      </c>
      <c r="J203" s="49">
        <v>44</v>
      </c>
      <c r="K203" s="49">
        <v>32</v>
      </c>
      <c r="L203" s="49">
        <v>0</v>
      </c>
      <c r="M203" s="53">
        <v>0</v>
      </c>
      <c r="N203" s="50">
        <f t="shared" si="6"/>
        <v>128</v>
      </c>
      <c r="P203" s="104">
        <f t="shared" si="5"/>
        <v>0.54216867469879515</v>
      </c>
    </row>
    <row r="204" spans="1:16" hidden="1" x14ac:dyDescent="0.3">
      <c r="A204" s="105">
        <v>2015</v>
      </c>
      <c r="B204" s="46">
        <v>44</v>
      </c>
      <c r="C204" s="47" t="s">
        <v>20</v>
      </c>
      <c r="D204" s="48">
        <v>165</v>
      </c>
      <c r="E204" s="49">
        <v>16</v>
      </c>
      <c r="F204" s="49">
        <v>14</v>
      </c>
      <c r="G204" s="49">
        <v>8</v>
      </c>
      <c r="H204" s="49">
        <v>0</v>
      </c>
      <c r="I204" s="49">
        <v>3</v>
      </c>
      <c r="J204" s="49">
        <v>14</v>
      </c>
      <c r="K204" s="49">
        <v>5</v>
      </c>
      <c r="L204" s="49">
        <v>0</v>
      </c>
      <c r="M204" s="53">
        <v>0</v>
      </c>
      <c r="N204" s="50">
        <f t="shared" si="6"/>
        <v>225</v>
      </c>
      <c r="P204" s="104">
        <f t="shared" si="5"/>
        <v>2.2142857142857144</v>
      </c>
    </row>
    <row r="205" spans="1:16" hidden="1" x14ac:dyDescent="0.3">
      <c r="A205" s="105">
        <v>2015</v>
      </c>
      <c r="B205" s="46">
        <v>45</v>
      </c>
      <c r="C205" s="47" t="s">
        <v>20</v>
      </c>
      <c r="D205" s="48">
        <v>46</v>
      </c>
      <c r="E205" s="49">
        <v>6</v>
      </c>
      <c r="F205" s="49">
        <v>6</v>
      </c>
      <c r="G205" s="49">
        <v>10</v>
      </c>
      <c r="H205" s="49">
        <v>0</v>
      </c>
      <c r="I205" s="49">
        <v>8</v>
      </c>
      <c r="J205" s="49">
        <v>19</v>
      </c>
      <c r="K205" s="49">
        <v>26</v>
      </c>
      <c r="L205" s="49">
        <v>0</v>
      </c>
      <c r="M205" s="53">
        <v>0</v>
      </c>
      <c r="N205" s="50">
        <f t="shared" si="6"/>
        <v>121</v>
      </c>
      <c r="P205" s="104">
        <f t="shared" si="5"/>
        <v>0.70422535211267601</v>
      </c>
    </row>
    <row r="206" spans="1:16" hidden="1" x14ac:dyDescent="0.3">
      <c r="A206" s="105">
        <v>2015</v>
      </c>
      <c r="B206" s="46">
        <v>46</v>
      </c>
      <c r="C206" s="47" t="s">
        <v>20</v>
      </c>
      <c r="D206" s="48">
        <v>20</v>
      </c>
      <c r="E206" s="49">
        <v>8</v>
      </c>
      <c r="F206" s="49">
        <v>0</v>
      </c>
      <c r="G206" s="49">
        <v>16</v>
      </c>
      <c r="H206" s="49">
        <v>0</v>
      </c>
      <c r="I206" s="49">
        <v>3</v>
      </c>
      <c r="J206" s="49">
        <v>5</v>
      </c>
      <c r="K206" s="49">
        <v>5</v>
      </c>
      <c r="L206" s="49">
        <v>0</v>
      </c>
      <c r="M206" s="53">
        <v>0</v>
      </c>
      <c r="N206" s="50">
        <f t="shared" si="6"/>
        <v>57</v>
      </c>
      <c r="P206" s="104">
        <f t="shared" si="5"/>
        <v>-0.36666666666666664</v>
      </c>
    </row>
    <row r="207" spans="1:16" hidden="1" x14ac:dyDescent="0.3">
      <c r="A207" s="105">
        <v>2015</v>
      </c>
      <c r="B207" s="46">
        <v>47</v>
      </c>
      <c r="C207" s="47" t="s">
        <v>20</v>
      </c>
      <c r="D207" s="48">
        <v>133</v>
      </c>
      <c r="E207" s="49">
        <v>7</v>
      </c>
      <c r="F207" s="49">
        <v>6</v>
      </c>
      <c r="G207" s="49">
        <v>13</v>
      </c>
      <c r="H207" s="49">
        <v>0</v>
      </c>
      <c r="I207" s="49">
        <v>3</v>
      </c>
      <c r="J207" s="49">
        <v>39</v>
      </c>
      <c r="K207" s="49">
        <v>15</v>
      </c>
      <c r="L207" s="49">
        <v>0</v>
      </c>
      <c r="M207" s="53">
        <v>0</v>
      </c>
      <c r="N207" s="50">
        <f t="shared" si="6"/>
        <v>216</v>
      </c>
      <c r="P207" s="104">
        <f t="shared" si="5"/>
        <v>3.0754716981132075</v>
      </c>
    </row>
    <row r="208" spans="1:16" hidden="1" x14ac:dyDescent="0.3">
      <c r="A208" s="105">
        <v>2015</v>
      </c>
      <c r="B208" s="46">
        <v>48</v>
      </c>
      <c r="C208" s="47" t="s">
        <v>20</v>
      </c>
      <c r="D208" s="48">
        <v>39</v>
      </c>
      <c r="E208" s="49">
        <v>5</v>
      </c>
      <c r="F208" s="49">
        <v>2</v>
      </c>
      <c r="G208" s="49">
        <v>9</v>
      </c>
      <c r="H208" s="49">
        <v>0</v>
      </c>
      <c r="I208" s="49">
        <v>9</v>
      </c>
      <c r="J208" s="49">
        <v>62</v>
      </c>
      <c r="K208" s="49">
        <v>0</v>
      </c>
      <c r="L208" s="49">
        <v>0</v>
      </c>
      <c r="M208" s="53">
        <v>0</v>
      </c>
      <c r="N208" s="50">
        <f t="shared" si="6"/>
        <v>126</v>
      </c>
      <c r="P208" s="104">
        <f t="shared" si="5"/>
        <v>0.29896907216494845</v>
      </c>
    </row>
    <row r="209" spans="1:17" hidden="1" x14ac:dyDescent="0.3">
      <c r="A209" s="105">
        <v>2015</v>
      </c>
      <c r="B209" s="46">
        <v>49</v>
      </c>
      <c r="C209" s="47" t="s">
        <v>20</v>
      </c>
      <c r="D209" s="48">
        <v>27</v>
      </c>
      <c r="E209" s="49">
        <v>18</v>
      </c>
      <c r="F209" s="49">
        <v>8</v>
      </c>
      <c r="G209" s="49">
        <v>2</v>
      </c>
      <c r="H209" s="49">
        <v>0</v>
      </c>
      <c r="I209" s="49">
        <v>30</v>
      </c>
      <c r="J209" s="49">
        <v>3</v>
      </c>
      <c r="K209" s="49">
        <v>48</v>
      </c>
      <c r="L209" s="49">
        <v>0</v>
      </c>
      <c r="M209" s="53">
        <v>0</v>
      </c>
      <c r="N209" s="50">
        <f t="shared" si="6"/>
        <v>136</v>
      </c>
      <c r="P209" s="104">
        <f t="shared" si="5"/>
        <v>0.58139534883720934</v>
      </c>
    </row>
    <row r="210" spans="1:17" hidden="1" x14ac:dyDescent="0.3">
      <c r="A210" s="105">
        <v>2015</v>
      </c>
      <c r="B210" s="46">
        <v>50</v>
      </c>
      <c r="C210" s="47" t="s">
        <v>20</v>
      </c>
      <c r="D210" s="48">
        <v>5</v>
      </c>
      <c r="E210" s="49">
        <v>31</v>
      </c>
      <c r="F210" s="49">
        <v>0</v>
      </c>
      <c r="G210" s="49">
        <v>8</v>
      </c>
      <c r="H210" s="49">
        <v>0</v>
      </c>
      <c r="I210" s="49">
        <v>2</v>
      </c>
      <c r="J210" s="49">
        <v>12</v>
      </c>
      <c r="K210" s="49">
        <v>7</v>
      </c>
      <c r="L210" s="49">
        <v>0</v>
      </c>
      <c r="M210" s="53">
        <v>0</v>
      </c>
      <c r="N210" s="50">
        <f t="shared" si="6"/>
        <v>65</v>
      </c>
      <c r="P210" s="104">
        <f t="shared" si="5"/>
        <v>-0.52554744525547448</v>
      </c>
    </row>
    <row r="211" spans="1:17" hidden="1" x14ac:dyDescent="0.3">
      <c r="A211" s="105">
        <v>2015</v>
      </c>
      <c r="B211" s="46">
        <v>51</v>
      </c>
      <c r="C211" s="47" t="s">
        <v>20</v>
      </c>
      <c r="D211" s="48">
        <v>108</v>
      </c>
      <c r="E211" s="49">
        <v>2</v>
      </c>
      <c r="F211" s="49">
        <v>22</v>
      </c>
      <c r="G211" s="49">
        <v>25</v>
      </c>
      <c r="H211" s="49">
        <v>0</v>
      </c>
      <c r="I211" s="49">
        <v>7</v>
      </c>
      <c r="J211" s="49">
        <v>4</v>
      </c>
      <c r="K211" s="49">
        <v>10</v>
      </c>
      <c r="L211" s="49">
        <v>0</v>
      </c>
      <c r="M211" s="53">
        <v>0</v>
      </c>
      <c r="N211" s="50">
        <f t="shared" si="6"/>
        <v>178</v>
      </c>
      <c r="P211" s="104">
        <f t="shared" si="5"/>
        <v>0.44715447154471544</v>
      </c>
    </row>
    <row r="212" spans="1:17" hidden="1" x14ac:dyDescent="0.3">
      <c r="A212" s="105">
        <v>2015</v>
      </c>
      <c r="B212" s="46">
        <v>52</v>
      </c>
      <c r="C212" s="47" t="s">
        <v>20</v>
      </c>
      <c r="D212" s="48">
        <v>46</v>
      </c>
      <c r="E212" s="49">
        <v>15</v>
      </c>
      <c r="F212" s="49">
        <v>11</v>
      </c>
      <c r="G212" s="49">
        <v>16</v>
      </c>
      <c r="H212" s="49">
        <v>0</v>
      </c>
      <c r="I212" s="49">
        <v>3</v>
      </c>
      <c r="J212" s="49">
        <v>7</v>
      </c>
      <c r="K212" s="49">
        <v>2</v>
      </c>
      <c r="L212" s="49">
        <v>0</v>
      </c>
      <c r="M212" s="53">
        <v>0</v>
      </c>
      <c r="N212" s="50">
        <f t="shared" si="6"/>
        <v>100</v>
      </c>
      <c r="P212" s="104">
        <f t="shared" si="5"/>
        <v>-0.3902439024390244</v>
      </c>
    </row>
    <row r="213" spans="1:17" ht="15" hidden="1" thickBot="1" x14ac:dyDescent="0.35">
      <c r="A213" s="105">
        <v>2015</v>
      </c>
      <c r="B213" s="87">
        <v>53</v>
      </c>
      <c r="C213" s="88" t="s">
        <v>20</v>
      </c>
      <c r="D213" s="97">
        <v>21</v>
      </c>
      <c r="E213" s="98">
        <v>7</v>
      </c>
      <c r="F213" s="98">
        <v>2</v>
      </c>
      <c r="G213" s="99">
        <v>3</v>
      </c>
      <c r="H213" s="99">
        <v>1</v>
      </c>
      <c r="I213" s="99">
        <v>2</v>
      </c>
      <c r="J213" s="99">
        <v>2</v>
      </c>
      <c r="K213" s="99">
        <v>0</v>
      </c>
      <c r="L213" s="49">
        <v>0</v>
      </c>
      <c r="M213" s="53">
        <v>0</v>
      </c>
      <c r="N213" s="50">
        <f t="shared" si="6"/>
        <v>38</v>
      </c>
      <c r="P213" s="104" t="s">
        <v>25</v>
      </c>
    </row>
    <row r="214" spans="1:17" ht="97.5" hidden="1" customHeight="1" thickTop="1" thickBot="1" x14ac:dyDescent="0.35">
      <c r="A214" s="61" t="s">
        <v>0</v>
      </c>
      <c r="B214" s="62" t="s">
        <v>1</v>
      </c>
      <c r="C214" s="63" t="s">
        <v>2</v>
      </c>
      <c r="D214" s="64" t="s">
        <v>22</v>
      </c>
      <c r="E214" s="65" t="s">
        <v>4</v>
      </c>
      <c r="F214" s="66" t="s">
        <v>5</v>
      </c>
      <c r="G214" s="65" t="s">
        <v>6</v>
      </c>
      <c r="H214" s="65" t="s">
        <v>7</v>
      </c>
      <c r="I214" s="65" t="s">
        <v>8</v>
      </c>
      <c r="J214" s="65" t="s">
        <v>9</v>
      </c>
      <c r="K214" s="67" t="s">
        <v>10</v>
      </c>
      <c r="L214" s="68" t="s">
        <v>11</v>
      </c>
      <c r="M214" s="69" t="s">
        <v>12</v>
      </c>
      <c r="N214" s="165" t="s">
        <v>13</v>
      </c>
      <c r="O214" s="71"/>
      <c r="P214" s="91" t="s">
        <v>23</v>
      </c>
      <c r="Q214" s="71"/>
    </row>
    <row r="215" spans="1:17" x14ac:dyDescent="0.3">
      <c r="A215" s="109">
        <v>2016</v>
      </c>
      <c r="B215" s="74">
        <v>1</v>
      </c>
      <c r="C215" s="75" t="s">
        <v>20</v>
      </c>
      <c r="D215" s="76">
        <v>4</v>
      </c>
      <c r="E215" s="77">
        <v>1</v>
      </c>
      <c r="F215" s="77">
        <v>0</v>
      </c>
      <c r="G215" s="77">
        <v>27</v>
      </c>
      <c r="H215" s="77">
        <v>0</v>
      </c>
      <c r="I215" s="77">
        <v>0</v>
      </c>
      <c r="J215" s="77">
        <v>0</v>
      </c>
      <c r="K215" s="77">
        <v>10</v>
      </c>
      <c r="L215" s="77">
        <v>0</v>
      </c>
      <c r="M215" s="78">
        <v>0</v>
      </c>
      <c r="N215" s="50">
        <f t="shared" ref="N215" si="7">SUM(D215:M215)</f>
        <v>42</v>
      </c>
      <c r="O215" s="79"/>
      <c r="P215" s="104">
        <f>(N215-N162)/N162</f>
        <v>0.23529411764705882</v>
      </c>
      <c r="Q215" s="82"/>
    </row>
    <row r="216" spans="1:17" x14ac:dyDescent="0.3">
      <c r="A216" s="110">
        <v>2016</v>
      </c>
      <c r="B216" s="46">
        <v>2</v>
      </c>
      <c r="C216" s="84" t="s">
        <v>20</v>
      </c>
      <c r="D216" s="48">
        <v>17</v>
      </c>
      <c r="E216" s="49">
        <v>11</v>
      </c>
      <c r="F216" s="49">
        <v>0</v>
      </c>
      <c r="G216" s="49">
        <v>2</v>
      </c>
      <c r="H216" s="49">
        <v>1</v>
      </c>
      <c r="I216" s="49">
        <v>0</v>
      </c>
      <c r="J216" s="49">
        <v>2</v>
      </c>
      <c r="K216" s="49">
        <v>2</v>
      </c>
      <c r="L216" s="49">
        <v>0</v>
      </c>
      <c r="M216" s="53">
        <v>0</v>
      </c>
      <c r="N216" s="50">
        <f>SUM(D216:M216)</f>
        <v>35</v>
      </c>
      <c r="O216" s="82"/>
      <c r="P216" s="104">
        <f>(N216-N163)/N163</f>
        <v>-0.2857142857142857</v>
      </c>
      <c r="Q216" s="82"/>
    </row>
    <row r="217" spans="1:17" ht="15.75" customHeight="1" x14ac:dyDescent="0.3">
      <c r="A217" s="110">
        <v>2016</v>
      </c>
      <c r="B217" s="46">
        <v>3</v>
      </c>
      <c r="C217" s="47" t="s">
        <v>20</v>
      </c>
      <c r="D217" s="48">
        <v>18</v>
      </c>
      <c r="E217" s="49">
        <v>0</v>
      </c>
      <c r="F217" s="49">
        <v>0</v>
      </c>
      <c r="G217" s="49">
        <v>4</v>
      </c>
      <c r="H217" s="49">
        <v>0</v>
      </c>
      <c r="I217" s="49">
        <v>0</v>
      </c>
      <c r="J217" s="49">
        <v>1</v>
      </c>
      <c r="K217" s="49">
        <v>4</v>
      </c>
      <c r="L217" s="49">
        <v>0</v>
      </c>
      <c r="M217" s="53">
        <v>0</v>
      </c>
      <c r="N217" s="50">
        <f t="shared" ref="N217:N224" si="8">SUM(D217:M217)</f>
        <v>27</v>
      </c>
      <c r="P217" s="104">
        <f>(N217-N164)/N164</f>
        <v>-0.72448979591836737</v>
      </c>
    </row>
    <row r="218" spans="1:17" x14ac:dyDescent="0.3">
      <c r="A218" s="110">
        <v>2016</v>
      </c>
      <c r="B218" s="46">
        <v>4</v>
      </c>
      <c r="C218" s="47" t="s">
        <v>20</v>
      </c>
      <c r="D218" s="48">
        <v>4</v>
      </c>
      <c r="E218" s="49">
        <v>15</v>
      </c>
      <c r="F218" s="49">
        <v>13</v>
      </c>
      <c r="G218" s="49">
        <v>8</v>
      </c>
      <c r="H218" s="49">
        <v>0</v>
      </c>
      <c r="I218" s="49">
        <v>11</v>
      </c>
      <c r="J218" s="49">
        <v>4</v>
      </c>
      <c r="K218" s="49">
        <v>2</v>
      </c>
      <c r="L218" s="49">
        <v>0</v>
      </c>
      <c r="M218" s="53">
        <v>0</v>
      </c>
      <c r="N218" s="50">
        <f t="shared" si="8"/>
        <v>57</v>
      </c>
      <c r="P218" s="104">
        <f>(N218-N165)/N165</f>
        <v>1.7857142857142856E-2</v>
      </c>
    </row>
    <row r="219" spans="1:17" x14ac:dyDescent="0.3">
      <c r="A219" s="110">
        <v>2016</v>
      </c>
      <c r="B219" s="46">
        <v>5</v>
      </c>
      <c r="C219" s="47" t="s">
        <v>20</v>
      </c>
      <c r="D219" s="48">
        <v>86</v>
      </c>
      <c r="E219" s="49">
        <v>13</v>
      </c>
      <c r="F219" s="49">
        <v>22</v>
      </c>
      <c r="G219" s="49">
        <v>16</v>
      </c>
      <c r="H219" s="49">
        <v>0</v>
      </c>
      <c r="I219" s="49">
        <v>1</v>
      </c>
      <c r="J219" s="49">
        <v>19</v>
      </c>
      <c r="K219" s="49">
        <v>11</v>
      </c>
      <c r="L219" s="49">
        <v>0</v>
      </c>
      <c r="M219" s="53">
        <v>0</v>
      </c>
      <c r="N219" s="50">
        <f t="shared" si="8"/>
        <v>168</v>
      </c>
      <c r="P219" s="104">
        <f>(N219-N166)/N166</f>
        <v>9.8039215686274508E-2</v>
      </c>
    </row>
    <row r="220" spans="1:17" x14ac:dyDescent="0.3">
      <c r="A220" s="110">
        <v>2016</v>
      </c>
      <c r="B220" s="46">
        <v>6</v>
      </c>
      <c r="C220" s="47" t="s">
        <v>20</v>
      </c>
      <c r="D220" s="48">
        <v>42</v>
      </c>
      <c r="E220" s="49">
        <v>2</v>
      </c>
      <c r="F220" s="49">
        <v>4</v>
      </c>
      <c r="G220" s="49">
        <v>11</v>
      </c>
      <c r="H220" s="49">
        <v>0</v>
      </c>
      <c r="I220" s="49">
        <v>2</v>
      </c>
      <c r="J220" s="49">
        <v>5</v>
      </c>
      <c r="K220" s="49">
        <v>7</v>
      </c>
      <c r="L220" s="49">
        <v>0</v>
      </c>
      <c r="M220" s="53">
        <v>0</v>
      </c>
      <c r="N220" s="50">
        <f t="shared" si="8"/>
        <v>73</v>
      </c>
      <c r="P220" s="104">
        <f t="shared" ref="P220:P266" si="9">(N220-N167)/N167</f>
        <v>1.3888888888888888E-2</v>
      </c>
    </row>
    <row r="221" spans="1:17" ht="16.5" customHeight="1" x14ac:dyDescent="0.3">
      <c r="A221" s="110">
        <v>2016</v>
      </c>
      <c r="B221" s="46">
        <v>7</v>
      </c>
      <c r="C221" s="47" t="s">
        <v>20</v>
      </c>
      <c r="D221" s="48">
        <v>22</v>
      </c>
      <c r="E221" s="49">
        <v>12</v>
      </c>
      <c r="F221" s="49">
        <v>10</v>
      </c>
      <c r="G221" s="49">
        <v>16</v>
      </c>
      <c r="H221" s="49">
        <v>0</v>
      </c>
      <c r="I221" s="49">
        <v>2</v>
      </c>
      <c r="J221" s="49">
        <v>25</v>
      </c>
      <c r="K221" s="49">
        <v>9</v>
      </c>
      <c r="L221" s="49">
        <v>0</v>
      </c>
      <c r="M221" s="53">
        <v>0</v>
      </c>
      <c r="N221" s="50">
        <f t="shared" si="8"/>
        <v>96</v>
      </c>
      <c r="P221" s="104">
        <f t="shared" si="9"/>
        <v>2.1276595744680851E-2</v>
      </c>
    </row>
    <row r="222" spans="1:17" ht="16.5" customHeight="1" x14ac:dyDescent="0.3">
      <c r="A222" s="110">
        <v>2016</v>
      </c>
      <c r="B222" s="46">
        <v>8</v>
      </c>
      <c r="C222" s="47" t="s">
        <v>20</v>
      </c>
      <c r="D222" s="48">
        <v>93</v>
      </c>
      <c r="E222" s="49">
        <v>11</v>
      </c>
      <c r="F222" s="49">
        <v>4</v>
      </c>
      <c r="G222" s="49">
        <v>11</v>
      </c>
      <c r="H222" s="49">
        <v>0</v>
      </c>
      <c r="I222" s="49">
        <v>34</v>
      </c>
      <c r="J222" s="49">
        <v>37</v>
      </c>
      <c r="K222" s="49">
        <v>0</v>
      </c>
      <c r="L222" s="49">
        <v>0</v>
      </c>
      <c r="M222" s="53">
        <v>0</v>
      </c>
      <c r="N222" s="50">
        <f t="shared" si="8"/>
        <v>190</v>
      </c>
      <c r="P222" s="104">
        <f t="shared" si="9"/>
        <v>1.4358974358974359</v>
      </c>
    </row>
    <row r="223" spans="1:17" x14ac:dyDescent="0.3">
      <c r="A223" s="110">
        <v>2016</v>
      </c>
      <c r="B223" s="46">
        <v>9</v>
      </c>
      <c r="C223" s="47" t="s">
        <v>20</v>
      </c>
      <c r="D223" s="48">
        <v>17</v>
      </c>
      <c r="E223" s="49">
        <v>10</v>
      </c>
      <c r="F223" s="49">
        <v>25</v>
      </c>
      <c r="G223" s="49">
        <v>18</v>
      </c>
      <c r="H223" s="49">
        <v>0</v>
      </c>
      <c r="I223" s="49">
        <v>5</v>
      </c>
      <c r="J223" s="49">
        <v>9</v>
      </c>
      <c r="K223" s="49">
        <v>13</v>
      </c>
      <c r="L223" s="49">
        <v>0</v>
      </c>
      <c r="M223" s="53">
        <v>0</v>
      </c>
      <c r="N223" s="50">
        <f t="shared" si="8"/>
        <v>97</v>
      </c>
      <c r="P223" s="104">
        <f t="shared" si="9"/>
        <v>-3.9603960396039604E-2</v>
      </c>
    </row>
    <row r="224" spans="1:17" x14ac:dyDescent="0.3">
      <c r="A224" s="110">
        <v>2016</v>
      </c>
      <c r="B224" s="46">
        <v>10</v>
      </c>
      <c r="C224" s="47" t="s">
        <v>20</v>
      </c>
      <c r="D224" s="48">
        <v>24</v>
      </c>
      <c r="E224" s="49">
        <v>34</v>
      </c>
      <c r="F224" s="49">
        <v>5</v>
      </c>
      <c r="G224" s="49">
        <v>9</v>
      </c>
      <c r="H224" s="49">
        <v>0</v>
      </c>
      <c r="I224" s="49">
        <v>2</v>
      </c>
      <c r="J224" s="49">
        <v>20</v>
      </c>
      <c r="K224" s="49">
        <v>2</v>
      </c>
      <c r="L224" s="49">
        <v>0</v>
      </c>
      <c r="M224" s="53">
        <v>0</v>
      </c>
      <c r="N224" s="50">
        <f t="shared" si="8"/>
        <v>96</v>
      </c>
      <c r="P224" s="104">
        <f t="shared" si="9"/>
        <v>0.29729729729729731</v>
      </c>
    </row>
    <row r="225" spans="1:16" ht="15" hidden="1" thickBot="1" x14ac:dyDescent="0.35">
      <c r="A225" s="110">
        <v>2016</v>
      </c>
      <c r="B225" s="46">
        <v>11</v>
      </c>
      <c r="C225" s="47" t="s">
        <v>20</v>
      </c>
      <c r="D225" s="48"/>
      <c r="E225" s="49"/>
      <c r="F225" s="49"/>
      <c r="G225" s="49"/>
      <c r="H225" s="49"/>
      <c r="I225" s="49"/>
      <c r="J225" s="49"/>
      <c r="K225" s="49"/>
      <c r="L225" s="49"/>
      <c r="M225" s="53"/>
      <c r="N225" s="50"/>
      <c r="P225" s="104">
        <f t="shared" si="9"/>
        <v>-1</v>
      </c>
    </row>
    <row r="226" spans="1:16" ht="12" hidden="1" customHeight="1" x14ac:dyDescent="0.3">
      <c r="A226" s="110">
        <v>2016</v>
      </c>
      <c r="B226" s="46">
        <v>12</v>
      </c>
      <c r="C226" s="47" t="s">
        <v>20</v>
      </c>
      <c r="D226" s="48"/>
      <c r="E226" s="49"/>
      <c r="F226" s="49"/>
      <c r="G226" s="49"/>
      <c r="H226" s="49"/>
      <c r="I226" s="49"/>
      <c r="J226" s="49"/>
      <c r="K226" s="49"/>
      <c r="L226" s="49"/>
      <c r="M226" s="53"/>
      <c r="N226" s="50"/>
      <c r="P226" s="104">
        <f t="shared" si="9"/>
        <v>-1</v>
      </c>
    </row>
    <row r="227" spans="1:16" ht="15" hidden="1" thickBot="1" x14ac:dyDescent="0.35">
      <c r="A227" s="110">
        <v>2016</v>
      </c>
      <c r="B227" s="46">
        <v>13</v>
      </c>
      <c r="C227" s="47" t="s">
        <v>20</v>
      </c>
      <c r="D227" s="48"/>
      <c r="E227" s="49"/>
      <c r="F227" s="49"/>
      <c r="G227" s="49"/>
      <c r="H227" s="49"/>
      <c r="I227" s="49"/>
      <c r="J227" s="49"/>
      <c r="K227" s="49"/>
      <c r="L227" s="49"/>
      <c r="M227" s="53"/>
      <c r="N227" s="50"/>
      <c r="P227" s="104">
        <f t="shared" si="9"/>
        <v>-1</v>
      </c>
    </row>
    <row r="228" spans="1:16" ht="15" hidden="1" thickBot="1" x14ac:dyDescent="0.35">
      <c r="A228" s="110">
        <v>2016</v>
      </c>
      <c r="B228" s="46">
        <v>14</v>
      </c>
      <c r="C228" s="47" t="s">
        <v>20</v>
      </c>
      <c r="D228" s="48"/>
      <c r="E228" s="49"/>
      <c r="F228" s="49"/>
      <c r="G228" s="49"/>
      <c r="H228" s="49"/>
      <c r="I228" s="49"/>
      <c r="J228" s="49"/>
      <c r="K228" s="49"/>
      <c r="L228" s="49"/>
      <c r="M228" s="53"/>
      <c r="N228" s="50"/>
      <c r="P228" s="104">
        <f t="shared" si="9"/>
        <v>-1</v>
      </c>
    </row>
    <row r="229" spans="1:16" ht="15" hidden="1" thickBot="1" x14ac:dyDescent="0.35">
      <c r="A229" s="110">
        <v>2016</v>
      </c>
      <c r="B229" s="46">
        <v>15</v>
      </c>
      <c r="C229" s="47" t="s">
        <v>20</v>
      </c>
      <c r="D229" s="48"/>
      <c r="E229" s="49"/>
      <c r="F229" s="49"/>
      <c r="G229" s="49"/>
      <c r="H229" s="49"/>
      <c r="I229" s="49"/>
      <c r="J229" s="49"/>
      <c r="K229" s="49"/>
      <c r="L229" s="49"/>
      <c r="M229" s="53"/>
      <c r="N229" s="50"/>
      <c r="P229" s="104">
        <f t="shared" si="9"/>
        <v>-1</v>
      </c>
    </row>
    <row r="230" spans="1:16" ht="15" hidden="1" thickBot="1" x14ac:dyDescent="0.35">
      <c r="A230" s="110">
        <v>2016</v>
      </c>
      <c r="B230" s="46">
        <v>16</v>
      </c>
      <c r="C230" s="47" t="s">
        <v>20</v>
      </c>
      <c r="D230" s="48"/>
      <c r="E230" s="49"/>
      <c r="F230" s="49"/>
      <c r="G230" s="49"/>
      <c r="H230" s="49"/>
      <c r="I230" s="49"/>
      <c r="J230" s="49"/>
      <c r="K230" s="49"/>
      <c r="L230" s="49"/>
      <c r="M230" s="53"/>
      <c r="N230" s="50"/>
      <c r="P230" s="104">
        <f t="shared" si="9"/>
        <v>-1</v>
      </c>
    </row>
    <row r="231" spans="1:16" ht="15" hidden="1" thickBot="1" x14ac:dyDescent="0.35">
      <c r="A231" s="110">
        <v>2016</v>
      </c>
      <c r="B231" s="46">
        <v>17</v>
      </c>
      <c r="C231" s="47" t="s">
        <v>20</v>
      </c>
      <c r="D231" s="48"/>
      <c r="E231" s="49"/>
      <c r="F231" s="49"/>
      <c r="G231" s="49"/>
      <c r="H231" s="49"/>
      <c r="I231" s="49"/>
      <c r="J231" s="49"/>
      <c r="K231" s="49"/>
      <c r="L231" s="49"/>
      <c r="M231" s="53"/>
      <c r="N231" s="50"/>
      <c r="P231" s="104">
        <f t="shared" si="9"/>
        <v>-1</v>
      </c>
    </row>
    <row r="232" spans="1:16" ht="15" hidden="1" thickBot="1" x14ac:dyDescent="0.35">
      <c r="A232" s="110">
        <v>2016</v>
      </c>
      <c r="B232" s="46">
        <v>18</v>
      </c>
      <c r="C232" s="47" t="s">
        <v>20</v>
      </c>
      <c r="D232" s="48"/>
      <c r="E232" s="49"/>
      <c r="F232" s="49"/>
      <c r="G232" s="49"/>
      <c r="H232" s="49"/>
      <c r="I232" s="49"/>
      <c r="J232" s="49"/>
      <c r="K232" s="49"/>
      <c r="L232" s="49"/>
      <c r="M232" s="53"/>
      <c r="N232" s="50"/>
      <c r="P232" s="104">
        <f t="shared" si="9"/>
        <v>-1</v>
      </c>
    </row>
    <row r="233" spans="1:16" ht="15" hidden="1" thickBot="1" x14ac:dyDescent="0.35">
      <c r="A233" s="110">
        <v>2016</v>
      </c>
      <c r="B233" s="46">
        <v>19</v>
      </c>
      <c r="C233" s="47" t="s">
        <v>20</v>
      </c>
      <c r="D233" s="48"/>
      <c r="E233" s="49"/>
      <c r="F233" s="49"/>
      <c r="G233" s="49"/>
      <c r="H233" s="49"/>
      <c r="I233" s="49"/>
      <c r="J233" s="49"/>
      <c r="K233" s="49"/>
      <c r="L233" s="49"/>
      <c r="M233" s="53"/>
      <c r="N233" s="50"/>
      <c r="P233" s="104">
        <f t="shared" si="9"/>
        <v>-1</v>
      </c>
    </row>
    <row r="234" spans="1:16" ht="15" hidden="1" thickBot="1" x14ac:dyDescent="0.35">
      <c r="A234" s="110">
        <v>2016</v>
      </c>
      <c r="B234" s="46">
        <v>20</v>
      </c>
      <c r="C234" s="47" t="s">
        <v>20</v>
      </c>
      <c r="D234" s="48"/>
      <c r="E234" s="49"/>
      <c r="F234" s="49"/>
      <c r="G234" s="49"/>
      <c r="H234" s="49"/>
      <c r="I234" s="49"/>
      <c r="J234" s="49"/>
      <c r="K234" s="49"/>
      <c r="L234" s="49"/>
      <c r="M234" s="53"/>
      <c r="N234" s="50"/>
      <c r="P234" s="104">
        <f t="shared" si="9"/>
        <v>-1</v>
      </c>
    </row>
    <row r="235" spans="1:16" ht="15" hidden="1" thickBot="1" x14ac:dyDescent="0.35">
      <c r="A235" s="110">
        <v>2016</v>
      </c>
      <c r="B235" s="46">
        <v>21</v>
      </c>
      <c r="C235" s="47" t="s">
        <v>20</v>
      </c>
      <c r="D235" s="48"/>
      <c r="E235" s="49"/>
      <c r="F235" s="49"/>
      <c r="G235" s="49"/>
      <c r="H235" s="49"/>
      <c r="I235" s="49"/>
      <c r="J235" s="49"/>
      <c r="K235" s="49"/>
      <c r="L235" s="49"/>
      <c r="M235" s="53"/>
      <c r="N235" s="50"/>
      <c r="P235" s="104">
        <f t="shared" si="9"/>
        <v>-1</v>
      </c>
    </row>
    <row r="236" spans="1:16" ht="15" hidden="1" thickBot="1" x14ac:dyDescent="0.35">
      <c r="A236" s="110">
        <v>2016</v>
      </c>
      <c r="B236" s="46">
        <v>22</v>
      </c>
      <c r="C236" s="47" t="s">
        <v>20</v>
      </c>
      <c r="D236" s="48"/>
      <c r="E236" s="49"/>
      <c r="F236" s="49"/>
      <c r="G236" s="49"/>
      <c r="H236" s="49"/>
      <c r="I236" s="49"/>
      <c r="J236" s="49"/>
      <c r="K236" s="49"/>
      <c r="L236" s="49"/>
      <c r="M236" s="53"/>
      <c r="N236" s="50"/>
      <c r="P236" s="104">
        <f t="shared" si="9"/>
        <v>-1</v>
      </c>
    </row>
    <row r="237" spans="1:16" ht="15" hidden="1" thickBot="1" x14ac:dyDescent="0.35">
      <c r="A237" s="110">
        <v>2016</v>
      </c>
      <c r="B237" s="46">
        <v>23</v>
      </c>
      <c r="C237" s="47" t="s">
        <v>20</v>
      </c>
      <c r="D237" s="48"/>
      <c r="E237" s="49"/>
      <c r="F237" s="49"/>
      <c r="G237" s="49"/>
      <c r="H237" s="49"/>
      <c r="I237" s="49"/>
      <c r="J237" s="49"/>
      <c r="K237" s="49"/>
      <c r="L237" s="49"/>
      <c r="M237" s="53"/>
      <c r="N237" s="50"/>
      <c r="P237" s="104">
        <f t="shared" si="9"/>
        <v>-1</v>
      </c>
    </row>
    <row r="238" spans="1:16" ht="15" hidden="1" thickBot="1" x14ac:dyDescent="0.35">
      <c r="A238" s="110">
        <v>2016</v>
      </c>
      <c r="B238" s="46">
        <v>24</v>
      </c>
      <c r="C238" s="47" t="s">
        <v>20</v>
      </c>
      <c r="D238" s="48"/>
      <c r="E238" s="49"/>
      <c r="F238" s="49"/>
      <c r="G238" s="49"/>
      <c r="H238" s="49"/>
      <c r="I238" s="49"/>
      <c r="J238" s="49"/>
      <c r="K238" s="49"/>
      <c r="L238" s="49"/>
      <c r="M238" s="53"/>
      <c r="N238" s="50"/>
      <c r="P238" s="104">
        <f t="shared" si="9"/>
        <v>-1</v>
      </c>
    </row>
    <row r="239" spans="1:16" ht="15" hidden="1" thickBot="1" x14ac:dyDescent="0.35">
      <c r="A239" s="110">
        <v>2016</v>
      </c>
      <c r="B239" s="46">
        <v>25</v>
      </c>
      <c r="C239" s="47" t="s">
        <v>20</v>
      </c>
      <c r="D239" s="48"/>
      <c r="E239" s="49"/>
      <c r="F239" s="49"/>
      <c r="G239" s="49"/>
      <c r="H239" s="49"/>
      <c r="I239" s="49"/>
      <c r="J239" s="49"/>
      <c r="K239" s="49"/>
      <c r="L239" s="49"/>
      <c r="M239" s="53"/>
      <c r="N239" s="50"/>
      <c r="P239" s="104">
        <f t="shared" si="9"/>
        <v>-1</v>
      </c>
    </row>
    <row r="240" spans="1:16" ht="15" hidden="1" thickBot="1" x14ac:dyDescent="0.35">
      <c r="A240" s="110">
        <v>2016</v>
      </c>
      <c r="B240" s="46">
        <v>26</v>
      </c>
      <c r="C240" s="47" t="s">
        <v>20</v>
      </c>
      <c r="D240" s="48"/>
      <c r="E240" s="49"/>
      <c r="F240" s="49"/>
      <c r="G240" s="49"/>
      <c r="H240" s="49"/>
      <c r="I240" s="49"/>
      <c r="J240" s="49"/>
      <c r="K240" s="49"/>
      <c r="L240" s="49"/>
      <c r="M240" s="53"/>
      <c r="N240" s="50"/>
      <c r="P240" s="104">
        <f t="shared" si="9"/>
        <v>-1</v>
      </c>
    </row>
    <row r="241" spans="1:16" ht="15" hidden="1" thickBot="1" x14ac:dyDescent="0.35">
      <c r="A241" s="110">
        <v>2016</v>
      </c>
      <c r="B241" s="46">
        <v>27</v>
      </c>
      <c r="C241" s="47" t="s">
        <v>20</v>
      </c>
      <c r="D241" s="48"/>
      <c r="E241" s="49"/>
      <c r="F241" s="49"/>
      <c r="G241" s="49"/>
      <c r="H241" s="49"/>
      <c r="I241" s="49"/>
      <c r="J241" s="49"/>
      <c r="K241" s="49"/>
      <c r="L241" s="49"/>
      <c r="M241" s="53"/>
      <c r="N241" s="50"/>
      <c r="P241" s="104">
        <f t="shared" si="9"/>
        <v>-1</v>
      </c>
    </row>
    <row r="242" spans="1:16" ht="15" hidden="1" thickBot="1" x14ac:dyDescent="0.35">
      <c r="A242" s="110">
        <v>2016</v>
      </c>
      <c r="B242" s="46">
        <v>28</v>
      </c>
      <c r="C242" s="47" t="s">
        <v>20</v>
      </c>
      <c r="D242" s="48"/>
      <c r="E242" s="49"/>
      <c r="F242" s="49"/>
      <c r="G242" s="49"/>
      <c r="H242" s="49"/>
      <c r="I242" s="49"/>
      <c r="J242" s="49"/>
      <c r="K242" s="49"/>
      <c r="L242" s="49"/>
      <c r="M242" s="53"/>
      <c r="N242" s="50"/>
      <c r="P242" s="104">
        <f t="shared" si="9"/>
        <v>-1</v>
      </c>
    </row>
    <row r="243" spans="1:16" ht="15" hidden="1" thickBot="1" x14ac:dyDescent="0.35">
      <c r="A243" s="110">
        <v>2016</v>
      </c>
      <c r="B243" s="46">
        <v>29</v>
      </c>
      <c r="C243" s="47" t="s">
        <v>20</v>
      </c>
      <c r="D243" s="48"/>
      <c r="E243" s="49"/>
      <c r="F243" s="49"/>
      <c r="G243" s="49"/>
      <c r="H243" s="49"/>
      <c r="I243" s="49"/>
      <c r="J243" s="49"/>
      <c r="K243" s="49"/>
      <c r="L243" s="49"/>
      <c r="M243" s="53"/>
      <c r="N243" s="50"/>
      <c r="P243" s="104">
        <f t="shared" si="9"/>
        <v>-1</v>
      </c>
    </row>
    <row r="244" spans="1:16" ht="15" hidden="1" thickBot="1" x14ac:dyDescent="0.35">
      <c r="A244" s="110">
        <v>2016</v>
      </c>
      <c r="B244" s="46">
        <v>30</v>
      </c>
      <c r="C244" s="47" t="s">
        <v>20</v>
      </c>
      <c r="D244" s="48"/>
      <c r="E244" s="49"/>
      <c r="F244" s="49"/>
      <c r="G244" s="49"/>
      <c r="H244" s="49"/>
      <c r="I244" s="49"/>
      <c r="J244" s="49"/>
      <c r="K244" s="49"/>
      <c r="L244" s="49"/>
      <c r="M244" s="53"/>
      <c r="N244" s="50"/>
      <c r="P244" s="104">
        <f t="shared" si="9"/>
        <v>-1</v>
      </c>
    </row>
    <row r="245" spans="1:16" ht="15" hidden="1" thickBot="1" x14ac:dyDescent="0.35">
      <c r="A245" s="110">
        <v>2016</v>
      </c>
      <c r="B245" s="46">
        <v>31</v>
      </c>
      <c r="C245" s="47" t="s">
        <v>20</v>
      </c>
      <c r="D245" s="48"/>
      <c r="E245" s="49"/>
      <c r="F245" s="49"/>
      <c r="G245" s="49"/>
      <c r="H245" s="49"/>
      <c r="I245" s="49"/>
      <c r="J245" s="49"/>
      <c r="K245" s="49"/>
      <c r="L245" s="49"/>
      <c r="M245" s="53"/>
      <c r="N245" s="50"/>
      <c r="P245" s="104">
        <f t="shared" si="9"/>
        <v>-1</v>
      </c>
    </row>
    <row r="246" spans="1:16" ht="15" hidden="1" thickBot="1" x14ac:dyDescent="0.35">
      <c r="A246" s="110">
        <v>2016</v>
      </c>
      <c r="B246" s="46">
        <v>32</v>
      </c>
      <c r="C246" s="47" t="s">
        <v>20</v>
      </c>
      <c r="D246" s="48"/>
      <c r="E246" s="49"/>
      <c r="F246" s="49"/>
      <c r="G246" s="49"/>
      <c r="H246" s="49"/>
      <c r="I246" s="49"/>
      <c r="J246" s="49"/>
      <c r="K246" s="49"/>
      <c r="L246" s="49"/>
      <c r="M246" s="53"/>
      <c r="N246" s="50"/>
      <c r="P246" s="104">
        <f t="shared" si="9"/>
        <v>-1</v>
      </c>
    </row>
    <row r="247" spans="1:16" ht="15" hidden="1" thickBot="1" x14ac:dyDescent="0.35">
      <c r="A247" s="110">
        <v>2016</v>
      </c>
      <c r="B247" s="46">
        <v>33</v>
      </c>
      <c r="C247" s="47" t="s">
        <v>20</v>
      </c>
      <c r="D247" s="48"/>
      <c r="E247" s="49"/>
      <c r="F247" s="49"/>
      <c r="G247" s="49"/>
      <c r="H247" s="49"/>
      <c r="I247" s="49"/>
      <c r="J247" s="49"/>
      <c r="K247" s="49"/>
      <c r="L247" s="49"/>
      <c r="M247" s="53"/>
      <c r="N247" s="50"/>
      <c r="P247" s="104">
        <f t="shared" si="9"/>
        <v>-1</v>
      </c>
    </row>
    <row r="248" spans="1:16" ht="15" hidden="1" thickBot="1" x14ac:dyDescent="0.35">
      <c r="A248" s="110">
        <v>2016</v>
      </c>
      <c r="B248" s="46">
        <v>34</v>
      </c>
      <c r="C248" s="47" t="s">
        <v>20</v>
      </c>
      <c r="D248" s="48"/>
      <c r="E248" s="49"/>
      <c r="F248" s="49"/>
      <c r="G248" s="49"/>
      <c r="H248" s="49"/>
      <c r="I248" s="49"/>
      <c r="J248" s="49"/>
      <c r="K248" s="49"/>
      <c r="L248" s="49"/>
      <c r="M248" s="53"/>
      <c r="N248" s="50"/>
      <c r="P248" s="104">
        <f t="shared" si="9"/>
        <v>-1</v>
      </c>
    </row>
    <row r="249" spans="1:16" ht="15" hidden="1" thickBot="1" x14ac:dyDescent="0.35">
      <c r="A249" s="110">
        <v>2016</v>
      </c>
      <c r="B249" s="46">
        <v>35</v>
      </c>
      <c r="C249" s="47" t="s">
        <v>20</v>
      </c>
      <c r="D249" s="48"/>
      <c r="E249" s="49"/>
      <c r="F249" s="49"/>
      <c r="G249" s="49"/>
      <c r="H249" s="49"/>
      <c r="I249" s="49"/>
      <c r="J249" s="49"/>
      <c r="K249" s="49"/>
      <c r="L249" s="49"/>
      <c r="M249" s="53"/>
      <c r="N249" s="50"/>
      <c r="P249" s="104">
        <f t="shared" si="9"/>
        <v>-1</v>
      </c>
    </row>
    <row r="250" spans="1:16" ht="15" hidden="1" thickBot="1" x14ac:dyDescent="0.35">
      <c r="A250" s="110">
        <v>2016</v>
      </c>
      <c r="B250" s="46">
        <v>36</v>
      </c>
      <c r="C250" s="47" t="s">
        <v>20</v>
      </c>
      <c r="D250" s="48"/>
      <c r="E250" s="49"/>
      <c r="F250" s="49"/>
      <c r="G250" s="49"/>
      <c r="H250" s="49"/>
      <c r="I250" s="49"/>
      <c r="J250" s="49"/>
      <c r="K250" s="49"/>
      <c r="L250" s="49"/>
      <c r="M250" s="53"/>
      <c r="N250" s="50"/>
      <c r="P250" s="104">
        <f t="shared" si="9"/>
        <v>-1</v>
      </c>
    </row>
    <row r="251" spans="1:16" ht="15" hidden="1" thickBot="1" x14ac:dyDescent="0.35">
      <c r="A251" s="110">
        <v>2016</v>
      </c>
      <c r="B251" s="46">
        <v>37</v>
      </c>
      <c r="C251" s="47" t="s">
        <v>20</v>
      </c>
      <c r="D251" s="48"/>
      <c r="E251" s="49"/>
      <c r="F251" s="49"/>
      <c r="G251" s="49"/>
      <c r="H251" s="49"/>
      <c r="I251" s="49"/>
      <c r="J251" s="49"/>
      <c r="K251" s="49"/>
      <c r="L251" s="49"/>
      <c r="M251" s="53"/>
      <c r="N251" s="50"/>
      <c r="P251" s="104">
        <f t="shared" si="9"/>
        <v>-1</v>
      </c>
    </row>
    <row r="252" spans="1:16" ht="15" hidden="1" thickBot="1" x14ac:dyDescent="0.35">
      <c r="A252" s="110">
        <v>2016</v>
      </c>
      <c r="B252" s="46">
        <v>38</v>
      </c>
      <c r="C252" s="47" t="s">
        <v>20</v>
      </c>
      <c r="D252" s="48"/>
      <c r="E252" s="49"/>
      <c r="F252" s="49"/>
      <c r="G252" s="49"/>
      <c r="H252" s="49"/>
      <c r="I252" s="49"/>
      <c r="J252" s="49"/>
      <c r="K252" s="49"/>
      <c r="L252" s="49"/>
      <c r="M252" s="53"/>
      <c r="N252" s="50"/>
      <c r="P252" s="104">
        <f t="shared" si="9"/>
        <v>-1</v>
      </c>
    </row>
    <row r="253" spans="1:16" ht="15" hidden="1" thickBot="1" x14ac:dyDescent="0.35">
      <c r="A253" s="110">
        <v>2016</v>
      </c>
      <c r="B253" s="46">
        <v>39</v>
      </c>
      <c r="C253" s="47" t="s">
        <v>20</v>
      </c>
      <c r="D253" s="48"/>
      <c r="E253" s="49"/>
      <c r="F253" s="49"/>
      <c r="G253" s="49"/>
      <c r="H253" s="49"/>
      <c r="I253" s="49"/>
      <c r="J253" s="49"/>
      <c r="K253" s="49"/>
      <c r="L253" s="49"/>
      <c r="M253" s="53"/>
      <c r="N253" s="50"/>
      <c r="P253" s="104">
        <f t="shared" si="9"/>
        <v>-1</v>
      </c>
    </row>
    <row r="254" spans="1:16" ht="15" hidden="1" thickBot="1" x14ac:dyDescent="0.35">
      <c r="A254" s="110">
        <v>2016</v>
      </c>
      <c r="B254" s="46">
        <v>40</v>
      </c>
      <c r="C254" s="47" t="s">
        <v>20</v>
      </c>
      <c r="D254" s="48"/>
      <c r="E254" s="49"/>
      <c r="F254" s="49"/>
      <c r="G254" s="49"/>
      <c r="H254" s="49"/>
      <c r="I254" s="49"/>
      <c r="J254" s="49"/>
      <c r="K254" s="49"/>
      <c r="L254" s="49"/>
      <c r="M254" s="53"/>
      <c r="N254" s="50"/>
      <c r="P254" s="104">
        <f t="shared" si="9"/>
        <v>-1</v>
      </c>
    </row>
    <row r="255" spans="1:16" ht="15" hidden="1" thickBot="1" x14ac:dyDescent="0.35">
      <c r="A255" s="110">
        <v>2016</v>
      </c>
      <c r="B255" s="46">
        <v>41</v>
      </c>
      <c r="C255" s="47" t="s">
        <v>20</v>
      </c>
      <c r="D255" s="48"/>
      <c r="E255" s="49"/>
      <c r="F255" s="49"/>
      <c r="G255" s="49"/>
      <c r="H255" s="49"/>
      <c r="I255" s="49"/>
      <c r="J255" s="49"/>
      <c r="K255" s="49"/>
      <c r="L255" s="49"/>
      <c r="M255" s="53"/>
      <c r="N255" s="50"/>
      <c r="P255" s="104">
        <f t="shared" si="9"/>
        <v>-1</v>
      </c>
    </row>
    <row r="256" spans="1:16" ht="15" hidden="1" thickBot="1" x14ac:dyDescent="0.35">
      <c r="A256" s="110">
        <v>2016</v>
      </c>
      <c r="B256" s="46">
        <v>42</v>
      </c>
      <c r="C256" s="47" t="s">
        <v>20</v>
      </c>
      <c r="D256" s="48"/>
      <c r="E256" s="49"/>
      <c r="F256" s="49"/>
      <c r="G256" s="49"/>
      <c r="H256" s="49"/>
      <c r="I256" s="49"/>
      <c r="J256" s="49"/>
      <c r="K256" s="49"/>
      <c r="L256" s="49"/>
      <c r="M256" s="53"/>
      <c r="N256" s="50"/>
      <c r="P256" s="104">
        <f t="shared" si="9"/>
        <v>-1</v>
      </c>
    </row>
    <row r="257" spans="1:16" ht="15" hidden="1" thickBot="1" x14ac:dyDescent="0.35">
      <c r="A257" s="110">
        <v>2016</v>
      </c>
      <c r="B257" s="46">
        <v>43</v>
      </c>
      <c r="C257" s="47" t="s">
        <v>20</v>
      </c>
      <c r="D257" s="48"/>
      <c r="E257" s="49"/>
      <c r="F257" s="49"/>
      <c r="G257" s="49"/>
      <c r="H257" s="49"/>
      <c r="I257" s="49"/>
      <c r="J257" s="49"/>
      <c r="K257" s="49"/>
      <c r="L257" s="49"/>
      <c r="M257" s="53"/>
      <c r="N257" s="50"/>
      <c r="P257" s="104">
        <f t="shared" si="9"/>
        <v>-1</v>
      </c>
    </row>
    <row r="258" spans="1:16" ht="15" hidden="1" thickBot="1" x14ac:dyDescent="0.35">
      <c r="A258" s="110">
        <v>2016</v>
      </c>
      <c r="B258" s="46">
        <v>44</v>
      </c>
      <c r="C258" s="47" t="s">
        <v>20</v>
      </c>
      <c r="D258" s="48"/>
      <c r="E258" s="49"/>
      <c r="F258" s="49"/>
      <c r="G258" s="49"/>
      <c r="H258" s="49"/>
      <c r="I258" s="49"/>
      <c r="J258" s="49"/>
      <c r="K258" s="49"/>
      <c r="L258" s="49"/>
      <c r="M258" s="53"/>
      <c r="N258" s="50"/>
      <c r="P258" s="104">
        <f t="shared" si="9"/>
        <v>-1</v>
      </c>
    </row>
    <row r="259" spans="1:16" ht="15" hidden="1" thickBot="1" x14ac:dyDescent="0.35">
      <c r="A259" s="110">
        <v>2016</v>
      </c>
      <c r="B259" s="46">
        <v>45</v>
      </c>
      <c r="C259" s="47" t="s">
        <v>20</v>
      </c>
      <c r="D259" s="48"/>
      <c r="E259" s="49"/>
      <c r="F259" s="49"/>
      <c r="G259" s="49"/>
      <c r="H259" s="49"/>
      <c r="I259" s="49"/>
      <c r="J259" s="49"/>
      <c r="K259" s="49"/>
      <c r="L259" s="49"/>
      <c r="M259" s="53"/>
      <c r="N259" s="50"/>
      <c r="P259" s="104">
        <f t="shared" si="9"/>
        <v>-1</v>
      </c>
    </row>
    <row r="260" spans="1:16" ht="15" hidden="1" thickBot="1" x14ac:dyDescent="0.35">
      <c r="A260" s="110">
        <v>2016</v>
      </c>
      <c r="B260" s="46">
        <v>46</v>
      </c>
      <c r="C260" s="47" t="s">
        <v>20</v>
      </c>
      <c r="D260" s="48"/>
      <c r="E260" s="49"/>
      <c r="F260" s="49"/>
      <c r="G260" s="49"/>
      <c r="H260" s="49"/>
      <c r="I260" s="49"/>
      <c r="J260" s="49"/>
      <c r="K260" s="49"/>
      <c r="L260" s="49"/>
      <c r="M260" s="53"/>
      <c r="N260" s="50"/>
      <c r="P260" s="104">
        <f t="shared" si="9"/>
        <v>-1</v>
      </c>
    </row>
    <row r="261" spans="1:16" ht="15" hidden="1" thickBot="1" x14ac:dyDescent="0.35">
      <c r="A261" s="110">
        <v>2016</v>
      </c>
      <c r="B261" s="46">
        <v>47</v>
      </c>
      <c r="C261" s="47" t="s">
        <v>20</v>
      </c>
      <c r="D261" s="48"/>
      <c r="E261" s="49"/>
      <c r="F261" s="49"/>
      <c r="G261" s="49"/>
      <c r="H261" s="49"/>
      <c r="I261" s="49"/>
      <c r="J261" s="49"/>
      <c r="K261" s="49"/>
      <c r="L261" s="49"/>
      <c r="M261" s="53"/>
      <c r="N261" s="50"/>
      <c r="P261" s="104">
        <f t="shared" si="9"/>
        <v>-1</v>
      </c>
    </row>
    <row r="262" spans="1:16" ht="15" hidden="1" thickBot="1" x14ac:dyDescent="0.35">
      <c r="A262" s="110">
        <v>2016</v>
      </c>
      <c r="B262" s="46">
        <v>48</v>
      </c>
      <c r="C262" s="47" t="s">
        <v>20</v>
      </c>
      <c r="D262" s="48"/>
      <c r="E262" s="49"/>
      <c r="F262" s="49"/>
      <c r="G262" s="49"/>
      <c r="H262" s="49"/>
      <c r="I262" s="49"/>
      <c r="J262" s="49"/>
      <c r="K262" s="49"/>
      <c r="L262" s="49"/>
      <c r="M262" s="53"/>
      <c r="N262" s="50"/>
      <c r="P262" s="104">
        <f t="shared" si="9"/>
        <v>-1</v>
      </c>
    </row>
    <row r="263" spans="1:16" ht="15" hidden="1" thickBot="1" x14ac:dyDescent="0.35">
      <c r="A263" s="110">
        <v>2016</v>
      </c>
      <c r="B263" s="46">
        <v>49</v>
      </c>
      <c r="C263" s="47" t="s">
        <v>20</v>
      </c>
      <c r="D263" s="48"/>
      <c r="E263" s="49"/>
      <c r="F263" s="49"/>
      <c r="G263" s="49"/>
      <c r="H263" s="49"/>
      <c r="I263" s="49"/>
      <c r="J263" s="49"/>
      <c r="K263" s="49"/>
      <c r="L263" s="49"/>
      <c r="M263" s="53"/>
      <c r="N263" s="50"/>
      <c r="P263" s="104">
        <f t="shared" si="9"/>
        <v>-1</v>
      </c>
    </row>
    <row r="264" spans="1:16" ht="15" hidden="1" thickBot="1" x14ac:dyDescent="0.35">
      <c r="A264" s="110">
        <v>2016</v>
      </c>
      <c r="B264" s="46">
        <v>50</v>
      </c>
      <c r="C264" s="47" t="s">
        <v>20</v>
      </c>
      <c r="D264" s="48"/>
      <c r="E264" s="49"/>
      <c r="F264" s="49"/>
      <c r="G264" s="49"/>
      <c r="H264" s="49"/>
      <c r="I264" s="49"/>
      <c r="J264" s="49"/>
      <c r="K264" s="49"/>
      <c r="L264" s="49"/>
      <c r="M264" s="53"/>
      <c r="N264" s="50"/>
      <c r="P264" s="104">
        <f t="shared" si="9"/>
        <v>-1</v>
      </c>
    </row>
    <row r="265" spans="1:16" ht="15" hidden="1" thickBot="1" x14ac:dyDescent="0.35">
      <c r="A265" s="110">
        <v>2016</v>
      </c>
      <c r="B265" s="46">
        <v>51</v>
      </c>
      <c r="C265" s="47" t="s">
        <v>20</v>
      </c>
      <c r="D265" s="48"/>
      <c r="E265" s="49"/>
      <c r="F265" s="49"/>
      <c r="G265" s="49"/>
      <c r="H265" s="49"/>
      <c r="I265" s="49"/>
      <c r="J265" s="49"/>
      <c r="K265" s="49"/>
      <c r="L265" s="49"/>
      <c r="M265" s="53"/>
      <c r="N265" s="50"/>
      <c r="P265" s="104">
        <f t="shared" si="9"/>
        <v>-1</v>
      </c>
    </row>
    <row r="266" spans="1:16" ht="15" hidden="1" thickBot="1" x14ac:dyDescent="0.35">
      <c r="A266" s="110">
        <v>2016</v>
      </c>
      <c r="B266" s="46">
        <v>52</v>
      </c>
      <c r="C266" s="47" t="s">
        <v>20</v>
      </c>
      <c r="D266" s="48"/>
      <c r="E266" s="49"/>
      <c r="F266" s="49"/>
      <c r="G266" s="49"/>
      <c r="H266" s="49"/>
      <c r="I266" s="49"/>
      <c r="J266" s="49"/>
      <c r="K266" s="49"/>
      <c r="L266" s="49"/>
      <c r="M266" s="53"/>
      <c r="N266" s="50"/>
      <c r="P266" s="104">
        <f t="shared" si="9"/>
        <v>-1</v>
      </c>
    </row>
    <row r="267" spans="1:16" ht="15" hidden="1" thickBot="1" x14ac:dyDescent="0.35">
      <c r="A267" s="110">
        <v>2016</v>
      </c>
      <c r="B267" s="87">
        <v>53</v>
      </c>
      <c r="C267" s="88" t="s">
        <v>20</v>
      </c>
      <c r="D267" s="97"/>
      <c r="E267" s="98"/>
      <c r="F267" s="98"/>
      <c r="G267" s="99"/>
      <c r="H267" s="99"/>
      <c r="I267" s="99"/>
      <c r="J267" s="99"/>
      <c r="K267" s="99"/>
      <c r="L267" s="49"/>
      <c r="M267" s="53"/>
      <c r="N267" s="50"/>
      <c r="P267" s="104" t="s">
        <v>25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1" orientation="portrait" r:id="rId1"/>
  <headerFooter>
    <oddHeader>&amp;A</oddHeader>
    <oddFooter>&amp;C&amp;F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I223"/>
  <sheetViews>
    <sheetView zoomScaleNormal="100" workbookViewId="0">
      <pane ySplit="1" topLeftCell="A216" activePane="bottomLeft" state="frozen"/>
      <selection activeCell="E248" sqref="E248"/>
      <selection pane="bottomLeft" activeCell="A224" sqref="A224:XFD371"/>
    </sheetView>
  </sheetViews>
  <sheetFormatPr baseColWidth="10" defaultRowHeight="14.4" x14ac:dyDescent="0.3"/>
  <cols>
    <col min="1" max="6" width="11.5546875" style="43"/>
    <col min="7" max="7" width="2.109375" style="43" customWidth="1"/>
    <col min="8" max="8" width="9.109375" style="211" customWidth="1"/>
    <col min="9" max="16384" width="11.5546875" style="43"/>
  </cols>
  <sheetData>
    <row r="1" spans="1:8" ht="93.75" customHeight="1" thickBot="1" x14ac:dyDescent="0.35">
      <c r="A1" s="35" t="s">
        <v>0</v>
      </c>
      <c r="B1" s="168" t="s">
        <v>1</v>
      </c>
      <c r="C1" s="35" t="s">
        <v>2</v>
      </c>
      <c r="D1" s="126" t="s">
        <v>4</v>
      </c>
      <c r="E1" s="127" t="s">
        <v>5</v>
      </c>
      <c r="F1" s="129" t="s">
        <v>13</v>
      </c>
      <c r="H1" s="169" t="s">
        <v>23</v>
      </c>
    </row>
    <row r="2" spans="1:8" hidden="1" x14ac:dyDescent="0.3">
      <c r="A2" s="170">
        <v>2013</v>
      </c>
      <c r="B2" s="171">
        <v>1</v>
      </c>
      <c r="C2" s="75" t="s">
        <v>19</v>
      </c>
      <c r="D2" s="93">
        <v>0</v>
      </c>
      <c r="E2" s="93">
        <v>0</v>
      </c>
      <c r="F2" s="172">
        <f>SUM(D2:E2)</f>
        <v>0</v>
      </c>
      <c r="H2" s="173" t="s">
        <v>25</v>
      </c>
    </row>
    <row r="3" spans="1:8" hidden="1" x14ac:dyDescent="0.3">
      <c r="A3" s="174">
        <v>2013</v>
      </c>
      <c r="B3" s="171">
        <v>2</v>
      </c>
      <c r="C3" s="47" t="s">
        <v>19</v>
      </c>
      <c r="D3" s="49">
        <v>0</v>
      </c>
      <c r="E3" s="49">
        <v>0</v>
      </c>
      <c r="F3" s="50">
        <f>SUM(D3:E3)</f>
        <v>0</v>
      </c>
      <c r="H3" s="175" t="s">
        <v>25</v>
      </c>
    </row>
    <row r="4" spans="1:8" hidden="1" x14ac:dyDescent="0.3">
      <c r="A4" s="174">
        <v>2013</v>
      </c>
      <c r="B4" s="171">
        <v>3</v>
      </c>
      <c r="C4" s="47" t="s">
        <v>19</v>
      </c>
      <c r="D4" s="49">
        <v>0</v>
      </c>
      <c r="E4" s="49">
        <v>0</v>
      </c>
      <c r="F4" s="50">
        <f t="shared" ref="F4:F53" si="0">SUM(D4:E4)</f>
        <v>0</v>
      </c>
      <c r="H4" s="175" t="s">
        <v>25</v>
      </c>
    </row>
    <row r="5" spans="1:8" hidden="1" x14ac:dyDescent="0.3">
      <c r="A5" s="174">
        <v>2013</v>
      </c>
      <c r="B5" s="171">
        <v>4</v>
      </c>
      <c r="C5" s="47" t="s">
        <v>19</v>
      </c>
      <c r="D5" s="49">
        <v>0</v>
      </c>
      <c r="E5" s="49">
        <v>0</v>
      </c>
      <c r="F5" s="50">
        <f t="shared" si="0"/>
        <v>0</v>
      </c>
      <c r="H5" s="175" t="s">
        <v>25</v>
      </c>
    </row>
    <row r="6" spans="1:8" hidden="1" x14ac:dyDescent="0.3">
      <c r="A6" s="174">
        <v>2013</v>
      </c>
      <c r="B6" s="171">
        <v>5</v>
      </c>
      <c r="C6" s="47" t="s">
        <v>19</v>
      </c>
      <c r="D6" s="49">
        <v>0</v>
      </c>
      <c r="E6" s="49">
        <v>0</v>
      </c>
      <c r="F6" s="50">
        <f t="shared" si="0"/>
        <v>0</v>
      </c>
      <c r="H6" s="175" t="s">
        <v>25</v>
      </c>
    </row>
    <row r="7" spans="1:8" hidden="1" x14ac:dyDescent="0.3">
      <c r="A7" s="174">
        <v>2013</v>
      </c>
      <c r="B7" s="171">
        <v>6</v>
      </c>
      <c r="C7" s="47" t="s">
        <v>19</v>
      </c>
      <c r="D7" s="49">
        <v>0</v>
      </c>
      <c r="E7" s="49">
        <v>0</v>
      </c>
      <c r="F7" s="50">
        <f t="shared" si="0"/>
        <v>0</v>
      </c>
      <c r="H7" s="175" t="s">
        <v>25</v>
      </c>
    </row>
    <row r="8" spans="1:8" hidden="1" x14ac:dyDescent="0.3">
      <c r="A8" s="174">
        <v>2013</v>
      </c>
      <c r="B8" s="171">
        <v>7</v>
      </c>
      <c r="C8" s="47" t="s">
        <v>19</v>
      </c>
      <c r="D8" s="49">
        <v>0</v>
      </c>
      <c r="E8" s="49">
        <v>0</v>
      </c>
      <c r="F8" s="50">
        <f t="shared" si="0"/>
        <v>0</v>
      </c>
      <c r="H8" s="175" t="s">
        <v>25</v>
      </c>
    </row>
    <row r="9" spans="1:8" hidden="1" x14ac:dyDescent="0.3">
      <c r="A9" s="174">
        <v>2013</v>
      </c>
      <c r="B9" s="171">
        <v>8</v>
      </c>
      <c r="C9" s="47" t="s">
        <v>19</v>
      </c>
      <c r="D9" s="49">
        <v>0</v>
      </c>
      <c r="E9" s="49">
        <v>0</v>
      </c>
      <c r="F9" s="50">
        <f t="shared" si="0"/>
        <v>0</v>
      </c>
      <c r="H9" s="175" t="s">
        <v>25</v>
      </c>
    </row>
    <row r="10" spans="1:8" hidden="1" x14ac:dyDescent="0.3">
      <c r="A10" s="174">
        <v>2013</v>
      </c>
      <c r="B10" s="171">
        <v>9</v>
      </c>
      <c r="C10" s="47" t="s">
        <v>19</v>
      </c>
      <c r="D10" s="49">
        <v>0</v>
      </c>
      <c r="E10" s="49">
        <v>0</v>
      </c>
      <c r="F10" s="50">
        <f t="shared" si="0"/>
        <v>0</v>
      </c>
      <c r="H10" s="175" t="s">
        <v>25</v>
      </c>
    </row>
    <row r="11" spans="1:8" hidden="1" x14ac:dyDescent="0.3">
      <c r="A11" s="174">
        <v>2013</v>
      </c>
      <c r="B11" s="171">
        <v>10</v>
      </c>
      <c r="C11" s="47" t="s">
        <v>19</v>
      </c>
      <c r="D11" s="49">
        <v>0</v>
      </c>
      <c r="E11" s="49">
        <v>0</v>
      </c>
      <c r="F11" s="50">
        <f t="shared" si="0"/>
        <v>0</v>
      </c>
      <c r="H11" s="175" t="s">
        <v>25</v>
      </c>
    </row>
    <row r="12" spans="1:8" hidden="1" x14ac:dyDescent="0.3">
      <c r="A12" s="174">
        <v>2013</v>
      </c>
      <c r="B12" s="171">
        <v>11</v>
      </c>
      <c r="C12" s="47" t="s">
        <v>19</v>
      </c>
      <c r="D12" s="49">
        <v>0</v>
      </c>
      <c r="E12" s="49">
        <v>0</v>
      </c>
      <c r="F12" s="50">
        <f t="shared" si="0"/>
        <v>0</v>
      </c>
      <c r="H12" s="175" t="s">
        <v>25</v>
      </c>
    </row>
    <row r="13" spans="1:8" hidden="1" x14ac:dyDescent="0.3">
      <c r="A13" s="174">
        <v>2013</v>
      </c>
      <c r="B13" s="171">
        <v>12</v>
      </c>
      <c r="C13" s="47" t="s">
        <v>19</v>
      </c>
      <c r="D13" s="49">
        <v>0</v>
      </c>
      <c r="E13" s="49">
        <v>0</v>
      </c>
      <c r="F13" s="50">
        <f t="shared" si="0"/>
        <v>0</v>
      </c>
      <c r="H13" s="175" t="s">
        <v>25</v>
      </c>
    </row>
    <row r="14" spans="1:8" hidden="1" x14ac:dyDescent="0.3">
      <c r="A14" s="174">
        <v>2013</v>
      </c>
      <c r="B14" s="171">
        <v>13</v>
      </c>
      <c r="C14" s="47" t="s">
        <v>19</v>
      </c>
      <c r="D14" s="49">
        <v>0</v>
      </c>
      <c r="E14" s="49">
        <v>0</v>
      </c>
      <c r="F14" s="50">
        <f t="shared" si="0"/>
        <v>0</v>
      </c>
      <c r="H14" s="175" t="s">
        <v>25</v>
      </c>
    </row>
    <row r="15" spans="1:8" hidden="1" x14ac:dyDescent="0.3">
      <c r="A15" s="174">
        <v>2013</v>
      </c>
      <c r="B15" s="171">
        <v>14</v>
      </c>
      <c r="C15" s="47" t="s">
        <v>19</v>
      </c>
      <c r="D15" s="49">
        <v>0</v>
      </c>
      <c r="E15" s="49">
        <v>0</v>
      </c>
      <c r="F15" s="50">
        <f t="shared" si="0"/>
        <v>0</v>
      </c>
      <c r="H15" s="175" t="s">
        <v>25</v>
      </c>
    </row>
    <row r="16" spans="1:8" hidden="1" x14ac:dyDescent="0.3">
      <c r="A16" s="174">
        <v>2013</v>
      </c>
      <c r="B16" s="171">
        <v>15</v>
      </c>
      <c r="C16" s="47" t="s">
        <v>19</v>
      </c>
      <c r="D16" s="49">
        <v>0</v>
      </c>
      <c r="E16" s="49">
        <v>80</v>
      </c>
      <c r="F16" s="50">
        <f t="shared" si="0"/>
        <v>80</v>
      </c>
      <c r="H16" s="175" t="s">
        <v>25</v>
      </c>
    </row>
    <row r="17" spans="1:8" hidden="1" x14ac:dyDescent="0.3">
      <c r="A17" s="174">
        <v>2013</v>
      </c>
      <c r="B17" s="171">
        <v>16</v>
      </c>
      <c r="C17" s="47" t="s">
        <v>19</v>
      </c>
      <c r="D17" s="49">
        <v>0</v>
      </c>
      <c r="E17" s="49">
        <v>92</v>
      </c>
      <c r="F17" s="50">
        <f t="shared" si="0"/>
        <v>92</v>
      </c>
      <c r="H17" s="175" t="s">
        <v>25</v>
      </c>
    </row>
    <row r="18" spans="1:8" hidden="1" x14ac:dyDescent="0.3">
      <c r="A18" s="174">
        <v>2013</v>
      </c>
      <c r="B18" s="171">
        <v>17</v>
      </c>
      <c r="C18" s="47" t="s">
        <v>19</v>
      </c>
      <c r="D18" s="49">
        <v>0</v>
      </c>
      <c r="E18" s="49">
        <v>62</v>
      </c>
      <c r="F18" s="50">
        <f t="shared" si="0"/>
        <v>62</v>
      </c>
      <c r="H18" s="175" t="s">
        <v>25</v>
      </c>
    </row>
    <row r="19" spans="1:8" hidden="1" x14ac:dyDescent="0.3">
      <c r="A19" s="174">
        <v>2013</v>
      </c>
      <c r="B19" s="171">
        <v>18</v>
      </c>
      <c r="C19" s="47" t="s">
        <v>19</v>
      </c>
      <c r="D19" s="49">
        <v>0</v>
      </c>
      <c r="E19" s="49">
        <v>44</v>
      </c>
      <c r="F19" s="50">
        <f t="shared" si="0"/>
        <v>44</v>
      </c>
      <c r="H19" s="175" t="s">
        <v>25</v>
      </c>
    </row>
    <row r="20" spans="1:8" hidden="1" x14ac:dyDescent="0.3">
      <c r="A20" s="174">
        <v>2013</v>
      </c>
      <c r="B20" s="171">
        <v>19</v>
      </c>
      <c r="C20" s="47" t="s">
        <v>19</v>
      </c>
      <c r="D20" s="49">
        <v>0</v>
      </c>
      <c r="E20" s="49">
        <v>18</v>
      </c>
      <c r="F20" s="50">
        <f t="shared" si="0"/>
        <v>18</v>
      </c>
      <c r="H20" s="175" t="s">
        <v>25</v>
      </c>
    </row>
    <row r="21" spans="1:8" hidden="1" x14ac:dyDescent="0.3">
      <c r="A21" s="174">
        <v>2013</v>
      </c>
      <c r="B21" s="171">
        <v>20</v>
      </c>
      <c r="C21" s="47" t="s">
        <v>19</v>
      </c>
      <c r="D21" s="49">
        <v>0</v>
      </c>
      <c r="E21" s="49">
        <v>0</v>
      </c>
      <c r="F21" s="50">
        <f t="shared" si="0"/>
        <v>0</v>
      </c>
      <c r="H21" s="175" t="s">
        <v>25</v>
      </c>
    </row>
    <row r="22" spans="1:8" hidden="1" x14ac:dyDescent="0.3">
      <c r="A22" s="174">
        <v>2013</v>
      </c>
      <c r="B22" s="171">
        <v>21</v>
      </c>
      <c r="C22" s="47" t="s">
        <v>19</v>
      </c>
      <c r="D22" s="49">
        <v>0</v>
      </c>
      <c r="E22" s="49">
        <v>0</v>
      </c>
      <c r="F22" s="50">
        <f t="shared" si="0"/>
        <v>0</v>
      </c>
      <c r="H22" s="175" t="s">
        <v>25</v>
      </c>
    </row>
    <row r="23" spans="1:8" hidden="1" x14ac:dyDescent="0.3">
      <c r="A23" s="174">
        <v>2013</v>
      </c>
      <c r="B23" s="171">
        <v>22</v>
      </c>
      <c r="C23" s="47" t="s">
        <v>19</v>
      </c>
      <c r="D23" s="49">
        <v>0</v>
      </c>
      <c r="E23" s="49">
        <v>0</v>
      </c>
      <c r="F23" s="50">
        <f t="shared" si="0"/>
        <v>0</v>
      </c>
      <c r="H23" s="175" t="s">
        <v>25</v>
      </c>
    </row>
    <row r="24" spans="1:8" hidden="1" x14ac:dyDescent="0.3">
      <c r="A24" s="174">
        <v>2013</v>
      </c>
      <c r="B24" s="171">
        <v>23</v>
      </c>
      <c r="C24" s="47" t="s">
        <v>19</v>
      </c>
      <c r="D24" s="49">
        <v>0</v>
      </c>
      <c r="E24" s="49">
        <v>0</v>
      </c>
      <c r="F24" s="50">
        <f t="shared" si="0"/>
        <v>0</v>
      </c>
      <c r="H24" s="175" t="s">
        <v>25</v>
      </c>
    </row>
    <row r="25" spans="1:8" hidden="1" x14ac:dyDescent="0.3">
      <c r="A25" s="174">
        <v>2013</v>
      </c>
      <c r="B25" s="171">
        <v>24</v>
      </c>
      <c r="C25" s="47" t="s">
        <v>19</v>
      </c>
      <c r="D25" s="49">
        <v>0</v>
      </c>
      <c r="E25" s="49">
        <v>0</v>
      </c>
      <c r="F25" s="50">
        <f t="shared" si="0"/>
        <v>0</v>
      </c>
      <c r="H25" s="175" t="s">
        <v>25</v>
      </c>
    </row>
    <row r="26" spans="1:8" hidden="1" x14ac:dyDescent="0.3">
      <c r="A26" s="174">
        <v>2013</v>
      </c>
      <c r="B26" s="171">
        <v>25</v>
      </c>
      <c r="C26" s="47" t="s">
        <v>19</v>
      </c>
      <c r="D26" s="49">
        <v>0</v>
      </c>
      <c r="E26" s="49">
        <v>0</v>
      </c>
      <c r="F26" s="50">
        <f t="shared" si="0"/>
        <v>0</v>
      </c>
      <c r="H26" s="175" t="s">
        <v>25</v>
      </c>
    </row>
    <row r="27" spans="1:8" hidden="1" x14ac:dyDescent="0.3">
      <c r="A27" s="174">
        <v>2013</v>
      </c>
      <c r="B27" s="171">
        <v>26</v>
      </c>
      <c r="C27" s="47" t="s">
        <v>19</v>
      </c>
      <c r="D27" s="49">
        <v>0</v>
      </c>
      <c r="E27" s="49">
        <v>30</v>
      </c>
      <c r="F27" s="50">
        <f t="shared" si="0"/>
        <v>30</v>
      </c>
      <c r="H27" s="175" t="s">
        <v>25</v>
      </c>
    </row>
    <row r="28" spans="1:8" hidden="1" x14ac:dyDescent="0.3">
      <c r="A28" s="174">
        <v>2013</v>
      </c>
      <c r="B28" s="171">
        <v>27</v>
      </c>
      <c r="C28" s="47" t="s">
        <v>19</v>
      </c>
      <c r="D28" s="49">
        <v>0</v>
      </c>
      <c r="E28" s="49">
        <v>38</v>
      </c>
      <c r="F28" s="50">
        <f t="shared" si="0"/>
        <v>38</v>
      </c>
      <c r="H28" s="175" t="s">
        <v>25</v>
      </c>
    </row>
    <row r="29" spans="1:8" hidden="1" x14ac:dyDescent="0.3">
      <c r="A29" s="174">
        <v>2013</v>
      </c>
      <c r="B29" s="171">
        <v>28</v>
      </c>
      <c r="C29" s="47" t="s">
        <v>19</v>
      </c>
      <c r="D29" s="49">
        <v>0</v>
      </c>
      <c r="E29" s="49">
        <v>17</v>
      </c>
      <c r="F29" s="50">
        <f t="shared" si="0"/>
        <v>17</v>
      </c>
      <c r="H29" s="175" t="s">
        <v>25</v>
      </c>
    </row>
    <row r="30" spans="1:8" hidden="1" x14ac:dyDescent="0.3">
      <c r="A30" s="174">
        <v>2013</v>
      </c>
      <c r="B30" s="171">
        <v>29</v>
      </c>
      <c r="C30" s="47" t="s">
        <v>19</v>
      </c>
      <c r="D30" s="49">
        <v>0</v>
      </c>
      <c r="E30" s="49">
        <v>0</v>
      </c>
      <c r="F30" s="50">
        <f t="shared" si="0"/>
        <v>0</v>
      </c>
      <c r="H30" s="175" t="s">
        <v>25</v>
      </c>
    </row>
    <row r="31" spans="1:8" hidden="1" x14ac:dyDescent="0.3">
      <c r="A31" s="174">
        <v>2013</v>
      </c>
      <c r="B31" s="171">
        <v>30</v>
      </c>
      <c r="C31" s="47" t="s">
        <v>19</v>
      </c>
      <c r="D31" s="49">
        <v>0</v>
      </c>
      <c r="E31" s="49">
        <v>30</v>
      </c>
      <c r="F31" s="50">
        <f t="shared" si="0"/>
        <v>30</v>
      </c>
      <c r="H31" s="175" t="s">
        <v>25</v>
      </c>
    </row>
    <row r="32" spans="1:8" hidden="1" x14ac:dyDescent="0.3">
      <c r="A32" s="174">
        <v>2013</v>
      </c>
      <c r="B32" s="171">
        <v>31</v>
      </c>
      <c r="C32" s="47" t="s">
        <v>19</v>
      </c>
      <c r="D32" s="49">
        <v>0</v>
      </c>
      <c r="E32" s="49">
        <v>18</v>
      </c>
      <c r="F32" s="50">
        <f t="shared" si="0"/>
        <v>18</v>
      </c>
      <c r="H32" s="175" t="s">
        <v>25</v>
      </c>
    </row>
    <row r="33" spans="1:8" hidden="1" x14ac:dyDescent="0.3">
      <c r="A33" s="174">
        <v>2013</v>
      </c>
      <c r="B33" s="171">
        <v>32</v>
      </c>
      <c r="C33" s="47" t="s">
        <v>19</v>
      </c>
      <c r="D33" s="49">
        <v>0</v>
      </c>
      <c r="E33" s="49">
        <v>26</v>
      </c>
      <c r="F33" s="50">
        <f t="shared" si="0"/>
        <v>26</v>
      </c>
      <c r="H33" s="175" t="s">
        <v>25</v>
      </c>
    </row>
    <row r="34" spans="1:8" hidden="1" x14ac:dyDescent="0.3">
      <c r="A34" s="174">
        <v>2013</v>
      </c>
      <c r="B34" s="171">
        <v>33</v>
      </c>
      <c r="C34" s="47" t="s">
        <v>19</v>
      </c>
      <c r="D34" s="49">
        <v>2</v>
      </c>
      <c r="E34" s="49">
        <v>14</v>
      </c>
      <c r="F34" s="50">
        <f t="shared" si="0"/>
        <v>16</v>
      </c>
      <c r="H34" s="175" t="s">
        <v>25</v>
      </c>
    </row>
    <row r="35" spans="1:8" hidden="1" x14ac:dyDescent="0.3">
      <c r="A35" s="174">
        <v>2013</v>
      </c>
      <c r="B35" s="171">
        <v>34</v>
      </c>
      <c r="C35" s="47" t="s">
        <v>19</v>
      </c>
      <c r="D35" s="49">
        <v>0</v>
      </c>
      <c r="E35" s="49">
        <v>1</v>
      </c>
      <c r="F35" s="50">
        <f t="shared" si="0"/>
        <v>1</v>
      </c>
      <c r="H35" s="175" t="s">
        <v>25</v>
      </c>
    </row>
    <row r="36" spans="1:8" hidden="1" x14ac:dyDescent="0.3">
      <c r="A36" s="174">
        <v>2013</v>
      </c>
      <c r="B36" s="171">
        <v>35</v>
      </c>
      <c r="C36" s="47" t="s">
        <v>19</v>
      </c>
      <c r="D36" s="49">
        <v>20</v>
      </c>
      <c r="E36" s="49">
        <v>6</v>
      </c>
      <c r="F36" s="50">
        <f t="shared" si="0"/>
        <v>26</v>
      </c>
      <c r="H36" s="175" t="s">
        <v>25</v>
      </c>
    </row>
    <row r="37" spans="1:8" hidden="1" x14ac:dyDescent="0.3">
      <c r="A37" s="174">
        <v>2013</v>
      </c>
      <c r="B37" s="171">
        <v>36</v>
      </c>
      <c r="C37" s="47" t="s">
        <v>19</v>
      </c>
      <c r="D37" s="49">
        <v>10</v>
      </c>
      <c r="E37" s="49">
        <v>20</v>
      </c>
      <c r="F37" s="50">
        <f t="shared" si="0"/>
        <v>30</v>
      </c>
      <c r="H37" s="175" t="s">
        <v>25</v>
      </c>
    </row>
    <row r="38" spans="1:8" hidden="1" x14ac:dyDescent="0.3">
      <c r="A38" s="174">
        <v>2013</v>
      </c>
      <c r="B38" s="171">
        <v>37</v>
      </c>
      <c r="C38" s="47" t="s">
        <v>19</v>
      </c>
      <c r="D38" s="49">
        <v>0</v>
      </c>
      <c r="E38" s="49">
        <v>0</v>
      </c>
      <c r="F38" s="50">
        <f t="shared" si="0"/>
        <v>0</v>
      </c>
      <c r="H38" s="175" t="s">
        <v>25</v>
      </c>
    </row>
    <row r="39" spans="1:8" hidden="1" x14ac:dyDescent="0.3">
      <c r="A39" s="174">
        <v>2013</v>
      </c>
      <c r="B39" s="171">
        <v>38</v>
      </c>
      <c r="C39" s="47" t="s">
        <v>19</v>
      </c>
      <c r="D39" s="49">
        <v>0</v>
      </c>
      <c r="E39" s="49">
        <v>0</v>
      </c>
      <c r="F39" s="50">
        <f t="shared" si="0"/>
        <v>0</v>
      </c>
      <c r="H39" s="175" t="s">
        <v>25</v>
      </c>
    </row>
    <row r="40" spans="1:8" hidden="1" x14ac:dyDescent="0.3">
      <c r="A40" s="174">
        <v>2013</v>
      </c>
      <c r="B40" s="171">
        <v>39</v>
      </c>
      <c r="C40" s="47" t="s">
        <v>19</v>
      </c>
      <c r="D40" s="49">
        <v>0</v>
      </c>
      <c r="E40" s="49">
        <v>0</v>
      </c>
      <c r="F40" s="50">
        <f t="shared" si="0"/>
        <v>0</v>
      </c>
      <c r="H40" s="175" t="s">
        <v>25</v>
      </c>
    </row>
    <row r="41" spans="1:8" hidden="1" x14ac:dyDescent="0.3">
      <c r="A41" s="174">
        <v>2013</v>
      </c>
      <c r="B41" s="171">
        <v>40</v>
      </c>
      <c r="C41" s="47" t="s">
        <v>19</v>
      </c>
      <c r="D41" s="49">
        <v>0</v>
      </c>
      <c r="E41" s="49">
        <v>0</v>
      </c>
      <c r="F41" s="50">
        <f t="shared" si="0"/>
        <v>0</v>
      </c>
      <c r="H41" s="175" t="s">
        <v>25</v>
      </c>
    </row>
    <row r="42" spans="1:8" hidden="1" x14ac:dyDescent="0.3">
      <c r="A42" s="174">
        <v>2013</v>
      </c>
      <c r="B42" s="171">
        <v>41</v>
      </c>
      <c r="C42" s="47" t="s">
        <v>19</v>
      </c>
      <c r="D42" s="49">
        <v>0</v>
      </c>
      <c r="E42" s="49">
        <v>0</v>
      </c>
      <c r="F42" s="50">
        <f t="shared" si="0"/>
        <v>0</v>
      </c>
      <c r="H42" s="175" t="s">
        <v>25</v>
      </c>
    </row>
    <row r="43" spans="1:8" hidden="1" x14ac:dyDescent="0.3">
      <c r="A43" s="174">
        <v>2013</v>
      </c>
      <c r="B43" s="171">
        <v>42</v>
      </c>
      <c r="C43" s="47" t="s">
        <v>19</v>
      </c>
      <c r="D43" s="49">
        <v>0</v>
      </c>
      <c r="E43" s="49">
        <v>0</v>
      </c>
      <c r="F43" s="50">
        <f t="shared" si="0"/>
        <v>0</v>
      </c>
      <c r="H43" s="175" t="s">
        <v>25</v>
      </c>
    </row>
    <row r="44" spans="1:8" hidden="1" x14ac:dyDescent="0.3">
      <c r="A44" s="174">
        <v>2013</v>
      </c>
      <c r="B44" s="171">
        <v>43</v>
      </c>
      <c r="C44" s="47" t="s">
        <v>19</v>
      </c>
      <c r="D44" s="49">
        <v>0</v>
      </c>
      <c r="E44" s="49">
        <v>0</v>
      </c>
      <c r="F44" s="50">
        <f t="shared" si="0"/>
        <v>0</v>
      </c>
      <c r="H44" s="175" t="s">
        <v>25</v>
      </c>
    </row>
    <row r="45" spans="1:8" hidden="1" x14ac:dyDescent="0.3">
      <c r="A45" s="174">
        <v>2013</v>
      </c>
      <c r="B45" s="171">
        <v>44</v>
      </c>
      <c r="C45" s="47" t="s">
        <v>19</v>
      </c>
      <c r="D45" s="49">
        <v>0</v>
      </c>
      <c r="E45" s="49">
        <v>0</v>
      </c>
      <c r="F45" s="50">
        <f t="shared" si="0"/>
        <v>0</v>
      </c>
      <c r="H45" s="175" t="s">
        <v>25</v>
      </c>
    </row>
    <row r="46" spans="1:8" hidden="1" x14ac:dyDescent="0.3">
      <c r="A46" s="174">
        <v>2013</v>
      </c>
      <c r="B46" s="171">
        <v>45</v>
      </c>
      <c r="C46" s="47" t="s">
        <v>19</v>
      </c>
      <c r="D46" s="49">
        <v>0</v>
      </c>
      <c r="E46" s="49">
        <v>0</v>
      </c>
      <c r="F46" s="50">
        <f t="shared" si="0"/>
        <v>0</v>
      </c>
      <c r="H46" s="175" t="s">
        <v>25</v>
      </c>
    </row>
    <row r="47" spans="1:8" hidden="1" x14ac:dyDescent="0.3">
      <c r="A47" s="174">
        <v>2013</v>
      </c>
      <c r="B47" s="171">
        <v>46</v>
      </c>
      <c r="C47" s="47" t="s">
        <v>19</v>
      </c>
      <c r="D47" s="49">
        <v>0</v>
      </c>
      <c r="E47" s="49">
        <v>0</v>
      </c>
      <c r="F47" s="50">
        <f t="shared" si="0"/>
        <v>0</v>
      </c>
      <c r="H47" s="175" t="s">
        <v>25</v>
      </c>
    </row>
    <row r="48" spans="1:8" hidden="1" x14ac:dyDescent="0.3">
      <c r="A48" s="174">
        <v>2013</v>
      </c>
      <c r="B48" s="171">
        <v>47</v>
      </c>
      <c r="C48" s="47" t="s">
        <v>19</v>
      </c>
      <c r="D48" s="49">
        <v>0</v>
      </c>
      <c r="E48" s="49">
        <v>0</v>
      </c>
      <c r="F48" s="50">
        <f t="shared" si="0"/>
        <v>0</v>
      </c>
      <c r="H48" s="175" t="s">
        <v>25</v>
      </c>
    </row>
    <row r="49" spans="1:8" hidden="1" x14ac:dyDescent="0.3">
      <c r="A49" s="174">
        <v>2013</v>
      </c>
      <c r="B49" s="171">
        <v>48</v>
      </c>
      <c r="C49" s="47" t="s">
        <v>19</v>
      </c>
      <c r="D49" s="49">
        <v>0</v>
      </c>
      <c r="E49" s="49">
        <v>14</v>
      </c>
      <c r="F49" s="50">
        <f t="shared" si="0"/>
        <v>14</v>
      </c>
      <c r="H49" s="175" t="s">
        <v>25</v>
      </c>
    </row>
    <row r="50" spans="1:8" hidden="1" x14ac:dyDescent="0.3">
      <c r="A50" s="174">
        <v>2013</v>
      </c>
      <c r="B50" s="171">
        <v>49</v>
      </c>
      <c r="C50" s="47" t="s">
        <v>19</v>
      </c>
      <c r="D50" s="49">
        <v>0</v>
      </c>
      <c r="E50" s="49">
        <v>24</v>
      </c>
      <c r="F50" s="50">
        <f t="shared" si="0"/>
        <v>24</v>
      </c>
      <c r="H50" s="175" t="s">
        <v>25</v>
      </c>
    </row>
    <row r="51" spans="1:8" hidden="1" x14ac:dyDescent="0.3">
      <c r="A51" s="174">
        <v>2013</v>
      </c>
      <c r="B51" s="171">
        <v>50</v>
      </c>
      <c r="C51" s="47" t="s">
        <v>19</v>
      </c>
      <c r="D51" s="49">
        <v>0</v>
      </c>
      <c r="E51" s="49">
        <v>33</v>
      </c>
      <c r="F51" s="50">
        <f t="shared" si="0"/>
        <v>33</v>
      </c>
      <c r="H51" s="175" t="s">
        <v>25</v>
      </c>
    </row>
    <row r="52" spans="1:8" hidden="1" x14ac:dyDescent="0.3">
      <c r="A52" s="174">
        <v>2013</v>
      </c>
      <c r="B52" s="171">
        <v>51</v>
      </c>
      <c r="C52" s="47" t="s">
        <v>19</v>
      </c>
      <c r="D52" s="49">
        <v>0</v>
      </c>
      <c r="E52" s="49">
        <v>73</v>
      </c>
      <c r="F52" s="50">
        <f t="shared" si="0"/>
        <v>73</v>
      </c>
      <c r="H52" s="175" t="s">
        <v>25</v>
      </c>
    </row>
    <row r="53" spans="1:8" ht="15" hidden="1" thickBot="1" x14ac:dyDescent="0.35">
      <c r="A53" s="176">
        <v>2013</v>
      </c>
      <c r="B53" s="177">
        <v>52</v>
      </c>
      <c r="C53" s="47" t="s">
        <v>19</v>
      </c>
      <c r="D53" s="49">
        <v>0</v>
      </c>
      <c r="E53" s="57">
        <v>18</v>
      </c>
      <c r="F53" s="50">
        <f t="shared" si="0"/>
        <v>18</v>
      </c>
      <c r="H53" s="178" t="s">
        <v>25</v>
      </c>
    </row>
    <row r="54" spans="1:8" ht="93.75" hidden="1" customHeight="1" thickBot="1" x14ac:dyDescent="0.35">
      <c r="A54" s="35" t="s">
        <v>0</v>
      </c>
      <c r="B54" s="168" t="s">
        <v>1</v>
      </c>
      <c r="C54" s="35" t="s">
        <v>2</v>
      </c>
      <c r="D54" s="126" t="s">
        <v>4</v>
      </c>
      <c r="E54" s="127" t="s">
        <v>5</v>
      </c>
      <c r="F54" s="179" t="s">
        <v>13</v>
      </c>
      <c r="H54" s="180" t="s">
        <v>23</v>
      </c>
    </row>
    <row r="55" spans="1:8" hidden="1" x14ac:dyDescent="0.3">
      <c r="A55" s="181">
        <v>2014</v>
      </c>
      <c r="B55" s="171">
        <v>1</v>
      </c>
      <c r="C55" s="75" t="s">
        <v>19</v>
      </c>
      <c r="D55" s="93">
        <v>0</v>
      </c>
      <c r="E55" s="93">
        <v>0</v>
      </c>
      <c r="F55" s="172">
        <f>SUM(D55:E55)</f>
        <v>0</v>
      </c>
      <c r="H55" s="182" t="s">
        <v>25</v>
      </c>
    </row>
    <row r="56" spans="1:8" hidden="1" x14ac:dyDescent="0.3">
      <c r="A56" s="183">
        <v>2014</v>
      </c>
      <c r="B56" s="171">
        <v>2</v>
      </c>
      <c r="C56" s="47" t="s">
        <v>19</v>
      </c>
      <c r="D56" s="49">
        <v>0</v>
      </c>
      <c r="E56" s="49">
        <v>20</v>
      </c>
      <c r="F56" s="50">
        <f>SUM(D56:E56)</f>
        <v>20</v>
      </c>
      <c r="H56" s="184" t="s">
        <v>25</v>
      </c>
    </row>
    <row r="57" spans="1:8" hidden="1" x14ac:dyDescent="0.3">
      <c r="A57" s="183">
        <v>2014</v>
      </c>
      <c r="B57" s="171">
        <v>3</v>
      </c>
      <c r="C57" s="47" t="s">
        <v>19</v>
      </c>
      <c r="D57" s="49">
        <v>0</v>
      </c>
      <c r="E57" s="49">
        <v>22</v>
      </c>
      <c r="F57" s="50">
        <f t="shared" ref="F57:F108" si="1">SUM(D57:E57)</f>
        <v>22</v>
      </c>
      <c r="H57" s="184" t="s">
        <v>25</v>
      </c>
    </row>
    <row r="58" spans="1:8" hidden="1" x14ac:dyDescent="0.3">
      <c r="A58" s="183">
        <v>2014</v>
      </c>
      <c r="B58" s="171">
        <v>4</v>
      </c>
      <c r="C58" s="47" t="s">
        <v>19</v>
      </c>
      <c r="D58" s="49">
        <v>0</v>
      </c>
      <c r="E58" s="49">
        <v>26</v>
      </c>
      <c r="F58" s="50">
        <f t="shared" si="1"/>
        <v>26</v>
      </c>
      <c r="H58" s="184" t="s">
        <v>25</v>
      </c>
    </row>
    <row r="59" spans="1:8" hidden="1" x14ac:dyDescent="0.3">
      <c r="A59" s="183">
        <v>2014</v>
      </c>
      <c r="B59" s="171">
        <v>5</v>
      </c>
      <c r="C59" s="47" t="s">
        <v>19</v>
      </c>
      <c r="D59" s="49">
        <v>0</v>
      </c>
      <c r="E59" s="49">
        <v>14</v>
      </c>
      <c r="F59" s="50">
        <f t="shared" si="1"/>
        <v>14</v>
      </c>
      <c r="H59" s="184" t="s">
        <v>25</v>
      </c>
    </row>
    <row r="60" spans="1:8" hidden="1" x14ac:dyDescent="0.3">
      <c r="A60" s="183">
        <v>2014</v>
      </c>
      <c r="B60" s="171">
        <v>6</v>
      </c>
      <c r="C60" s="47" t="s">
        <v>19</v>
      </c>
      <c r="D60" s="49">
        <v>0</v>
      </c>
      <c r="E60" s="49">
        <v>27</v>
      </c>
      <c r="F60" s="50">
        <f t="shared" si="1"/>
        <v>27</v>
      </c>
      <c r="H60" s="184" t="s">
        <v>25</v>
      </c>
    </row>
    <row r="61" spans="1:8" hidden="1" x14ac:dyDescent="0.3">
      <c r="A61" s="183">
        <v>2014</v>
      </c>
      <c r="B61" s="171">
        <v>7</v>
      </c>
      <c r="C61" s="47" t="s">
        <v>19</v>
      </c>
      <c r="D61" s="49">
        <v>0</v>
      </c>
      <c r="E61" s="49">
        <v>0</v>
      </c>
      <c r="F61" s="50">
        <f t="shared" si="1"/>
        <v>0</v>
      </c>
      <c r="H61" s="184" t="s">
        <v>25</v>
      </c>
    </row>
    <row r="62" spans="1:8" hidden="1" x14ac:dyDescent="0.3">
      <c r="A62" s="183">
        <v>2014</v>
      </c>
      <c r="B62" s="171">
        <v>8</v>
      </c>
      <c r="C62" s="47" t="s">
        <v>19</v>
      </c>
      <c r="D62" s="49">
        <v>0</v>
      </c>
      <c r="E62" s="49">
        <v>12</v>
      </c>
      <c r="F62" s="50">
        <f t="shared" si="1"/>
        <v>12</v>
      </c>
      <c r="H62" s="184" t="s">
        <v>25</v>
      </c>
    </row>
    <row r="63" spans="1:8" hidden="1" x14ac:dyDescent="0.3">
      <c r="A63" s="183">
        <v>2014</v>
      </c>
      <c r="B63" s="171">
        <v>9</v>
      </c>
      <c r="C63" s="47" t="s">
        <v>19</v>
      </c>
      <c r="D63" s="49">
        <v>0</v>
      </c>
      <c r="E63" s="49">
        <v>12</v>
      </c>
      <c r="F63" s="50">
        <f t="shared" si="1"/>
        <v>12</v>
      </c>
      <c r="H63" s="184" t="s">
        <v>25</v>
      </c>
    </row>
    <row r="64" spans="1:8" hidden="1" x14ac:dyDescent="0.3">
      <c r="A64" s="183">
        <v>2014</v>
      </c>
      <c r="B64" s="171">
        <v>10</v>
      </c>
      <c r="C64" s="47" t="s">
        <v>19</v>
      </c>
      <c r="D64" s="49">
        <v>0</v>
      </c>
      <c r="E64" s="49">
        <v>0</v>
      </c>
      <c r="F64" s="50">
        <f t="shared" si="1"/>
        <v>0</v>
      </c>
      <c r="H64" s="184" t="s">
        <v>25</v>
      </c>
    </row>
    <row r="65" spans="1:8" hidden="1" x14ac:dyDescent="0.3">
      <c r="A65" s="183">
        <v>2014</v>
      </c>
      <c r="B65" s="171">
        <v>11</v>
      </c>
      <c r="C65" s="47" t="s">
        <v>19</v>
      </c>
      <c r="D65" s="49">
        <v>0</v>
      </c>
      <c r="E65" s="49">
        <v>10</v>
      </c>
      <c r="F65" s="50">
        <f t="shared" si="1"/>
        <v>10</v>
      </c>
      <c r="H65" s="184" t="s">
        <v>25</v>
      </c>
    </row>
    <row r="66" spans="1:8" hidden="1" x14ac:dyDescent="0.3">
      <c r="A66" s="183">
        <v>2014</v>
      </c>
      <c r="B66" s="171">
        <v>12</v>
      </c>
      <c r="C66" s="47" t="s">
        <v>19</v>
      </c>
      <c r="D66" s="49">
        <v>0</v>
      </c>
      <c r="E66" s="49">
        <v>0</v>
      </c>
      <c r="F66" s="50">
        <f t="shared" si="1"/>
        <v>0</v>
      </c>
      <c r="H66" s="184" t="s">
        <v>25</v>
      </c>
    </row>
    <row r="67" spans="1:8" hidden="1" x14ac:dyDescent="0.3">
      <c r="A67" s="183">
        <v>2014</v>
      </c>
      <c r="B67" s="171">
        <v>13</v>
      </c>
      <c r="C67" s="47" t="s">
        <v>19</v>
      </c>
      <c r="D67" s="49">
        <v>0</v>
      </c>
      <c r="E67" s="49">
        <v>0</v>
      </c>
      <c r="F67" s="50">
        <f t="shared" si="1"/>
        <v>0</v>
      </c>
      <c r="H67" s="184" t="s">
        <v>25</v>
      </c>
    </row>
    <row r="68" spans="1:8" hidden="1" x14ac:dyDescent="0.3">
      <c r="A68" s="183">
        <v>2014</v>
      </c>
      <c r="B68" s="171">
        <v>14</v>
      </c>
      <c r="C68" s="185" t="s">
        <v>16</v>
      </c>
      <c r="D68" s="49">
        <v>0</v>
      </c>
      <c r="E68" s="49">
        <v>38</v>
      </c>
      <c r="F68" s="50">
        <f t="shared" si="1"/>
        <v>38</v>
      </c>
      <c r="H68" s="184" t="s">
        <v>25</v>
      </c>
    </row>
    <row r="69" spans="1:8" hidden="1" x14ac:dyDescent="0.3">
      <c r="A69" s="183">
        <v>2014</v>
      </c>
      <c r="B69" s="171">
        <v>15</v>
      </c>
      <c r="C69" s="47" t="s">
        <v>19</v>
      </c>
      <c r="D69" s="49">
        <v>0</v>
      </c>
      <c r="E69" s="49">
        <v>108</v>
      </c>
      <c r="F69" s="50">
        <f t="shared" si="1"/>
        <v>108</v>
      </c>
      <c r="H69" s="184">
        <f>(F69-F16)/F16</f>
        <v>0.35</v>
      </c>
    </row>
    <row r="70" spans="1:8" hidden="1" x14ac:dyDescent="0.3">
      <c r="A70" s="183">
        <v>2014</v>
      </c>
      <c r="B70" s="171">
        <v>16</v>
      </c>
      <c r="C70" s="47" t="s">
        <v>19</v>
      </c>
      <c r="D70" s="49">
        <v>0</v>
      </c>
      <c r="E70" s="49">
        <v>20</v>
      </c>
      <c r="F70" s="50">
        <f t="shared" si="1"/>
        <v>20</v>
      </c>
      <c r="H70" s="184">
        <f>(F70-F17)/F17</f>
        <v>-0.78260869565217395</v>
      </c>
    </row>
    <row r="71" spans="1:8" hidden="1" x14ac:dyDescent="0.3">
      <c r="A71" s="183">
        <v>2014</v>
      </c>
      <c r="B71" s="171">
        <v>17</v>
      </c>
      <c r="C71" s="47" t="s">
        <v>19</v>
      </c>
      <c r="D71" s="49">
        <v>0</v>
      </c>
      <c r="E71" s="49">
        <v>104</v>
      </c>
      <c r="F71" s="50">
        <f t="shared" si="1"/>
        <v>104</v>
      </c>
      <c r="H71" s="184">
        <f>(F71-F18)/F18</f>
        <v>0.67741935483870963</v>
      </c>
    </row>
    <row r="72" spans="1:8" hidden="1" x14ac:dyDescent="0.3">
      <c r="A72" s="183">
        <v>2014</v>
      </c>
      <c r="B72" s="171">
        <v>18</v>
      </c>
      <c r="C72" s="47" t="s">
        <v>19</v>
      </c>
      <c r="D72" s="49">
        <v>0</v>
      </c>
      <c r="E72" s="49">
        <v>82</v>
      </c>
      <c r="F72" s="50">
        <f t="shared" si="1"/>
        <v>82</v>
      </c>
      <c r="H72" s="184">
        <f>(F72-F19)/F19</f>
        <v>0.86363636363636365</v>
      </c>
    </row>
    <row r="73" spans="1:8" hidden="1" x14ac:dyDescent="0.3">
      <c r="A73" s="183">
        <v>2014</v>
      </c>
      <c r="B73" s="171">
        <v>19</v>
      </c>
      <c r="C73" s="47" t="s">
        <v>19</v>
      </c>
      <c r="D73" s="49">
        <v>0</v>
      </c>
      <c r="E73" s="49">
        <v>44</v>
      </c>
      <c r="F73" s="50">
        <f t="shared" si="1"/>
        <v>44</v>
      </c>
      <c r="H73" s="184">
        <f>(F73-F20)/F20</f>
        <v>1.4444444444444444</v>
      </c>
    </row>
    <row r="74" spans="1:8" hidden="1" x14ac:dyDescent="0.3">
      <c r="A74" s="183">
        <v>2014</v>
      </c>
      <c r="B74" s="171">
        <v>20</v>
      </c>
      <c r="C74" s="47" t="s">
        <v>19</v>
      </c>
      <c r="D74" s="49">
        <v>0</v>
      </c>
      <c r="E74" s="49">
        <v>24</v>
      </c>
      <c r="F74" s="50">
        <f t="shared" si="1"/>
        <v>24</v>
      </c>
      <c r="H74" s="184" t="s">
        <v>25</v>
      </c>
    </row>
    <row r="75" spans="1:8" hidden="1" x14ac:dyDescent="0.3">
      <c r="A75" s="183">
        <v>2014</v>
      </c>
      <c r="B75" s="171">
        <v>21</v>
      </c>
      <c r="C75" s="47" t="s">
        <v>19</v>
      </c>
      <c r="D75" s="49">
        <v>0</v>
      </c>
      <c r="E75" s="49">
        <v>0</v>
      </c>
      <c r="F75" s="50">
        <f t="shared" si="1"/>
        <v>0</v>
      </c>
      <c r="H75" s="184" t="s">
        <v>25</v>
      </c>
    </row>
    <row r="76" spans="1:8" hidden="1" x14ac:dyDescent="0.3">
      <c r="A76" s="183">
        <v>2014</v>
      </c>
      <c r="B76" s="171">
        <v>22</v>
      </c>
      <c r="C76" s="47" t="s">
        <v>19</v>
      </c>
      <c r="D76" s="49">
        <v>0</v>
      </c>
      <c r="E76" s="49">
        <v>0</v>
      </c>
      <c r="F76" s="50">
        <f t="shared" si="1"/>
        <v>0</v>
      </c>
      <c r="H76" s="184" t="s">
        <v>25</v>
      </c>
    </row>
    <row r="77" spans="1:8" hidden="1" x14ac:dyDescent="0.3">
      <c r="A77" s="183">
        <v>2014</v>
      </c>
      <c r="B77" s="171">
        <v>23</v>
      </c>
      <c r="C77" s="47" t="s">
        <v>19</v>
      </c>
      <c r="D77" s="49">
        <v>0</v>
      </c>
      <c r="E77" s="49">
        <v>0</v>
      </c>
      <c r="F77" s="50">
        <f t="shared" si="1"/>
        <v>0</v>
      </c>
      <c r="H77" s="184" t="s">
        <v>25</v>
      </c>
    </row>
    <row r="78" spans="1:8" hidden="1" x14ac:dyDescent="0.3">
      <c r="A78" s="183">
        <v>2014</v>
      </c>
      <c r="B78" s="171">
        <v>24</v>
      </c>
      <c r="C78" s="47" t="s">
        <v>19</v>
      </c>
      <c r="D78" s="49">
        <v>0</v>
      </c>
      <c r="E78" s="49">
        <v>0</v>
      </c>
      <c r="F78" s="50">
        <f t="shared" si="1"/>
        <v>0</v>
      </c>
      <c r="H78" s="184" t="s">
        <v>25</v>
      </c>
    </row>
    <row r="79" spans="1:8" hidden="1" x14ac:dyDescent="0.3">
      <c r="A79" s="183">
        <v>2014</v>
      </c>
      <c r="B79" s="171">
        <v>25</v>
      </c>
      <c r="C79" s="47" t="s">
        <v>19</v>
      </c>
      <c r="D79" s="49">
        <v>0</v>
      </c>
      <c r="E79" s="49">
        <v>0</v>
      </c>
      <c r="F79" s="50">
        <f t="shared" si="1"/>
        <v>0</v>
      </c>
      <c r="H79" s="184" t="s">
        <v>25</v>
      </c>
    </row>
    <row r="80" spans="1:8" hidden="1" x14ac:dyDescent="0.3">
      <c r="A80" s="183">
        <v>2014</v>
      </c>
      <c r="B80" s="171">
        <v>26</v>
      </c>
      <c r="C80" s="47" t="s">
        <v>19</v>
      </c>
      <c r="D80" s="49">
        <v>0</v>
      </c>
      <c r="E80" s="49">
        <v>0</v>
      </c>
      <c r="F80" s="50">
        <f t="shared" si="1"/>
        <v>0</v>
      </c>
      <c r="H80" s="184" t="s">
        <v>25</v>
      </c>
    </row>
    <row r="81" spans="1:8" hidden="1" x14ac:dyDescent="0.3">
      <c r="A81" s="183">
        <v>2014</v>
      </c>
      <c r="B81" s="171">
        <v>27</v>
      </c>
      <c r="C81" s="47" t="s">
        <v>19</v>
      </c>
      <c r="D81" s="49">
        <v>0</v>
      </c>
      <c r="E81" s="49">
        <v>0</v>
      </c>
      <c r="F81" s="50">
        <f t="shared" si="1"/>
        <v>0</v>
      </c>
      <c r="H81" s="184" t="s">
        <v>25</v>
      </c>
    </row>
    <row r="82" spans="1:8" hidden="1" x14ac:dyDescent="0.3">
      <c r="A82" s="183">
        <v>2014</v>
      </c>
      <c r="B82" s="171">
        <v>28</v>
      </c>
      <c r="C82" s="47" t="s">
        <v>19</v>
      </c>
      <c r="D82" s="49">
        <v>0</v>
      </c>
      <c r="E82" s="49">
        <v>58</v>
      </c>
      <c r="F82" s="50">
        <f t="shared" si="1"/>
        <v>58</v>
      </c>
      <c r="H82" s="184">
        <f>(F82-F29)/F29</f>
        <v>2.4117647058823528</v>
      </c>
    </row>
    <row r="83" spans="1:8" hidden="1" x14ac:dyDescent="0.3">
      <c r="A83" s="183">
        <v>2014</v>
      </c>
      <c r="B83" s="171">
        <v>29</v>
      </c>
      <c r="C83" s="47" t="s">
        <v>19</v>
      </c>
      <c r="D83" s="49">
        <v>0</v>
      </c>
      <c r="E83" s="49">
        <v>92</v>
      </c>
      <c r="F83" s="50">
        <f t="shared" si="1"/>
        <v>92</v>
      </c>
      <c r="H83" s="184" t="s">
        <v>25</v>
      </c>
    </row>
    <row r="84" spans="1:8" hidden="1" x14ac:dyDescent="0.3">
      <c r="A84" s="183">
        <v>2014</v>
      </c>
      <c r="B84" s="171">
        <v>30</v>
      </c>
      <c r="C84" s="47" t="s">
        <v>19</v>
      </c>
      <c r="D84" s="49">
        <v>0</v>
      </c>
      <c r="E84" s="49">
        <v>46</v>
      </c>
      <c r="F84" s="50">
        <f t="shared" si="1"/>
        <v>46</v>
      </c>
      <c r="H84" s="184">
        <f t="shared" ref="H84:H106" si="2">(F84-F31)/F31</f>
        <v>0.53333333333333333</v>
      </c>
    </row>
    <row r="85" spans="1:8" hidden="1" x14ac:dyDescent="0.3">
      <c r="A85" s="183">
        <v>2014</v>
      </c>
      <c r="B85" s="171">
        <v>31</v>
      </c>
      <c r="C85" s="47" t="s">
        <v>19</v>
      </c>
      <c r="D85" s="49">
        <v>0</v>
      </c>
      <c r="E85" s="49">
        <v>58</v>
      </c>
      <c r="F85" s="50">
        <f t="shared" si="1"/>
        <v>58</v>
      </c>
      <c r="H85" s="184">
        <f t="shared" si="2"/>
        <v>2.2222222222222223</v>
      </c>
    </row>
    <row r="86" spans="1:8" hidden="1" x14ac:dyDescent="0.3">
      <c r="A86" s="183">
        <v>2014</v>
      </c>
      <c r="B86" s="171">
        <v>32</v>
      </c>
      <c r="C86" s="47" t="s">
        <v>19</v>
      </c>
      <c r="D86" s="49">
        <v>0</v>
      </c>
      <c r="E86" s="49">
        <v>16</v>
      </c>
      <c r="F86" s="50">
        <f t="shared" si="1"/>
        <v>16</v>
      </c>
      <c r="H86" s="184">
        <f t="shared" si="2"/>
        <v>-0.38461538461538464</v>
      </c>
    </row>
    <row r="87" spans="1:8" hidden="1" x14ac:dyDescent="0.3">
      <c r="A87" s="183">
        <v>2014</v>
      </c>
      <c r="B87" s="171">
        <v>33</v>
      </c>
      <c r="C87" s="47" t="s">
        <v>19</v>
      </c>
      <c r="D87" s="49">
        <v>0</v>
      </c>
      <c r="E87" s="49">
        <v>0</v>
      </c>
      <c r="F87" s="50">
        <f t="shared" si="1"/>
        <v>0</v>
      </c>
      <c r="H87" s="184">
        <f>(F87-F34)/F34</f>
        <v>-1</v>
      </c>
    </row>
    <row r="88" spans="1:8" hidden="1" x14ac:dyDescent="0.3">
      <c r="A88" s="183">
        <v>2014</v>
      </c>
      <c r="B88" s="171">
        <v>34</v>
      </c>
      <c r="C88" s="47" t="s">
        <v>19</v>
      </c>
      <c r="D88" s="49">
        <v>0</v>
      </c>
      <c r="E88" s="49">
        <v>40</v>
      </c>
      <c r="F88" s="50">
        <f t="shared" si="1"/>
        <v>40</v>
      </c>
      <c r="H88" s="184">
        <f>(F88-F35)/F35</f>
        <v>39</v>
      </c>
    </row>
    <row r="89" spans="1:8" hidden="1" x14ac:dyDescent="0.3">
      <c r="A89" s="183">
        <v>2014</v>
      </c>
      <c r="B89" s="171">
        <v>35</v>
      </c>
      <c r="C89" s="47" t="s">
        <v>19</v>
      </c>
      <c r="D89" s="49">
        <v>0</v>
      </c>
      <c r="E89" s="49">
        <v>36</v>
      </c>
      <c r="F89" s="50">
        <f t="shared" si="1"/>
        <v>36</v>
      </c>
      <c r="H89" s="184">
        <f t="shared" si="2"/>
        <v>0.38461538461538464</v>
      </c>
    </row>
    <row r="90" spans="1:8" hidden="1" x14ac:dyDescent="0.3">
      <c r="A90" s="183">
        <v>2014</v>
      </c>
      <c r="B90" s="171">
        <v>36</v>
      </c>
      <c r="C90" s="47" t="s">
        <v>19</v>
      </c>
      <c r="D90" s="49">
        <v>0</v>
      </c>
      <c r="E90" s="49">
        <v>44</v>
      </c>
      <c r="F90" s="50">
        <f t="shared" si="1"/>
        <v>44</v>
      </c>
      <c r="H90" s="184">
        <f t="shared" si="2"/>
        <v>0.46666666666666667</v>
      </c>
    </row>
    <row r="91" spans="1:8" hidden="1" x14ac:dyDescent="0.3">
      <c r="A91" s="183">
        <v>2014</v>
      </c>
      <c r="B91" s="171">
        <v>37</v>
      </c>
      <c r="C91" s="47" t="s">
        <v>19</v>
      </c>
      <c r="D91" s="49">
        <v>0</v>
      </c>
      <c r="E91" s="49">
        <v>20</v>
      </c>
      <c r="F91" s="50">
        <f t="shared" si="1"/>
        <v>20</v>
      </c>
      <c r="H91" s="184" t="s">
        <v>25</v>
      </c>
    </row>
    <row r="92" spans="1:8" hidden="1" x14ac:dyDescent="0.3">
      <c r="A92" s="183">
        <v>2014</v>
      </c>
      <c r="B92" s="171">
        <v>38</v>
      </c>
      <c r="C92" s="47" t="s">
        <v>19</v>
      </c>
      <c r="D92" s="49">
        <v>0</v>
      </c>
      <c r="E92" s="49">
        <v>22</v>
      </c>
      <c r="F92" s="50">
        <f t="shared" si="1"/>
        <v>22</v>
      </c>
      <c r="H92" s="184" t="s">
        <v>25</v>
      </c>
    </row>
    <row r="93" spans="1:8" hidden="1" x14ac:dyDescent="0.3">
      <c r="A93" s="183">
        <v>2014</v>
      </c>
      <c r="B93" s="171">
        <v>39</v>
      </c>
      <c r="C93" s="47" t="s">
        <v>19</v>
      </c>
      <c r="D93" s="49">
        <v>0</v>
      </c>
      <c r="E93" s="49">
        <v>22</v>
      </c>
      <c r="F93" s="50">
        <f t="shared" si="1"/>
        <v>22</v>
      </c>
      <c r="H93" s="184" t="s">
        <v>25</v>
      </c>
    </row>
    <row r="94" spans="1:8" hidden="1" x14ac:dyDescent="0.3">
      <c r="A94" s="183">
        <v>2014</v>
      </c>
      <c r="B94" s="171">
        <v>40</v>
      </c>
      <c r="C94" s="47" t="s">
        <v>19</v>
      </c>
      <c r="D94" s="49">
        <v>0</v>
      </c>
      <c r="E94" s="49">
        <v>22</v>
      </c>
      <c r="F94" s="50">
        <f t="shared" si="1"/>
        <v>22</v>
      </c>
      <c r="H94" s="184" t="s">
        <v>25</v>
      </c>
    </row>
    <row r="95" spans="1:8" hidden="1" x14ac:dyDescent="0.3">
      <c r="A95" s="183">
        <v>2014</v>
      </c>
      <c r="B95" s="171">
        <v>41</v>
      </c>
      <c r="C95" s="47" t="s">
        <v>19</v>
      </c>
      <c r="D95" s="49">
        <v>0</v>
      </c>
      <c r="E95" s="49">
        <v>28</v>
      </c>
      <c r="F95" s="50">
        <f t="shared" si="1"/>
        <v>28</v>
      </c>
      <c r="H95" s="184" t="s">
        <v>25</v>
      </c>
    </row>
    <row r="96" spans="1:8" hidden="1" x14ac:dyDescent="0.3">
      <c r="A96" s="183">
        <v>2014</v>
      </c>
      <c r="B96" s="171">
        <v>42</v>
      </c>
      <c r="C96" s="47" t="s">
        <v>19</v>
      </c>
      <c r="D96" s="49">
        <v>0</v>
      </c>
      <c r="E96" s="49">
        <v>42</v>
      </c>
      <c r="F96" s="50">
        <f t="shared" si="1"/>
        <v>42</v>
      </c>
      <c r="H96" s="184" t="s">
        <v>25</v>
      </c>
    </row>
    <row r="97" spans="1:8" hidden="1" x14ac:dyDescent="0.3">
      <c r="A97" s="183">
        <v>2014</v>
      </c>
      <c r="B97" s="171">
        <v>43</v>
      </c>
      <c r="C97" s="47" t="s">
        <v>19</v>
      </c>
      <c r="D97" s="49">
        <v>0</v>
      </c>
      <c r="E97" s="49">
        <v>44</v>
      </c>
      <c r="F97" s="50">
        <f t="shared" si="1"/>
        <v>44</v>
      </c>
      <c r="H97" s="184" t="s">
        <v>25</v>
      </c>
    </row>
    <row r="98" spans="1:8" hidden="1" x14ac:dyDescent="0.3">
      <c r="A98" s="183">
        <v>2014</v>
      </c>
      <c r="B98" s="171">
        <v>44</v>
      </c>
      <c r="C98" s="47" t="s">
        <v>19</v>
      </c>
      <c r="D98" s="49">
        <v>0</v>
      </c>
      <c r="E98" s="49">
        <v>40</v>
      </c>
      <c r="F98" s="50">
        <f t="shared" si="1"/>
        <v>40</v>
      </c>
      <c r="H98" s="184" t="s">
        <v>25</v>
      </c>
    </row>
    <row r="99" spans="1:8" hidden="1" x14ac:dyDescent="0.3">
      <c r="A99" s="183">
        <v>2014</v>
      </c>
      <c r="B99" s="171">
        <v>45</v>
      </c>
      <c r="C99" s="47" t="s">
        <v>19</v>
      </c>
      <c r="D99" s="49">
        <v>0</v>
      </c>
      <c r="E99" s="49">
        <v>57</v>
      </c>
      <c r="F99" s="50">
        <f t="shared" si="1"/>
        <v>57</v>
      </c>
      <c r="H99" s="184" t="s">
        <v>25</v>
      </c>
    </row>
    <row r="100" spans="1:8" hidden="1" x14ac:dyDescent="0.3">
      <c r="A100" s="183">
        <v>2014</v>
      </c>
      <c r="B100" s="171">
        <v>46</v>
      </c>
      <c r="C100" s="47" t="s">
        <v>19</v>
      </c>
      <c r="D100" s="49">
        <v>0</v>
      </c>
      <c r="E100" s="49">
        <v>54</v>
      </c>
      <c r="F100" s="50">
        <f t="shared" si="1"/>
        <v>54</v>
      </c>
      <c r="H100" s="184" t="s">
        <v>25</v>
      </c>
    </row>
    <row r="101" spans="1:8" hidden="1" x14ac:dyDescent="0.3">
      <c r="A101" s="183">
        <v>2014</v>
      </c>
      <c r="B101" s="171">
        <v>47</v>
      </c>
      <c r="C101" s="47" t="s">
        <v>19</v>
      </c>
      <c r="D101" s="49">
        <v>0</v>
      </c>
      <c r="E101" s="49">
        <v>48</v>
      </c>
      <c r="F101" s="50">
        <f t="shared" si="1"/>
        <v>48</v>
      </c>
      <c r="H101" s="184" t="s">
        <v>25</v>
      </c>
    </row>
    <row r="102" spans="1:8" hidden="1" x14ac:dyDescent="0.3">
      <c r="A102" s="183">
        <v>2014</v>
      </c>
      <c r="B102" s="171">
        <v>48</v>
      </c>
      <c r="C102" s="47" t="s">
        <v>19</v>
      </c>
      <c r="D102" s="49">
        <v>0</v>
      </c>
      <c r="E102" s="49">
        <v>30</v>
      </c>
      <c r="F102" s="50">
        <f t="shared" si="1"/>
        <v>30</v>
      </c>
      <c r="H102" s="184">
        <f t="shared" si="2"/>
        <v>1.1428571428571428</v>
      </c>
    </row>
    <row r="103" spans="1:8" hidden="1" x14ac:dyDescent="0.3">
      <c r="A103" s="183">
        <v>2014</v>
      </c>
      <c r="B103" s="171">
        <v>49</v>
      </c>
      <c r="C103" s="47" t="s">
        <v>19</v>
      </c>
      <c r="D103" s="49">
        <v>0</v>
      </c>
      <c r="E103" s="49">
        <v>45</v>
      </c>
      <c r="F103" s="50">
        <f t="shared" si="1"/>
        <v>45</v>
      </c>
      <c r="H103" s="184">
        <f t="shared" si="2"/>
        <v>0.875</v>
      </c>
    </row>
    <row r="104" spans="1:8" hidden="1" x14ac:dyDescent="0.3">
      <c r="A104" s="183">
        <v>2014</v>
      </c>
      <c r="B104" s="171">
        <v>50</v>
      </c>
      <c r="C104" s="47" t="s">
        <v>19</v>
      </c>
      <c r="D104" s="49">
        <v>0</v>
      </c>
      <c r="E104" s="49">
        <v>34</v>
      </c>
      <c r="F104" s="50">
        <f t="shared" si="1"/>
        <v>34</v>
      </c>
      <c r="H104" s="184">
        <f t="shared" si="2"/>
        <v>3.0303030303030304E-2</v>
      </c>
    </row>
    <row r="105" spans="1:8" hidden="1" x14ac:dyDescent="0.3">
      <c r="A105" s="183">
        <v>2014</v>
      </c>
      <c r="B105" s="171">
        <v>51</v>
      </c>
      <c r="C105" s="47" t="s">
        <v>19</v>
      </c>
      <c r="D105" s="49">
        <v>0</v>
      </c>
      <c r="E105" s="49">
        <v>32</v>
      </c>
      <c r="F105" s="50">
        <f t="shared" si="1"/>
        <v>32</v>
      </c>
      <c r="H105" s="184">
        <f t="shared" si="2"/>
        <v>-0.56164383561643838</v>
      </c>
    </row>
    <row r="106" spans="1:8" ht="15" hidden="1" thickBot="1" x14ac:dyDescent="0.35">
      <c r="A106" s="183">
        <v>2014</v>
      </c>
      <c r="B106" s="177">
        <v>52</v>
      </c>
      <c r="C106" s="47" t="s">
        <v>19</v>
      </c>
      <c r="D106" s="49">
        <v>0</v>
      </c>
      <c r="E106" s="57">
        <v>14</v>
      </c>
      <c r="F106" s="50">
        <f>SUM(D106:E106)</f>
        <v>14</v>
      </c>
      <c r="H106" s="184">
        <f t="shared" si="2"/>
        <v>-0.22222222222222221</v>
      </c>
    </row>
    <row r="107" spans="1:8" ht="84.75" hidden="1" customHeight="1" thickBot="1" x14ac:dyDescent="0.35">
      <c r="A107" s="35" t="s">
        <v>0</v>
      </c>
      <c r="B107" s="168" t="s">
        <v>1</v>
      </c>
      <c r="C107" s="35" t="s">
        <v>2</v>
      </c>
      <c r="D107" s="126" t="s">
        <v>4</v>
      </c>
      <c r="E107" s="127" t="s">
        <v>5</v>
      </c>
      <c r="F107" s="129" t="s">
        <v>13</v>
      </c>
      <c r="H107" s="180" t="s">
        <v>23</v>
      </c>
    </row>
    <row r="108" spans="1:8" ht="12.75" hidden="1" customHeight="1" x14ac:dyDescent="0.3">
      <c r="A108" s="186">
        <v>2015</v>
      </c>
      <c r="B108" s="171">
        <v>1</v>
      </c>
      <c r="C108" s="75" t="s">
        <v>19</v>
      </c>
      <c r="D108" s="93">
        <v>0</v>
      </c>
      <c r="E108" s="93">
        <v>0</v>
      </c>
      <c r="F108" s="172">
        <f t="shared" si="1"/>
        <v>0</v>
      </c>
      <c r="H108" s="182" t="s">
        <v>25</v>
      </c>
    </row>
    <row r="109" spans="1:8" ht="12.75" hidden="1" customHeight="1" x14ac:dyDescent="0.3">
      <c r="A109" s="187">
        <v>2015</v>
      </c>
      <c r="B109" s="171">
        <v>2</v>
      </c>
      <c r="C109" s="47" t="s">
        <v>19</v>
      </c>
      <c r="D109" s="49">
        <v>0</v>
      </c>
      <c r="E109" s="49">
        <v>30</v>
      </c>
      <c r="F109" s="50">
        <f>SUM(D109:E109)</f>
        <v>30</v>
      </c>
      <c r="H109" s="184">
        <f>(F109-F56)/F56</f>
        <v>0.5</v>
      </c>
    </row>
    <row r="110" spans="1:8" ht="14.25" hidden="1" customHeight="1" x14ac:dyDescent="0.3">
      <c r="A110" s="187">
        <v>2015</v>
      </c>
      <c r="B110" s="171">
        <v>3</v>
      </c>
      <c r="C110" s="47" t="s">
        <v>19</v>
      </c>
      <c r="D110" s="49">
        <v>0</v>
      </c>
      <c r="E110" s="49">
        <v>44</v>
      </c>
      <c r="F110" s="50">
        <f t="shared" ref="F110:F160" si="3">SUM(D110:E110)</f>
        <v>44</v>
      </c>
      <c r="H110" s="184">
        <f t="shared" ref="H110:H113" si="4">(F110-F57)/F57</f>
        <v>1</v>
      </c>
    </row>
    <row r="111" spans="1:8" hidden="1" x14ac:dyDescent="0.3">
      <c r="A111" s="187">
        <v>2015</v>
      </c>
      <c r="B111" s="171">
        <v>4</v>
      </c>
      <c r="C111" s="47" t="s">
        <v>19</v>
      </c>
      <c r="D111" s="49">
        <v>0</v>
      </c>
      <c r="E111" s="49">
        <v>62</v>
      </c>
      <c r="F111" s="50">
        <f t="shared" si="3"/>
        <v>62</v>
      </c>
      <c r="H111" s="184">
        <f t="shared" si="4"/>
        <v>1.3846153846153846</v>
      </c>
    </row>
    <row r="112" spans="1:8" ht="15" hidden="1" customHeight="1" x14ac:dyDescent="0.3">
      <c r="A112" s="187">
        <v>2015</v>
      </c>
      <c r="B112" s="171">
        <v>5</v>
      </c>
      <c r="C112" s="47" t="s">
        <v>19</v>
      </c>
      <c r="D112" s="49">
        <v>0</v>
      </c>
      <c r="E112" s="49">
        <v>49</v>
      </c>
      <c r="F112" s="50">
        <f t="shared" si="3"/>
        <v>49</v>
      </c>
      <c r="H112" s="184">
        <f t="shared" si="4"/>
        <v>2.5</v>
      </c>
    </row>
    <row r="113" spans="1:9" hidden="1" x14ac:dyDescent="0.3">
      <c r="A113" s="187">
        <v>2015</v>
      </c>
      <c r="B113" s="171">
        <v>6</v>
      </c>
      <c r="C113" s="47" t="s">
        <v>19</v>
      </c>
      <c r="D113" s="49">
        <v>0</v>
      </c>
      <c r="E113" s="49">
        <v>50</v>
      </c>
      <c r="F113" s="50">
        <f t="shared" si="3"/>
        <v>50</v>
      </c>
      <c r="H113" s="184">
        <f t="shared" si="4"/>
        <v>0.85185185185185186</v>
      </c>
    </row>
    <row r="114" spans="1:9" hidden="1" x14ac:dyDescent="0.3">
      <c r="A114" s="187">
        <v>2015</v>
      </c>
      <c r="B114" s="171">
        <v>7</v>
      </c>
      <c r="C114" s="47" t="s">
        <v>19</v>
      </c>
      <c r="D114" s="49">
        <v>0</v>
      </c>
      <c r="E114" s="49">
        <v>56</v>
      </c>
      <c r="F114" s="50">
        <f t="shared" si="3"/>
        <v>56</v>
      </c>
      <c r="H114" s="184" t="s">
        <v>25</v>
      </c>
    </row>
    <row r="115" spans="1:9" hidden="1" x14ac:dyDescent="0.3">
      <c r="A115" s="187">
        <v>2015</v>
      </c>
      <c r="B115" s="171">
        <v>8</v>
      </c>
      <c r="C115" s="47" t="s">
        <v>19</v>
      </c>
      <c r="D115" s="49">
        <v>0</v>
      </c>
      <c r="E115" s="49">
        <v>0</v>
      </c>
      <c r="F115" s="50">
        <f t="shared" si="3"/>
        <v>0</v>
      </c>
      <c r="H115" s="184">
        <f>(F115-F62)/F62</f>
        <v>-1</v>
      </c>
    </row>
    <row r="116" spans="1:9" hidden="1" x14ac:dyDescent="0.3">
      <c r="A116" s="187">
        <v>2015</v>
      </c>
      <c r="B116" s="171">
        <v>9</v>
      </c>
      <c r="C116" s="47" t="s">
        <v>19</v>
      </c>
      <c r="D116" s="49">
        <v>0</v>
      </c>
      <c r="E116" s="49">
        <v>61</v>
      </c>
      <c r="F116" s="50">
        <f t="shared" si="3"/>
        <v>61</v>
      </c>
      <c r="H116" s="184">
        <f>(F116-F63)/F63</f>
        <v>4.083333333333333</v>
      </c>
    </row>
    <row r="117" spans="1:9" hidden="1" x14ac:dyDescent="0.3">
      <c r="A117" s="187">
        <v>2015</v>
      </c>
      <c r="B117" s="171">
        <v>10</v>
      </c>
      <c r="C117" s="47" t="s">
        <v>19</v>
      </c>
      <c r="D117" s="49">
        <v>0</v>
      </c>
      <c r="E117" s="49">
        <v>56</v>
      </c>
      <c r="F117" s="50">
        <f t="shared" si="3"/>
        <v>56</v>
      </c>
      <c r="H117" s="184" t="s">
        <v>25</v>
      </c>
    </row>
    <row r="118" spans="1:9" hidden="1" x14ac:dyDescent="0.3">
      <c r="A118" s="187">
        <v>2015</v>
      </c>
      <c r="B118" s="171">
        <v>11</v>
      </c>
      <c r="C118" s="47" t="s">
        <v>19</v>
      </c>
      <c r="D118" s="49">
        <v>0</v>
      </c>
      <c r="E118" s="49">
        <v>44</v>
      </c>
      <c r="F118" s="50">
        <f t="shared" si="3"/>
        <v>44</v>
      </c>
      <c r="H118" s="184">
        <f>(F118-F65)/F65</f>
        <v>3.4</v>
      </c>
    </row>
    <row r="119" spans="1:9" hidden="1" x14ac:dyDescent="0.3">
      <c r="A119" s="187">
        <v>2015</v>
      </c>
      <c r="B119" s="171">
        <v>12</v>
      </c>
      <c r="C119" s="47" t="s">
        <v>19</v>
      </c>
      <c r="D119" s="49">
        <v>0</v>
      </c>
      <c r="E119" s="49">
        <v>24</v>
      </c>
      <c r="F119" s="50">
        <f t="shared" si="3"/>
        <v>24</v>
      </c>
      <c r="H119" s="184" t="s">
        <v>25</v>
      </c>
    </row>
    <row r="120" spans="1:9" hidden="1" x14ac:dyDescent="0.3">
      <c r="A120" s="187">
        <v>2015</v>
      </c>
      <c r="B120" s="171">
        <v>13</v>
      </c>
      <c r="C120" s="47" t="s">
        <v>19</v>
      </c>
      <c r="D120" s="49">
        <v>0</v>
      </c>
      <c r="E120" s="49">
        <v>32</v>
      </c>
      <c r="F120" s="50">
        <f t="shared" si="3"/>
        <v>32</v>
      </c>
      <c r="H120" s="184" t="s">
        <v>25</v>
      </c>
    </row>
    <row r="121" spans="1:9" hidden="1" x14ac:dyDescent="0.3">
      <c r="A121" s="187">
        <v>2015</v>
      </c>
      <c r="B121" s="171">
        <v>14</v>
      </c>
      <c r="C121" s="47" t="s">
        <v>19</v>
      </c>
      <c r="D121" s="49">
        <v>0</v>
      </c>
      <c r="E121" s="49">
        <v>0</v>
      </c>
      <c r="F121" s="50">
        <f t="shared" si="3"/>
        <v>0</v>
      </c>
      <c r="H121" s="184">
        <f t="shared" ref="H121" si="5">(F121-F68)/F68</f>
        <v>-1</v>
      </c>
    </row>
    <row r="122" spans="1:9" hidden="1" x14ac:dyDescent="0.3">
      <c r="A122" s="187">
        <v>2015</v>
      </c>
      <c r="B122" s="171">
        <v>15</v>
      </c>
      <c r="C122" s="47" t="s">
        <v>19</v>
      </c>
      <c r="D122" s="49">
        <v>0</v>
      </c>
      <c r="E122" s="49">
        <v>50</v>
      </c>
      <c r="F122" s="50">
        <f t="shared" si="3"/>
        <v>50</v>
      </c>
      <c r="H122" s="184">
        <f>(F122-F69)/F69</f>
        <v>-0.53703703703703709</v>
      </c>
    </row>
    <row r="123" spans="1:9" hidden="1" x14ac:dyDescent="0.3">
      <c r="A123" s="187">
        <v>2015</v>
      </c>
      <c r="B123" s="171">
        <v>16</v>
      </c>
      <c r="C123" s="47" t="s">
        <v>19</v>
      </c>
      <c r="D123" s="49">
        <v>0</v>
      </c>
      <c r="E123" s="49">
        <v>42</v>
      </c>
      <c r="F123" s="50">
        <f t="shared" si="3"/>
        <v>42</v>
      </c>
      <c r="H123" s="184">
        <f>(F123-F70)/F70</f>
        <v>1.1000000000000001</v>
      </c>
    </row>
    <row r="124" spans="1:9" hidden="1" x14ac:dyDescent="0.3">
      <c r="A124" s="187">
        <v>2015</v>
      </c>
      <c r="B124" s="171">
        <v>17</v>
      </c>
      <c r="C124" s="47" t="s">
        <v>19</v>
      </c>
      <c r="D124" s="49">
        <v>0</v>
      </c>
      <c r="E124" s="49">
        <v>44</v>
      </c>
      <c r="F124" s="50">
        <f t="shared" si="3"/>
        <v>44</v>
      </c>
      <c r="H124" s="184">
        <f t="shared" ref="H124:H144" si="6">(F124-F71)/F71</f>
        <v>-0.57692307692307687</v>
      </c>
      <c r="I124" s="124"/>
    </row>
    <row r="125" spans="1:9" hidden="1" x14ac:dyDescent="0.3">
      <c r="A125" s="187">
        <v>2015</v>
      </c>
      <c r="B125" s="171">
        <v>18</v>
      </c>
      <c r="C125" s="47" t="s">
        <v>19</v>
      </c>
      <c r="D125" s="49">
        <v>0</v>
      </c>
      <c r="E125" s="49">
        <v>0</v>
      </c>
      <c r="F125" s="50">
        <f t="shared" si="3"/>
        <v>0</v>
      </c>
      <c r="H125" s="184">
        <f t="shared" si="6"/>
        <v>-1</v>
      </c>
      <c r="I125" s="188" t="s">
        <v>33</v>
      </c>
    </row>
    <row r="126" spans="1:9" hidden="1" x14ac:dyDescent="0.3">
      <c r="A126" s="187">
        <v>2015</v>
      </c>
      <c r="B126" s="171">
        <v>19</v>
      </c>
      <c r="C126" s="47" t="s">
        <v>19</v>
      </c>
      <c r="D126" s="49">
        <v>0</v>
      </c>
      <c r="E126" s="49">
        <v>20</v>
      </c>
      <c r="F126" s="50">
        <f t="shared" si="3"/>
        <v>20</v>
      </c>
      <c r="H126" s="184">
        <f t="shared" si="6"/>
        <v>-0.54545454545454541</v>
      </c>
    </row>
    <row r="127" spans="1:9" hidden="1" x14ac:dyDescent="0.3">
      <c r="A127" s="187">
        <v>2015</v>
      </c>
      <c r="B127" s="171">
        <v>20</v>
      </c>
      <c r="C127" s="47" t="s">
        <v>19</v>
      </c>
      <c r="D127" s="49">
        <v>0</v>
      </c>
      <c r="E127" s="49">
        <v>22</v>
      </c>
      <c r="F127" s="50">
        <f t="shared" si="3"/>
        <v>22</v>
      </c>
      <c r="H127" s="184">
        <f t="shared" si="6"/>
        <v>-8.3333333333333329E-2</v>
      </c>
    </row>
    <row r="128" spans="1:9" hidden="1" x14ac:dyDescent="0.3">
      <c r="A128" s="187">
        <v>2015</v>
      </c>
      <c r="B128" s="171">
        <v>21</v>
      </c>
      <c r="C128" s="47" t="s">
        <v>19</v>
      </c>
      <c r="D128" s="49">
        <v>0</v>
      </c>
      <c r="E128" s="49">
        <v>0</v>
      </c>
      <c r="F128" s="50">
        <f t="shared" si="3"/>
        <v>0</v>
      </c>
      <c r="H128" s="184" t="s">
        <v>25</v>
      </c>
      <c r="I128" s="188" t="s">
        <v>33</v>
      </c>
    </row>
    <row r="129" spans="1:9" hidden="1" x14ac:dyDescent="0.3">
      <c r="A129" s="187">
        <v>2015</v>
      </c>
      <c r="B129" s="171">
        <v>22</v>
      </c>
      <c r="C129" s="47" t="s">
        <v>19</v>
      </c>
      <c r="D129" s="49">
        <v>0</v>
      </c>
      <c r="E129" s="49">
        <v>36</v>
      </c>
      <c r="F129" s="50">
        <f t="shared" si="3"/>
        <v>36</v>
      </c>
      <c r="H129" s="184" t="s">
        <v>25</v>
      </c>
    </row>
    <row r="130" spans="1:9" hidden="1" x14ac:dyDescent="0.3">
      <c r="A130" s="187">
        <v>2015</v>
      </c>
      <c r="B130" s="171">
        <v>23</v>
      </c>
      <c r="C130" s="47" t="s">
        <v>19</v>
      </c>
      <c r="D130" s="49">
        <v>0</v>
      </c>
      <c r="E130" s="49">
        <v>20</v>
      </c>
      <c r="F130" s="50">
        <f t="shared" si="3"/>
        <v>20</v>
      </c>
      <c r="H130" s="184" t="s">
        <v>25</v>
      </c>
    </row>
    <row r="131" spans="1:9" hidden="1" x14ac:dyDescent="0.3">
      <c r="A131" s="187">
        <v>2015</v>
      </c>
      <c r="B131" s="171">
        <v>24</v>
      </c>
      <c r="C131" s="47" t="s">
        <v>19</v>
      </c>
      <c r="D131" s="49">
        <v>0</v>
      </c>
      <c r="E131" s="49">
        <v>0</v>
      </c>
      <c r="F131" s="50">
        <f t="shared" si="3"/>
        <v>0</v>
      </c>
      <c r="H131" s="184" t="s">
        <v>25</v>
      </c>
    </row>
    <row r="132" spans="1:9" hidden="1" x14ac:dyDescent="0.3">
      <c r="A132" s="187">
        <v>2015</v>
      </c>
      <c r="B132" s="171">
        <v>25</v>
      </c>
      <c r="C132" s="47" t="s">
        <v>19</v>
      </c>
      <c r="D132" s="49">
        <v>0</v>
      </c>
      <c r="E132" s="49">
        <v>0</v>
      </c>
      <c r="F132" s="50">
        <f t="shared" si="3"/>
        <v>0</v>
      </c>
      <c r="H132" s="184" t="s">
        <v>25</v>
      </c>
    </row>
    <row r="133" spans="1:9" hidden="1" x14ac:dyDescent="0.3">
      <c r="A133" s="187">
        <v>2015</v>
      </c>
      <c r="B133" s="171">
        <v>26</v>
      </c>
      <c r="C133" s="47" t="s">
        <v>19</v>
      </c>
      <c r="D133" s="49">
        <v>0</v>
      </c>
      <c r="E133" s="49">
        <v>0</v>
      </c>
      <c r="F133" s="50">
        <f t="shared" si="3"/>
        <v>0</v>
      </c>
      <c r="H133" s="184" t="s">
        <v>25</v>
      </c>
      <c r="I133" s="188" t="s">
        <v>33</v>
      </c>
    </row>
    <row r="134" spans="1:9" hidden="1" x14ac:dyDescent="0.3">
      <c r="A134" s="187">
        <v>2015</v>
      </c>
      <c r="B134" s="171">
        <v>27</v>
      </c>
      <c r="C134" s="47" t="s">
        <v>19</v>
      </c>
      <c r="D134" s="49">
        <v>0</v>
      </c>
      <c r="E134" s="49">
        <v>86</v>
      </c>
      <c r="F134" s="50">
        <f t="shared" si="3"/>
        <v>86</v>
      </c>
      <c r="H134" s="184" t="s">
        <v>25</v>
      </c>
    </row>
    <row r="135" spans="1:9" hidden="1" x14ac:dyDescent="0.3">
      <c r="A135" s="187">
        <v>2015</v>
      </c>
      <c r="B135" s="171">
        <v>28</v>
      </c>
      <c r="C135" s="47" t="s">
        <v>19</v>
      </c>
      <c r="D135" s="49">
        <v>0</v>
      </c>
      <c r="E135" s="49">
        <v>30</v>
      </c>
      <c r="F135" s="50">
        <f t="shared" si="3"/>
        <v>30</v>
      </c>
      <c r="H135" s="184">
        <f t="shared" si="6"/>
        <v>-0.48275862068965519</v>
      </c>
    </row>
    <row r="136" spans="1:9" hidden="1" x14ac:dyDescent="0.3">
      <c r="A136" s="187">
        <v>2015</v>
      </c>
      <c r="B136" s="171">
        <v>29</v>
      </c>
      <c r="C136" s="47" t="s">
        <v>19</v>
      </c>
      <c r="D136" s="49">
        <v>0</v>
      </c>
      <c r="E136" s="49">
        <v>26</v>
      </c>
      <c r="F136" s="50">
        <f t="shared" si="3"/>
        <v>26</v>
      </c>
      <c r="H136" s="184">
        <f t="shared" si="6"/>
        <v>-0.71739130434782605</v>
      </c>
    </row>
    <row r="137" spans="1:9" hidden="1" x14ac:dyDescent="0.3">
      <c r="A137" s="187">
        <v>2015</v>
      </c>
      <c r="B137" s="171">
        <v>30</v>
      </c>
      <c r="C137" s="47" t="s">
        <v>19</v>
      </c>
      <c r="D137" s="49">
        <v>0</v>
      </c>
      <c r="E137" s="49">
        <v>42</v>
      </c>
      <c r="F137" s="50">
        <f t="shared" si="3"/>
        <v>42</v>
      </c>
      <c r="H137" s="184">
        <f t="shared" si="6"/>
        <v>-8.6956521739130432E-2</v>
      </c>
    </row>
    <row r="138" spans="1:9" hidden="1" x14ac:dyDescent="0.3">
      <c r="A138" s="187">
        <v>2015</v>
      </c>
      <c r="B138" s="171">
        <v>31</v>
      </c>
      <c r="C138" s="47" t="s">
        <v>19</v>
      </c>
      <c r="D138" s="49">
        <v>0</v>
      </c>
      <c r="E138" s="49">
        <v>22</v>
      </c>
      <c r="F138" s="50">
        <f t="shared" si="3"/>
        <v>22</v>
      </c>
      <c r="H138" s="184">
        <f t="shared" si="6"/>
        <v>-0.62068965517241381</v>
      </c>
    </row>
    <row r="139" spans="1:9" hidden="1" x14ac:dyDescent="0.3">
      <c r="A139" s="187">
        <v>2015</v>
      </c>
      <c r="B139" s="171">
        <v>32</v>
      </c>
      <c r="C139" s="47" t="s">
        <v>19</v>
      </c>
      <c r="D139" s="49">
        <v>0</v>
      </c>
      <c r="E139" s="49">
        <v>0</v>
      </c>
      <c r="F139" s="50">
        <f t="shared" si="3"/>
        <v>0</v>
      </c>
      <c r="H139" s="184" t="s">
        <v>25</v>
      </c>
      <c r="I139" s="188" t="s">
        <v>33</v>
      </c>
    </row>
    <row r="140" spans="1:9" hidden="1" x14ac:dyDescent="0.3">
      <c r="A140" s="187">
        <v>2015</v>
      </c>
      <c r="B140" s="171">
        <v>33</v>
      </c>
      <c r="C140" s="47" t="s">
        <v>19</v>
      </c>
      <c r="D140" s="49">
        <v>0</v>
      </c>
      <c r="E140" s="49">
        <v>0</v>
      </c>
      <c r="F140" s="50">
        <f t="shared" si="3"/>
        <v>0</v>
      </c>
      <c r="H140" s="184" t="s">
        <v>25</v>
      </c>
      <c r="I140" s="188" t="s">
        <v>33</v>
      </c>
    </row>
    <row r="141" spans="1:9" hidden="1" x14ac:dyDescent="0.3">
      <c r="A141" s="187">
        <v>2015</v>
      </c>
      <c r="B141" s="171">
        <v>34</v>
      </c>
      <c r="C141" s="47" t="s">
        <v>19</v>
      </c>
      <c r="D141" s="49">
        <v>4</v>
      </c>
      <c r="E141" s="49">
        <v>22</v>
      </c>
      <c r="F141" s="50">
        <f t="shared" si="3"/>
        <v>26</v>
      </c>
      <c r="H141" s="184">
        <f t="shared" si="6"/>
        <v>-0.35</v>
      </c>
    </row>
    <row r="142" spans="1:9" hidden="1" x14ac:dyDescent="0.3">
      <c r="A142" s="187">
        <v>2015</v>
      </c>
      <c r="B142" s="171">
        <v>35</v>
      </c>
      <c r="C142" s="47" t="s">
        <v>19</v>
      </c>
      <c r="D142" s="49">
        <v>0</v>
      </c>
      <c r="E142" s="49">
        <v>12</v>
      </c>
      <c r="F142" s="50">
        <f t="shared" si="3"/>
        <v>12</v>
      </c>
      <c r="H142" s="184">
        <f t="shared" si="6"/>
        <v>-0.66666666666666663</v>
      </c>
    </row>
    <row r="143" spans="1:9" hidden="1" x14ac:dyDescent="0.3">
      <c r="A143" s="187">
        <v>2015</v>
      </c>
      <c r="B143" s="171">
        <v>36</v>
      </c>
      <c r="C143" s="47" t="s">
        <v>19</v>
      </c>
      <c r="D143" s="49">
        <v>0</v>
      </c>
      <c r="E143" s="49">
        <v>24</v>
      </c>
      <c r="F143" s="50">
        <f t="shared" si="3"/>
        <v>24</v>
      </c>
      <c r="H143" s="184">
        <f t="shared" si="6"/>
        <v>-0.45454545454545453</v>
      </c>
    </row>
    <row r="144" spans="1:9" hidden="1" x14ac:dyDescent="0.3">
      <c r="A144" s="187">
        <v>2015</v>
      </c>
      <c r="B144" s="171">
        <v>37</v>
      </c>
      <c r="C144" s="47" t="s">
        <v>19</v>
      </c>
      <c r="D144" s="49">
        <v>0</v>
      </c>
      <c r="E144" s="49">
        <v>30</v>
      </c>
      <c r="F144" s="50">
        <f t="shared" si="3"/>
        <v>30</v>
      </c>
      <c r="H144" s="184">
        <f t="shared" si="6"/>
        <v>0.5</v>
      </c>
    </row>
    <row r="145" spans="1:9" hidden="1" x14ac:dyDescent="0.3">
      <c r="A145" s="187">
        <v>2015</v>
      </c>
      <c r="B145" s="171">
        <v>38</v>
      </c>
      <c r="C145" s="47" t="s">
        <v>19</v>
      </c>
      <c r="D145" s="49">
        <v>0</v>
      </c>
      <c r="E145" s="49">
        <v>0</v>
      </c>
      <c r="F145" s="50">
        <f t="shared" si="3"/>
        <v>0</v>
      </c>
      <c r="H145" s="184" t="s">
        <v>25</v>
      </c>
      <c r="I145" s="188" t="s">
        <v>33</v>
      </c>
    </row>
    <row r="146" spans="1:9" hidden="1" x14ac:dyDescent="0.3">
      <c r="A146" s="187">
        <v>2015</v>
      </c>
      <c r="B146" s="171">
        <v>39</v>
      </c>
      <c r="C146" s="47" t="s">
        <v>19</v>
      </c>
      <c r="D146" s="49">
        <v>0</v>
      </c>
      <c r="E146" s="49">
        <v>0</v>
      </c>
      <c r="F146" s="50">
        <f t="shared" si="3"/>
        <v>0</v>
      </c>
      <c r="H146" s="184" t="s">
        <v>25</v>
      </c>
      <c r="I146" s="188" t="s">
        <v>33</v>
      </c>
    </row>
    <row r="147" spans="1:9" hidden="1" x14ac:dyDescent="0.3">
      <c r="A147" s="187">
        <v>2015</v>
      </c>
      <c r="B147" s="171">
        <v>40</v>
      </c>
      <c r="C147" s="47" t="s">
        <v>19</v>
      </c>
      <c r="D147" s="49">
        <v>0</v>
      </c>
      <c r="E147" s="49">
        <v>0</v>
      </c>
      <c r="F147" s="50">
        <f t="shared" si="3"/>
        <v>0</v>
      </c>
      <c r="H147" s="184" t="s">
        <v>25</v>
      </c>
      <c r="I147" s="188" t="s">
        <v>33</v>
      </c>
    </row>
    <row r="148" spans="1:9" hidden="1" x14ac:dyDescent="0.3">
      <c r="A148" s="187">
        <v>2015</v>
      </c>
      <c r="B148" s="171">
        <v>41</v>
      </c>
      <c r="C148" s="47" t="s">
        <v>19</v>
      </c>
      <c r="D148" s="49">
        <v>0</v>
      </c>
      <c r="E148" s="49">
        <v>0</v>
      </c>
      <c r="F148" s="50">
        <f t="shared" si="3"/>
        <v>0</v>
      </c>
      <c r="H148" s="184" t="s">
        <v>25</v>
      </c>
      <c r="I148" s="188" t="s">
        <v>33</v>
      </c>
    </row>
    <row r="149" spans="1:9" hidden="1" x14ac:dyDescent="0.3">
      <c r="A149" s="187">
        <v>2015</v>
      </c>
      <c r="B149" s="171">
        <v>42</v>
      </c>
      <c r="C149" s="47" t="s">
        <v>19</v>
      </c>
      <c r="D149" s="49">
        <v>0</v>
      </c>
      <c r="E149" s="49">
        <v>22</v>
      </c>
      <c r="F149" s="50">
        <f t="shared" si="3"/>
        <v>22</v>
      </c>
      <c r="H149" s="184">
        <f t="shared" ref="H149:H158" si="7">(F149-F96)/F96</f>
        <v>-0.47619047619047616</v>
      </c>
    </row>
    <row r="150" spans="1:9" hidden="1" x14ac:dyDescent="0.3">
      <c r="A150" s="187">
        <v>2015</v>
      </c>
      <c r="B150" s="171">
        <v>43</v>
      </c>
      <c r="C150" s="47" t="s">
        <v>19</v>
      </c>
      <c r="D150" s="49">
        <v>0</v>
      </c>
      <c r="E150" s="49">
        <v>0</v>
      </c>
      <c r="F150" s="50">
        <f t="shared" si="3"/>
        <v>0</v>
      </c>
      <c r="H150" s="184" t="s">
        <v>25</v>
      </c>
      <c r="I150" s="188" t="s">
        <v>33</v>
      </c>
    </row>
    <row r="151" spans="1:9" hidden="1" x14ac:dyDescent="0.3">
      <c r="A151" s="187">
        <v>2015</v>
      </c>
      <c r="B151" s="171">
        <v>44</v>
      </c>
      <c r="C151" s="47" t="s">
        <v>19</v>
      </c>
      <c r="D151" s="49">
        <v>0</v>
      </c>
      <c r="E151" s="49">
        <v>0</v>
      </c>
      <c r="F151" s="50">
        <f t="shared" si="3"/>
        <v>0</v>
      </c>
      <c r="H151" s="184" t="s">
        <v>25</v>
      </c>
      <c r="I151" s="188" t="s">
        <v>33</v>
      </c>
    </row>
    <row r="152" spans="1:9" hidden="1" x14ac:dyDescent="0.3">
      <c r="A152" s="187">
        <v>2015</v>
      </c>
      <c r="B152" s="171">
        <v>45</v>
      </c>
      <c r="C152" s="47" t="s">
        <v>19</v>
      </c>
      <c r="D152" s="49">
        <v>0</v>
      </c>
      <c r="E152" s="49">
        <v>0</v>
      </c>
      <c r="F152" s="50">
        <f t="shared" si="3"/>
        <v>0</v>
      </c>
      <c r="H152" s="184">
        <f t="shared" si="7"/>
        <v>-1</v>
      </c>
    </row>
    <row r="153" spans="1:9" hidden="1" x14ac:dyDescent="0.3">
      <c r="A153" s="187">
        <v>2015</v>
      </c>
      <c r="B153" s="171">
        <v>46</v>
      </c>
      <c r="C153" s="47" t="s">
        <v>19</v>
      </c>
      <c r="D153" s="49">
        <v>0</v>
      </c>
      <c r="E153" s="49">
        <v>10</v>
      </c>
      <c r="F153" s="50">
        <f t="shared" si="3"/>
        <v>10</v>
      </c>
      <c r="H153" s="184">
        <f t="shared" si="7"/>
        <v>-0.81481481481481477</v>
      </c>
    </row>
    <row r="154" spans="1:9" hidden="1" x14ac:dyDescent="0.3">
      <c r="A154" s="187">
        <v>2015</v>
      </c>
      <c r="B154" s="171">
        <v>47</v>
      </c>
      <c r="C154" s="47" t="s">
        <v>19</v>
      </c>
      <c r="D154" s="49">
        <v>0</v>
      </c>
      <c r="E154" s="49">
        <v>0</v>
      </c>
      <c r="F154" s="50">
        <f t="shared" si="3"/>
        <v>0</v>
      </c>
      <c r="H154" s="184" t="s">
        <v>25</v>
      </c>
      <c r="I154" s="188" t="s">
        <v>33</v>
      </c>
    </row>
    <row r="155" spans="1:9" hidden="1" x14ac:dyDescent="0.3">
      <c r="A155" s="187">
        <v>2015</v>
      </c>
      <c r="B155" s="171">
        <v>48</v>
      </c>
      <c r="C155" s="47" t="s">
        <v>19</v>
      </c>
      <c r="D155" s="49">
        <v>0</v>
      </c>
      <c r="E155" s="49">
        <v>0</v>
      </c>
      <c r="F155" s="50">
        <f t="shared" si="3"/>
        <v>0</v>
      </c>
      <c r="H155" s="184" t="s">
        <v>25</v>
      </c>
      <c r="I155" s="188" t="s">
        <v>33</v>
      </c>
    </row>
    <row r="156" spans="1:9" hidden="1" x14ac:dyDescent="0.3">
      <c r="A156" s="187">
        <v>2015</v>
      </c>
      <c r="B156" s="171">
        <v>49</v>
      </c>
      <c r="C156" s="47" t="s">
        <v>19</v>
      </c>
      <c r="D156" s="49">
        <v>0</v>
      </c>
      <c r="E156" s="49">
        <v>24</v>
      </c>
      <c r="F156" s="50">
        <f t="shared" si="3"/>
        <v>24</v>
      </c>
      <c r="H156" s="184">
        <f t="shared" si="7"/>
        <v>-0.46666666666666667</v>
      </c>
    </row>
    <row r="157" spans="1:9" hidden="1" x14ac:dyDescent="0.3">
      <c r="A157" s="187">
        <v>2015</v>
      </c>
      <c r="B157" s="171">
        <v>50</v>
      </c>
      <c r="C157" s="47" t="s">
        <v>19</v>
      </c>
      <c r="D157" s="49">
        <v>0</v>
      </c>
      <c r="E157" s="49">
        <v>0</v>
      </c>
      <c r="F157" s="50">
        <f t="shared" si="3"/>
        <v>0</v>
      </c>
      <c r="H157" s="184" t="s">
        <v>25</v>
      </c>
      <c r="I157" s="188" t="s">
        <v>33</v>
      </c>
    </row>
    <row r="158" spans="1:9" hidden="1" x14ac:dyDescent="0.3">
      <c r="A158" s="187">
        <v>2015</v>
      </c>
      <c r="B158" s="171">
        <v>51</v>
      </c>
      <c r="C158" s="47" t="s">
        <v>19</v>
      </c>
      <c r="D158" s="49">
        <v>0</v>
      </c>
      <c r="E158" s="49">
        <v>16</v>
      </c>
      <c r="F158" s="50">
        <f t="shared" si="3"/>
        <v>16</v>
      </c>
      <c r="H158" s="184">
        <f t="shared" si="7"/>
        <v>-0.5</v>
      </c>
    </row>
    <row r="159" spans="1:9" hidden="1" x14ac:dyDescent="0.3">
      <c r="A159" s="187">
        <v>2015</v>
      </c>
      <c r="B159" s="171">
        <v>52</v>
      </c>
      <c r="C159" s="47" t="s">
        <v>19</v>
      </c>
      <c r="D159" s="49">
        <v>0</v>
      </c>
      <c r="E159" s="49">
        <v>0</v>
      </c>
      <c r="F159" s="50">
        <f t="shared" si="3"/>
        <v>0</v>
      </c>
      <c r="H159" s="184" t="s">
        <v>25</v>
      </c>
      <c r="I159" s="188" t="s">
        <v>33</v>
      </c>
    </row>
    <row r="160" spans="1:9" ht="15" hidden="1" thickBot="1" x14ac:dyDescent="0.35">
      <c r="A160" s="187">
        <v>2015</v>
      </c>
      <c r="B160" s="177">
        <v>53</v>
      </c>
      <c r="C160" s="47" t="s">
        <v>19</v>
      </c>
      <c r="D160" s="49">
        <v>0</v>
      </c>
      <c r="E160" s="57">
        <v>0</v>
      </c>
      <c r="F160" s="50">
        <f t="shared" si="3"/>
        <v>0</v>
      </c>
      <c r="H160" s="184" t="s">
        <v>25</v>
      </c>
      <c r="I160" s="188" t="s">
        <v>33</v>
      </c>
    </row>
    <row r="161" spans="1:9" ht="84.75" hidden="1" customHeight="1" thickBot="1" x14ac:dyDescent="0.35">
      <c r="A161" s="35" t="s">
        <v>0</v>
      </c>
      <c r="B161" s="168" t="s">
        <v>1</v>
      </c>
      <c r="C161" s="35" t="s">
        <v>2</v>
      </c>
      <c r="D161" s="126" t="s">
        <v>4</v>
      </c>
      <c r="E161" s="127" t="s">
        <v>5</v>
      </c>
      <c r="F161" s="129" t="s">
        <v>13</v>
      </c>
      <c r="H161" s="180" t="s">
        <v>23</v>
      </c>
    </row>
    <row r="162" spans="1:9" ht="12.75" customHeight="1" x14ac:dyDescent="0.3">
      <c r="A162" s="189">
        <v>2016</v>
      </c>
      <c r="B162" s="171">
        <v>1</v>
      </c>
      <c r="C162" s="75" t="s">
        <v>19</v>
      </c>
      <c r="D162" s="93">
        <v>0</v>
      </c>
      <c r="E162" s="93">
        <v>0</v>
      </c>
      <c r="F162" s="172">
        <f t="shared" ref="F162" si="8">SUM(D162:E162)</f>
        <v>0</v>
      </c>
      <c r="H162" s="182" t="s">
        <v>25</v>
      </c>
      <c r="I162" s="188" t="s">
        <v>33</v>
      </c>
    </row>
    <row r="163" spans="1:9" ht="12.75" customHeight="1" x14ac:dyDescent="0.3">
      <c r="A163" s="190">
        <v>2016</v>
      </c>
      <c r="B163" s="171">
        <v>2</v>
      </c>
      <c r="C163" s="47" t="s">
        <v>19</v>
      </c>
      <c r="D163" s="49">
        <v>0</v>
      </c>
      <c r="E163" s="49">
        <v>20</v>
      </c>
      <c r="F163" s="50">
        <f>SUM(D163:E163)</f>
        <v>20</v>
      </c>
      <c r="H163" s="184">
        <f>(F163-F110)/F110</f>
        <v>-0.54545454545454541</v>
      </c>
    </row>
    <row r="164" spans="1:9" ht="14.25" customHeight="1" x14ac:dyDescent="0.3">
      <c r="A164" s="190">
        <v>2016</v>
      </c>
      <c r="B164" s="171">
        <v>3</v>
      </c>
      <c r="C164" s="47" t="s">
        <v>19</v>
      </c>
      <c r="D164" s="49">
        <v>0</v>
      </c>
      <c r="E164" s="49">
        <v>38</v>
      </c>
      <c r="F164" s="50">
        <f t="shared" ref="F164:F171" si="9">SUM(D164:E164)</f>
        <v>38</v>
      </c>
      <c r="H164" s="184">
        <f t="shared" ref="H164:H213" si="10">(F164-F111)/F111</f>
        <v>-0.38709677419354838</v>
      </c>
    </row>
    <row r="165" spans="1:9" x14ac:dyDescent="0.3">
      <c r="A165" s="190">
        <v>2016</v>
      </c>
      <c r="B165" s="171">
        <v>4</v>
      </c>
      <c r="C165" s="47" t="s">
        <v>19</v>
      </c>
      <c r="D165" s="49">
        <v>0</v>
      </c>
      <c r="E165" s="49">
        <v>0</v>
      </c>
      <c r="F165" s="50">
        <f t="shared" si="9"/>
        <v>0</v>
      </c>
      <c r="H165" s="184" t="s">
        <v>25</v>
      </c>
      <c r="I165" s="188" t="s">
        <v>33</v>
      </c>
    </row>
    <row r="166" spans="1:9" ht="15" customHeight="1" x14ac:dyDescent="0.3">
      <c r="A166" s="190">
        <v>2016</v>
      </c>
      <c r="B166" s="171">
        <v>5</v>
      </c>
      <c r="C166" s="47" t="s">
        <v>19</v>
      </c>
      <c r="D166" s="49">
        <v>0</v>
      </c>
      <c r="E166" s="49">
        <v>0</v>
      </c>
      <c r="F166" s="50">
        <f t="shared" si="9"/>
        <v>0</v>
      </c>
      <c r="H166" s="184" t="s">
        <v>25</v>
      </c>
      <c r="I166" s="188" t="s">
        <v>33</v>
      </c>
    </row>
    <row r="167" spans="1:9" x14ac:dyDescent="0.3">
      <c r="A167" s="190">
        <v>2016</v>
      </c>
      <c r="B167" s="171">
        <v>6</v>
      </c>
      <c r="C167" s="47" t="s">
        <v>19</v>
      </c>
      <c r="D167" s="49">
        <v>0</v>
      </c>
      <c r="E167" s="49">
        <v>40</v>
      </c>
      <c r="F167" s="50">
        <f t="shared" si="9"/>
        <v>40</v>
      </c>
      <c r="H167" s="184">
        <f t="shared" si="10"/>
        <v>-0.2857142857142857</v>
      </c>
    </row>
    <row r="168" spans="1:9" x14ac:dyDescent="0.3">
      <c r="A168" s="190">
        <v>2016</v>
      </c>
      <c r="B168" s="171">
        <v>7</v>
      </c>
      <c r="C168" s="47" t="s">
        <v>19</v>
      </c>
      <c r="D168" s="49">
        <v>0</v>
      </c>
      <c r="E168" s="49">
        <v>24</v>
      </c>
      <c r="F168" s="50">
        <f t="shared" si="9"/>
        <v>24</v>
      </c>
      <c r="H168" s="184" t="s">
        <v>25</v>
      </c>
      <c r="I168" s="188" t="s">
        <v>33</v>
      </c>
    </row>
    <row r="169" spans="1:9" x14ac:dyDescent="0.3">
      <c r="A169" s="190">
        <v>2016</v>
      </c>
      <c r="B169" s="171">
        <v>8</v>
      </c>
      <c r="C169" s="47" t="s">
        <v>19</v>
      </c>
      <c r="D169" s="49">
        <v>0</v>
      </c>
      <c r="E169" s="49">
        <v>36</v>
      </c>
      <c r="F169" s="50">
        <f t="shared" si="9"/>
        <v>36</v>
      </c>
      <c r="H169" s="184">
        <f t="shared" si="10"/>
        <v>-0.4098360655737705</v>
      </c>
    </row>
    <row r="170" spans="1:9" x14ac:dyDescent="0.3">
      <c r="A170" s="190">
        <v>2016</v>
      </c>
      <c r="B170" s="171">
        <v>9</v>
      </c>
      <c r="C170" s="47" t="s">
        <v>19</v>
      </c>
      <c r="D170" s="49">
        <v>0</v>
      </c>
      <c r="E170" s="49">
        <v>14</v>
      </c>
      <c r="F170" s="50">
        <f t="shared" si="9"/>
        <v>14</v>
      </c>
      <c r="H170" s="184">
        <f t="shared" si="10"/>
        <v>-0.75</v>
      </c>
    </row>
    <row r="171" spans="1:9" x14ac:dyDescent="0.3">
      <c r="A171" s="190">
        <v>2016</v>
      </c>
      <c r="B171" s="171">
        <v>10</v>
      </c>
      <c r="C171" s="47" t="s">
        <v>19</v>
      </c>
      <c r="D171" s="49">
        <v>0</v>
      </c>
      <c r="E171" s="49">
        <v>0</v>
      </c>
      <c r="F171" s="50">
        <f t="shared" si="9"/>
        <v>0</v>
      </c>
      <c r="H171" s="184" t="s">
        <v>25</v>
      </c>
      <c r="I171" s="188" t="s">
        <v>33</v>
      </c>
    </row>
    <row r="172" spans="1:9" x14ac:dyDescent="0.3">
      <c r="A172" s="190">
        <v>2016</v>
      </c>
      <c r="B172" s="171">
        <v>11</v>
      </c>
      <c r="C172" s="47" t="s">
        <v>19</v>
      </c>
      <c r="D172" s="49"/>
      <c r="E172" s="49"/>
      <c r="F172" s="50"/>
      <c r="H172" s="184">
        <f t="shared" si="10"/>
        <v>-1</v>
      </c>
    </row>
    <row r="173" spans="1:9" x14ac:dyDescent="0.3">
      <c r="A173" s="190">
        <v>2016</v>
      </c>
      <c r="B173" s="171">
        <v>12</v>
      </c>
      <c r="C173" s="47" t="s">
        <v>19</v>
      </c>
      <c r="D173" s="49"/>
      <c r="E173" s="49"/>
      <c r="F173" s="50"/>
      <c r="H173" s="184">
        <f t="shared" si="10"/>
        <v>-1</v>
      </c>
    </row>
    <row r="174" spans="1:9" x14ac:dyDescent="0.3">
      <c r="A174" s="190">
        <v>2016</v>
      </c>
      <c r="B174" s="171">
        <v>13</v>
      </c>
      <c r="C174" s="47" t="s">
        <v>19</v>
      </c>
      <c r="D174" s="49"/>
      <c r="E174" s="49"/>
      <c r="F174" s="50"/>
      <c r="H174" s="184" t="e">
        <f t="shared" si="10"/>
        <v>#DIV/0!</v>
      </c>
    </row>
    <row r="175" spans="1:9" x14ac:dyDescent="0.3">
      <c r="A175" s="190">
        <v>2016</v>
      </c>
      <c r="B175" s="171">
        <v>14</v>
      </c>
      <c r="C175" s="47" t="s">
        <v>19</v>
      </c>
      <c r="D175" s="49"/>
      <c r="E175" s="49"/>
      <c r="F175" s="50"/>
      <c r="H175" s="184">
        <f t="shared" si="10"/>
        <v>-1</v>
      </c>
    </row>
    <row r="176" spans="1:9" x14ac:dyDescent="0.3">
      <c r="A176" s="190">
        <v>2016</v>
      </c>
      <c r="B176" s="171">
        <v>15</v>
      </c>
      <c r="C176" s="47" t="s">
        <v>19</v>
      </c>
      <c r="D176" s="49"/>
      <c r="E176" s="49"/>
      <c r="F176" s="50"/>
      <c r="H176" s="184">
        <f t="shared" si="10"/>
        <v>-1</v>
      </c>
    </row>
    <row r="177" spans="1:9" x14ac:dyDescent="0.3">
      <c r="A177" s="190">
        <v>2016</v>
      </c>
      <c r="B177" s="171">
        <v>16</v>
      </c>
      <c r="C177" s="47" t="s">
        <v>19</v>
      </c>
      <c r="D177" s="49"/>
      <c r="E177" s="49"/>
      <c r="F177" s="50"/>
      <c r="H177" s="184">
        <f t="shared" si="10"/>
        <v>-1</v>
      </c>
    </row>
    <row r="178" spans="1:9" x14ac:dyDescent="0.3">
      <c r="A178" s="190">
        <v>2016</v>
      </c>
      <c r="B178" s="171">
        <v>17</v>
      </c>
      <c r="C178" s="47" t="s">
        <v>19</v>
      </c>
      <c r="D178" s="49"/>
      <c r="E178" s="49"/>
      <c r="F178" s="50"/>
      <c r="H178" s="184" t="e">
        <f t="shared" si="10"/>
        <v>#DIV/0!</v>
      </c>
      <c r="I178" s="124"/>
    </row>
    <row r="179" spans="1:9" x14ac:dyDescent="0.3">
      <c r="A179" s="190">
        <v>2016</v>
      </c>
      <c r="B179" s="171">
        <v>18</v>
      </c>
      <c r="C179" s="47" t="s">
        <v>19</v>
      </c>
      <c r="D179" s="49"/>
      <c r="E179" s="49"/>
      <c r="F179" s="50"/>
      <c r="H179" s="184">
        <f t="shared" si="10"/>
        <v>-1</v>
      </c>
      <c r="I179" s="188"/>
    </row>
    <row r="180" spans="1:9" x14ac:dyDescent="0.3">
      <c r="A180" s="190">
        <v>2016</v>
      </c>
      <c r="B180" s="171">
        <v>19</v>
      </c>
      <c r="C180" s="47" t="s">
        <v>19</v>
      </c>
      <c r="D180" s="49"/>
      <c r="E180" s="49"/>
      <c r="F180" s="50"/>
      <c r="H180" s="184">
        <f t="shared" si="10"/>
        <v>-1</v>
      </c>
    </row>
    <row r="181" spans="1:9" x14ac:dyDescent="0.3">
      <c r="A181" s="190">
        <v>2016</v>
      </c>
      <c r="B181" s="171">
        <v>20</v>
      </c>
      <c r="C181" s="47" t="s">
        <v>19</v>
      </c>
      <c r="D181" s="49"/>
      <c r="E181" s="49"/>
      <c r="F181" s="50"/>
      <c r="H181" s="184" t="e">
        <f t="shared" si="10"/>
        <v>#DIV/0!</v>
      </c>
    </row>
    <row r="182" spans="1:9" x14ac:dyDescent="0.3">
      <c r="A182" s="190">
        <v>2016</v>
      </c>
      <c r="B182" s="171">
        <v>21</v>
      </c>
      <c r="C182" s="47" t="s">
        <v>19</v>
      </c>
      <c r="D182" s="49"/>
      <c r="E182" s="49"/>
      <c r="F182" s="50"/>
      <c r="H182" s="184">
        <f t="shared" si="10"/>
        <v>-1</v>
      </c>
      <c r="I182" s="188"/>
    </row>
    <row r="183" spans="1:9" x14ac:dyDescent="0.3">
      <c r="A183" s="190">
        <v>2016</v>
      </c>
      <c r="B183" s="171">
        <v>22</v>
      </c>
      <c r="C183" s="47" t="s">
        <v>19</v>
      </c>
      <c r="D183" s="49"/>
      <c r="E183" s="49"/>
      <c r="F183" s="50"/>
      <c r="H183" s="184">
        <f t="shared" si="10"/>
        <v>-1</v>
      </c>
    </row>
    <row r="184" spans="1:9" x14ac:dyDescent="0.3">
      <c r="A184" s="190">
        <v>2016</v>
      </c>
      <c r="B184" s="171">
        <v>23</v>
      </c>
      <c r="C184" s="47" t="s">
        <v>19</v>
      </c>
      <c r="D184" s="49"/>
      <c r="E184" s="49"/>
      <c r="F184" s="50"/>
      <c r="H184" s="184" t="e">
        <f t="shared" si="10"/>
        <v>#DIV/0!</v>
      </c>
    </row>
    <row r="185" spans="1:9" x14ac:dyDescent="0.3">
      <c r="A185" s="190">
        <v>2016</v>
      </c>
      <c r="B185" s="171">
        <v>24</v>
      </c>
      <c r="C185" s="47" t="s">
        <v>19</v>
      </c>
      <c r="D185" s="49"/>
      <c r="E185" s="49"/>
      <c r="F185" s="50"/>
      <c r="H185" s="184" t="e">
        <f t="shared" si="10"/>
        <v>#DIV/0!</v>
      </c>
    </row>
    <row r="186" spans="1:9" x14ac:dyDescent="0.3">
      <c r="A186" s="190">
        <v>2016</v>
      </c>
      <c r="B186" s="171">
        <v>25</v>
      </c>
      <c r="C186" s="47" t="s">
        <v>19</v>
      </c>
      <c r="D186" s="49"/>
      <c r="E186" s="49"/>
      <c r="F186" s="50"/>
      <c r="H186" s="184" t="e">
        <f t="shared" si="10"/>
        <v>#DIV/0!</v>
      </c>
    </row>
    <row r="187" spans="1:9" x14ac:dyDescent="0.3">
      <c r="A187" s="190">
        <v>2016</v>
      </c>
      <c r="B187" s="171">
        <v>26</v>
      </c>
      <c r="C187" s="47" t="s">
        <v>19</v>
      </c>
      <c r="D187" s="49"/>
      <c r="E187" s="49"/>
      <c r="F187" s="50"/>
      <c r="H187" s="184">
        <f t="shared" si="10"/>
        <v>-1</v>
      </c>
      <c r="I187" s="188"/>
    </row>
    <row r="188" spans="1:9" x14ac:dyDescent="0.3">
      <c r="A188" s="190">
        <v>2016</v>
      </c>
      <c r="B188" s="171">
        <v>27</v>
      </c>
      <c r="C188" s="47" t="s">
        <v>19</v>
      </c>
      <c r="D188" s="49"/>
      <c r="E188" s="49"/>
      <c r="F188" s="50"/>
      <c r="H188" s="184">
        <f t="shared" si="10"/>
        <v>-1</v>
      </c>
    </row>
    <row r="189" spans="1:9" x14ac:dyDescent="0.3">
      <c r="A189" s="190">
        <v>2016</v>
      </c>
      <c r="B189" s="171">
        <v>28</v>
      </c>
      <c r="C189" s="47" t="s">
        <v>19</v>
      </c>
      <c r="D189" s="49"/>
      <c r="E189" s="49"/>
      <c r="F189" s="50"/>
      <c r="H189" s="184">
        <f t="shared" si="10"/>
        <v>-1</v>
      </c>
    </row>
    <row r="190" spans="1:9" x14ac:dyDescent="0.3">
      <c r="A190" s="190">
        <v>2016</v>
      </c>
      <c r="B190" s="171">
        <v>29</v>
      </c>
      <c r="C190" s="47" t="s">
        <v>19</v>
      </c>
      <c r="D190" s="49"/>
      <c r="E190" s="49"/>
      <c r="F190" s="50"/>
      <c r="H190" s="184">
        <f t="shared" si="10"/>
        <v>-1</v>
      </c>
    </row>
    <row r="191" spans="1:9" x14ac:dyDescent="0.3">
      <c r="A191" s="190">
        <v>2016</v>
      </c>
      <c r="B191" s="171">
        <v>30</v>
      </c>
      <c r="C191" s="47" t="s">
        <v>19</v>
      </c>
      <c r="D191" s="49"/>
      <c r="E191" s="49"/>
      <c r="F191" s="50"/>
      <c r="H191" s="184">
        <f t="shared" si="10"/>
        <v>-1</v>
      </c>
    </row>
    <row r="192" spans="1:9" x14ac:dyDescent="0.3">
      <c r="A192" s="190">
        <v>2016</v>
      </c>
      <c r="B192" s="171">
        <v>31</v>
      </c>
      <c r="C192" s="47" t="s">
        <v>19</v>
      </c>
      <c r="D192" s="49"/>
      <c r="E192" s="49"/>
      <c r="F192" s="50"/>
      <c r="H192" s="184" t="e">
        <f t="shared" si="10"/>
        <v>#DIV/0!</v>
      </c>
    </row>
    <row r="193" spans="1:9" x14ac:dyDescent="0.3">
      <c r="A193" s="190">
        <v>2016</v>
      </c>
      <c r="B193" s="171">
        <v>32</v>
      </c>
      <c r="C193" s="47" t="s">
        <v>19</v>
      </c>
      <c r="D193" s="49"/>
      <c r="E193" s="49"/>
      <c r="F193" s="50"/>
      <c r="H193" s="184" t="e">
        <f t="shared" si="10"/>
        <v>#DIV/0!</v>
      </c>
      <c r="I193" s="188"/>
    </row>
    <row r="194" spans="1:9" x14ac:dyDescent="0.3">
      <c r="A194" s="190">
        <v>2016</v>
      </c>
      <c r="B194" s="171">
        <v>33</v>
      </c>
      <c r="C194" s="47" t="s">
        <v>19</v>
      </c>
      <c r="D194" s="49"/>
      <c r="E194" s="49"/>
      <c r="F194" s="50"/>
      <c r="H194" s="184">
        <f t="shared" si="10"/>
        <v>-1</v>
      </c>
      <c r="I194" s="188"/>
    </row>
    <row r="195" spans="1:9" x14ac:dyDescent="0.3">
      <c r="A195" s="190">
        <v>2016</v>
      </c>
      <c r="B195" s="171">
        <v>34</v>
      </c>
      <c r="C195" s="47" t="s">
        <v>19</v>
      </c>
      <c r="D195" s="49"/>
      <c r="E195" s="49"/>
      <c r="F195" s="50"/>
      <c r="H195" s="184">
        <f t="shared" si="10"/>
        <v>-1</v>
      </c>
    </row>
    <row r="196" spans="1:9" x14ac:dyDescent="0.3">
      <c r="A196" s="190">
        <v>2016</v>
      </c>
      <c r="B196" s="171">
        <v>35</v>
      </c>
      <c r="C196" s="47" t="s">
        <v>19</v>
      </c>
      <c r="D196" s="49"/>
      <c r="E196" s="49"/>
      <c r="F196" s="50"/>
      <c r="H196" s="184">
        <f t="shared" si="10"/>
        <v>-1</v>
      </c>
    </row>
    <row r="197" spans="1:9" x14ac:dyDescent="0.3">
      <c r="A197" s="190">
        <v>2016</v>
      </c>
      <c r="B197" s="171">
        <v>36</v>
      </c>
      <c r="C197" s="47" t="s">
        <v>19</v>
      </c>
      <c r="D197" s="49"/>
      <c r="E197" s="49"/>
      <c r="F197" s="50"/>
      <c r="H197" s="184">
        <f t="shared" si="10"/>
        <v>-1</v>
      </c>
    </row>
    <row r="198" spans="1:9" x14ac:dyDescent="0.3">
      <c r="A198" s="190">
        <v>2016</v>
      </c>
      <c r="B198" s="171">
        <v>37</v>
      </c>
      <c r="C198" s="47" t="s">
        <v>19</v>
      </c>
      <c r="D198" s="49"/>
      <c r="E198" s="49"/>
      <c r="F198" s="50"/>
      <c r="H198" s="184" t="e">
        <f t="shared" si="10"/>
        <v>#DIV/0!</v>
      </c>
    </row>
    <row r="199" spans="1:9" x14ac:dyDescent="0.3">
      <c r="A199" s="190">
        <v>2016</v>
      </c>
      <c r="B199" s="171">
        <v>38</v>
      </c>
      <c r="C199" s="47" t="s">
        <v>19</v>
      </c>
      <c r="D199" s="49"/>
      <c r="E199" s="49"/>
      <c r="F199" s="50"/>
      <c r="H199" s="184" t="e">
        <f t="shared" si="10"/>
        <v>#DIV/0!</v>
      </c>
      <c r="I199" s="188"/>
    </row>
    <row r="200" spans="1:9" x14ac:dyDescent="0.3">
      <c r="A200" s="190">
        <v>2016</v>
      </c>
      <c r="B200" s="171">
        <v>39</v>
      </c>
      <c r="C200" s="47" t="s">
        <v>19</v>
      </c>
      <c r="D200" s="49"/>
      <c r="E200" s="49"/>
      <c r="F200" s="50"/>
      <c r="H200" s="184" t="e">
        <f t="shared" si="10"/>
        <v>#DIV/0!</v>
      </c>
      <c r="I200" s="188"/>
    </row>
    <row r="201" spans="1:9" x14ac:dyDescent="0.3">
      <c r="A201" s="190">
        <v>2016</v>
      </c>
      <c r="B201" s="171">
        <v>40</v>
      </c>
      <c r="C201" s="47" t="s">
        <v>19</v>
      </c>
      <c r="D201" s="49"/>
      <c r="E201" s="49"/>
      <c r="F201" s="50"/>
      <c r="H201" s="184" t="e">
        <f t="shared" si="10"/>
        <v>#DIV/0!</v>
      </c>
      <c r="I201" s="188"/>
    </row>
    <row r="202" spans="1:9" x14ac:dyDescent="0.3">
      <c r="A202" s="190">
        <v>2016</v>
      </c>
      <c r="B202" s="171">
        <v>41</v>
      </c>
      <c r="C202" s="47" t="s">
        <v>19</v>
      </c>
      <c r="D202" s="49"/>
      <c r="E202" s="49"/>
      <c r="F202" s="50"/>
      <c r="H202" s="184">
        <f t="shared" si="10"/>
        <v>-1</v>
      </c>
      <c r="I202" s="188"/>
    </row>
    <row r="203" spans="1:9" x14ac:dyDescent="0.3">
      <c r="A203" s="190">
        <v>2016</v>
      </c>
      <c r="B203" s="171">
        <v>42</v>
      </c>
      <c r="C203" s="47" t="s">
        <v>19</v>
      </c>
      <c r="D203" s="49"/>
      <c r="E203" s="49"/>
      <c r="F203" s="50"/>
      <c r="H203" s="184" t="e">
        <f t="shared" si="10"/>
        <v>#DIV/0!</v>
      </c>
    </row>
    <row r="204" spans="1:9" x14ac:dyDescent="0.3">
      <c r="A204" s="190">
        <v>2016</v>
      </c>
      <c r="B204" s="171">
        <v>43</v>
      </c>
      <c r="C204" s="47" t="s">
        <v>19</v>
      </c>
      <c r="D204" s="49"/>
      <c r="E204" s="49"/>
      <c r="F204" s="50"/>
      <c r="H204" s="184" t="e">
        <f t="shared" si="10"/>
        <v>#DIV/0!</v>
      </c>
      <c r="I204" s="188"/>
    </row>
    <row r="205" spans="1:9" x14ac:dyDescent="0.3">
      <c r="A205" s="190">
        <v>2016</v>
      </c>
      <c r="B205" s="171">
        <v>44</v>
      </c>
      <c r="C205" s="47" t="s">
        <v>19</v>
      </c>
      <c r="D205" s="49"/>
      <c r="E205" s="49"/>
      <c r="F205" s="50"/>
      <c r="H205" s="184" t="e">
        <f t="shared" si="10"/>
        <v>#DIV/0!</v>
      </c>
      <c r="I205" s="188"/>
    </row>
    <row r="206" spans="1:9" x14ac:dyDescent="0.3">
      <c r="A206" s="190">
        <v>2016</v>
      </c>
      <c r="B206" s="171">
        <v>45</v>
      </c>
      <c r="C206" s="47" t="s">
        <v>19</v>
      </c>
      <c r="D206" s="49"/>
      <c r="E206" s="49"/>
      <c r="F206" s="50"/>
      <c r="H206" s="184">
        <f t="shared" si="10"/>
        <v>-1</v>
      </c>
    </row>
    <row r="207" spans="1:9" x14ac:dyDescent="0.3">
      <c r="A207" s="190">
        <v>2016</v>
      </c>
      <c r="B207" s="171">
        <v>46</v>
      </c>
      <c r="C207" s="47" t="s">
        <v>19</v>
      </c>
      <c r="D207" s="49"/>
      <c r="E207" s="49"/>
      <c r="F207" s="50"/>
      <c r="H207" s="184" t="e">
        <f t="shared" si="10"/>
        <v>#DIV/0!</v>
      </c>
    </row>
    <row r="208" spans="1:9" x14ac:dyDescent="0.3">
      <c r="A208" s="190">
        <v>2016</v>
      </c>
      <c r="B208" s="171">
        <v>47</v>
      </c>
      <c r="C208" s="47" t="s">
        <v>19</v>
      </c>
      <c r="D208" s="49"/>
      <c r="E208" s="49"/>
      <c r="F208" s="50"/>
      <c r="H208" s="184" t="e">
        <f t="shared" si="10"/>
        <v>#DIV/0!</v>
      </c>
      <c r="I208" s="188"/>
    </row>
    <row r="209" spans="1:9" x14ac:dyDescent="0.3">
      <c r="A209" s="190">
        <v>2016</v>
      </c>
      <c r="B209" s="171">
        <v>48</v>
      </c>
      <c r="C209" s="47" t="s">
        <v>19</v>
      </c>
      <c r="D209" s="49"/>
      <c r="E209" s="49"/>
      <c r="F209" s="50"/>
      <c r="H209" s="184">
        <f t="shared" si="10"/>
        <v>-1</v>
      </c>
      <c r="I209" s="188"/>
    </row>
    <row r="210" spans="1:9" x14ac:dyDescent="0.3">
      <c r="A210" s="190">
        <v>2016</v>
      </c>
      <c r="B210" s="171">
        <v>49</v>
      </c>
      <c r="C210" s="47" t="s">
        <v>19</v>
      </c>
      <c r="D210" s="49"/>
      <c r="E210" s="49"/>
      <c r="F210" s="50"/>
      <c r="H210" s="184" t="e">
        <f t="shared" si="10"/>
        <v>#DIV/0!</v>
      </c>
    </row>
    <row r="211" spans="1:9" x14ac:dyDescent="0.3">
      <c r="A211" s="190">
        <v>2016</v>
      </c>
      <c r="B211" s="171">
        <v>50</v>
      </c>
      <c r="C211" s="47" t="s">
        <v>19</v>
      </c>
      <c r="D211" s="49"/>
      <c r="E211" s="49"/>
      <c r="F211" s="50"/>
      <c r="H211" s="184">
        <f t="shared" si="10"/>
        <v>-1</v>
      </c>
      <c r="I211" s="188"/>
    </row>
    <row r="212" spans="1:9" x14ac:dyDescent="0.3">
      <c r="A212" s="190">
        <v>2016</v>
      </c>
      <c r="B212" s="171">
        <v>51</v>
      </c>
      <c r="C212" s="47" t="s">
        <v>19</v>
      </c>
      <c r="D212" s="49"/>
      <c r="E212" s="49"/>
      <c r="F212" s="50"/>
      <c r="H212" s="184" t="e">
        <f t="shared" si="10"/>
        <v>#DIV/0!</v>
      </c>
    </row>
    <row r="213" spans="1:9" x14ac:dyDescent="0.3">
      <c r="A213" s="190">
        <v>2016</v>
      </c>
      <c r="B213" s="171">
        <v>52</v>
      </c>
      <c r="C213" s="47" t="s">
        <v>19</v>
      </c>
      <c r="D213" s="49"/>
      <c r="E213" s="49"/>
      <c r="F213" s="50"/>
      <c r="H213" s="184" t="e">
        <f t="shared" si="10"/>
        <v>#DIV/0!</v>
      </c>
      <c r="I213" s="188"/>
    </row>
    <row r="214" spans="1:9" ht="15" thickBot="1" x14ac:dyDescent="0.35">
      <c r="A214" s="190">
        <v>2016</v>
      </c>
      <c r="B214" s="177">
        <v>53</v>
      </c>
      <c r="C214" s="47" t="s">
        <v>19</v>
      </c>
      <c r="D214" s="49"/>
      <c r="E214" s="57"/>
      <c r="F214" s="50"/>
      <c r="H214" s="184" t="e">
        <f>(F214-F160)/F160</f>
        <v>#DIV/0!</v>
      </c>
      <c r="I214" s="188"/>
    </row>
    <row r="215" spans="1:9" ht="15" thickBot="1" x14ac:dyDescent="0.35">
      <c r="A215" s="191"/>
      <c r="B215" s="192"/>
      <c r="C215" s="193"/>
      <c r="D215" s="114"/>
      <c r="E215" s="114"/>
      <c r="F215" s="115"/>
      <c r="H215" s="194"/>
    </row>
    <row r="216" spans="1:9" ht="15" thickBot="1" x14ac:dyDescent="0.35">
      <c r="A216" s="229" t="s">
        <v>34</v>
      </c>
      <c r="B216" s="230"/>
      <c r="C216" s="120" t="s">
        <v>19</v>
      </c>
      <c r="D216" s="116">
        <f>SUM(D108:D117)</f>
        <v>0</v>
      </c>
      <c r="E216" s="116">
        <f t="shared" ref="E216:F216" si="11">SUM(E108:E117)</f>
        <v>408</v>
      </c>
      <c r="F216" s="117">
        <f t="shared" si="11"/>
        <v>408</v>
      </c>
      <c r="H216" s="195"/>
    </row>
    <row r="217" spans="1:9" ht="15" thickBot="1" x14ac:dyDescent="0.35">
      <c r="A217" s="237" t="s">
        <v>35</v>
      </c>
      <c r="B217" s="238"/>
      <c r="C217" s="123" t="s">
        <v>19</v>
      </c>
      <c r="D217" s="118">
        <f>SUM(D162:D214)</f>
        <v>0</v>
      </c>
      <c r="E217" s="196">
        <f t="shared" ref="E217" si="12">SUM(E162:E214)</f>
        <v>172</v>
      </c>
      <c r="F217" s="117">
        <f>SUM(F162:F214)</f>
        <v>172</v>
      </c>
      <c r="H217" s="195"/>
    </row>
    <row r="218" spans="1:9" ht="16.2" thickBot="1" x14ac:dyDescent="0.35">
      <c r="A218" s="197"/>
      <c r="B218" s="197"/>
      <c r="C218" s="198"/>
      <c r="D218" s="122" t="s">
        <v>25</v>
      </c>
      <c r="E218" s="122">
        <f t="shared" ref="E218" si="13">(E217-E216)/E216</f>
        <v>-0.57843137254901966</v>
      </c>
      <c r="F218" s="199">
        <f>(F217-F216)/F216</f>
        <v>-0.57843137254901966</v>
      </c>
      <c r="H218" s="195"/>
    </row>
    <row r="219" spans="1:9" x14ac:dyDescent="0.3">
      <c r="A219" s="200"/>
      <c r="B219" s="201"/>
      <c r="C219" s="121"/>
      <c r="D219" s="202"/>
      <c r="E219" s="202"/>
      <c r="F219" s="203"/>
      <c r="H219" s="239" t="s">
        <v>26</v>
      </c>
    </row>
    <row r="220" spans="1:9" ht="15" thickBot="1" x14ac:dyDescent="0.35">
      <c r="A220" s="204"/>
      <c r="B220" s="205"/>
      <c r="C220" s="206"/>
      <c r="D220" s="207"/>
      <c r="E220" s="207"/>
      <c r="F220" s="203"/>
      <c r="H220" s="240"/>
    </row>
    <row r="221" spans="1:9" ht="15" thickBot="1" x14ac:dyDescent="0.35">
      <c r="A221" s="231" t="s">
        <v>27</v>
      </c>
      <c r="B221" s="232"/>
      <c r="C221" s="88" t="s">
        <v>19</v>
      </c>
      <c r="D221" s="119">
        <f>SUM(D2:D53)</f>
        <v>32</v>
      </c>
      <c r="E221" s="119">
        <f>SUM(E2:E53)</f>
        <v>658</v>
      </c>
      <c r="F221" s="117">
        <f>SUM(D221:E221)</f>
        <v>690</v>
      </c>
      <c r="H221" s="208">
        <f>F221/[1]Recap!U57</f>
        <v>1.0745153001635132E-2</v>
      </c>
    </row>
    <row r="222" spans="1:9" ht="15" thickBot="1" x14ac:dyDescent="0.35">
      <c r="A222" s="233" t="s">
        <v>36</v>
      </c>
      <c r="B222" s="234"/>
      <c r="C222" s="88" t="s">
        <v>19</v>
      </c>
      <c r="D222" s="119">
        <f>SUM(D55:D106)</f>
        <v>0</v>
      </c>
      <c r="E222" s="119">
        <f>SUM(E55:E106)</f>
        <v>1507</v>
      </c>
      <c r="F222" s="117">
        <f>SUM(D222:E222)</f>
        <v>1507</v>
      </c>
      <c r="H222" s="209">
        <f>F222/[1]Recap!AK56</f>
        <v>1.8352981293842555E-2</v>
      </c>
    </row>
    <row r="223" spans="1:9" ht="15" thickBot="1" x14ac:dyDescent="0.35">
      <c r="A223" s="229" t="s">
        <v>28</v>
      </c>
      <c r="B223" s="230"/>
      <c r="C223" s="88" t="s">
        <v>19</v>
      </c>
      <c r="D223" s="119">
        <f>SUM(D108:D160)</f>
        <v>4</v>
      </c>
      <c r="E223" s="119">
        <f>SUM(E108:E160)</f>
        <v>1108</v>
      </c>
      <c r="F223" s="117">
        <f>SUM(D223:E223)</f>
        <v>1112</v>
      </c>
      <c r="H223" s="210">
        <f>F223/[1]Recap!BC58</f>
        <v>1.1234933368358305E-2</v>
      </c>
    </row>
  </sheetData>
  <mergeCells count="6">
    <mergeCell ref="A223:B223"/>
    <mergeCell ref="A216:B216"/>
    <mergeCell ref="A217:B217"/>
    <mergeCell ref="H219:H220"/>
    <mergeCell ref="A221:B221"/>
    <mergeCell ref="A222:B2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headerFooter>
    <oddHeader>&amp;C&amp;A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18</vt:i4>
      </vt:variant>
    </vt:vector>
  </HeadingPairs>
  <TitlesOfParts>
    <vt:vector size="26" baseType="lpstr">
      <vt:lpstr>RECAP</vt:lpstr>
      <vt:lpstr>synthése</vt:lpstr>
      <vt:lpstr>MARSEILLE</vt:lpstr>
      <vt:lpstr>BARCELONE</vt:lpstr>
      <vt:lpstr>VALENCE</vt:lpstr>
      <vt:lpstr>GENES</vt:lpstr>
      <vt:lpstr>LA SPEZIA</vt:lpstr>
      <vt:lpstr>GANDIA</vt:lpstr>
      <vt:lpstr>ALGER</vt:lpstr>
      <vt:lpstr>ALGER_C</vt:lpstr>
      <vt:lpstr>ANNABA</vt:lpstr>
      <vt:lpstr>BEJAIA</vt:lpstr>
      <vt:lpstr>DJEN_DJEN</vt:lpstr>
      <vt:lpstr>GHAZAOUET</vt:lpstr>
      <vt:lpstr>Mosta</vt:lpstr>
      <vt:lpstr>ORAN</vt:lpstr>
      <vt:lpstr>ORAN_Sec</vt:lpstr>
      <vt:lpstr>pol</vt:lpstr>
      <vt:lpstr>SKIKDA</vt:lpstr>
      <vt:lpstr>week</vt:lpstr>
      <vt:lpstr>BARCELONE!Zone_d_impression</vt:lpstr>
      <vt:lpstr>GANDIA!Zone_d_impression</vt:lpstr>
      <vt:lpstr>GENES!Zone_d_impression</vt:lpstr>
      <vt:lpstr>'LA SPEZIA'!Zone_d_impression</vt:lpstr>
      <vt:lpstr>MARSEILLE!Zone_d_impression</vt:lpstr>
      <vt:lpstr>VALENCE!Zone_d_impression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2016-06-02T15:36:15Z</dcterms:created>
  <dcterms:modified xsi:type="dcterms:W3CDTF">2016-06-03T13:39:43Z</dcterms:modified>
</cp:coreProperties>
</file>