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9144" tabRatio="646"/>
  </bookViews>
  <sheets>
    <sheet name="Accueil" sheetId="14" r:id="rId1"/>
    <sheet name="EC" sheetId="7" r:id="rId2"/>
    <sheet name="VS" sheetId="16" r:id="rId3"/>
    <sheet name="EP" sheetId="17" r:id="rId4"/>
  </sheets>
  <externalReferences>
    <externalReference r:id="rId5"/>
  </externalReferences>
  <definedNames>
    <definedName name="_16_08_16" localSheetId="2">VS!$AI$1</definedName>
    <definedName name="EFATT_FORM">EP!$AL$2</definedName>
    <definedName name="EFATT_STAG">EP!$AI$2</definedName>
    <definedName name="EFRECUS_FORM">EP!$AL$1</definedName>
    <definedName name="EFRECUS_STAG" localSheetId="1">EC!$AI$1</definedName>
    <definedName name="EFRECUS_STAG" localSheetId="3">EP!$AI$1</definedName>
    <definedName name="EFRECUS_STAG">EP!$AI$1</definedName>
    <definedName name="interv_droit" localSheetId="3">EP!#REF!</definedName>
    <definedName name="interv_droit" localSheetId="2">VS!$O$18</definedName>
    <definedName name="interv_droit">EC!$O$28</definedName>
    <definedName name="interv_payés" localSheetId="3">EP!#REF!</definedName>
    <definedName name="interv_payés" localSheetId="2">VS!$Q$18</definedName>
    <definedName name="interv_payés">EC!$Q$28</definedName>
    <definedName name="interv_recus" localSheetId="3">EP!#REF!</definedName>
    <definedName name="interv_recus" localSheetId="2">VS!$P$18</definedName>
    <definedName name="interv_recus">EC!$P$28</definedName>
    <definedName name="interv_restes_à_payer" localSheetId="3">EP!#REF!</definedName>
    <definedName name="interv_restes_à_payer" localSheetId="2">VS!$R$18</definedName>
    <definedName name="interv_restes_à_payer">EC!$R$28</definedName>
    <definedName name="NBVACA">EP!$AP$1</definedName>
    <definedName name="STAGRECU" comment="États de frais stagiaires reçu mais non payés" localSheetId="3">EP!#REF!</definedName>
    <definedName name="STAGRECU" comment="États de frais stagiaires reçu mais non payés" localSheetId="2">VS!$X$18</definedName>
    <definedName name="STAGRECU" comment="États de frais stagiaires reçu mais non payés">EC!$X$28</definedName>
  </definedNames>
  <calcPr calcId="152511" refMode="R1C1"/>
</workbook>
</file>

<file path=xl/calcChain.xml><?xml version="1.0" encoding="utf-8"?>
<calcChain xmlns="http://schemas.openxmlformats.org/spreadsheetml/2006/main">
  <c r="I7" i="7" l="1"/>
  <c r="I9" i="7"/>
  <c r="I8" i="7"/>
  <c r="R4" i="17" l="1"/>
  <c r="R5" i="17"/>
  <c r="R6" i="17"/>
  <c r="R7" i="17"/>
  <c r="R8" i="17"/>
  <c r="R9" i="17"/>
  <c r="R10" i="17"/>
  <c r="R11" i="17"/>
  <c r="R12" i="17"/>
  <c r="R13" i="17"/>
  <c r="R14" i="17"/>
  <c r="R15" i="17"/>
  <c r="Z20" i="7" l="1"/>
  <c r="R20" i="7"/>
  <c r="Z21" i="7"/>
  <c r="R21" i="7"/>
  <c r="Z12" i="16" l="1"/>
  <c r="R12" i="16"/>
  <c r="Z13" i="16"/>
  <c r="R13" i="16"/>
  <c r="Z22" i="7"/>
  <c r="R22" i="7"/>
  <c r="Z23" i="7"/>
  <c r="R23" i="7"/>
  <c r="Z24" i="7"/>
  <c r="R24" i="7"/>
  <c r="AD25" i="7"/>
  <c r="Z25" i="7"/>
  <c r="R25" i="7"/>
  <c r="AD14" i="17" l="1"/>
  <c r="Z14" i="17"/>
  <c r="AD10" i="17" l="1"/>
  <c r="Z10" i="17"/>
  <c r="AD14" i="16"/>
  <c r="Z14" i="16"/>
  <c r="R14" i="16"/>
  <c r="Z9" i="7" l="1"/>
  <c r="R9" i="7"/>
  <c r="Z14" i="7"/>
  <c r="R14" i="7"/>
  <c r="Z19" i="7" l="1"/>
  <c r="R19" i="7"/>
  <c r="AD3" i="7"/>
  <c r="Z3" i="7"/>
  <c r="R3" i="7"/>
  <c r="Z17" i="7" l="1"/>
  <c r="R17" i="7"/>
  <c r="Z5" i="7"/>
  <c r="R5" i="7"/>
  <c r="Z8" i="17" l="1"/>
  <c r="AD8" i="17"/>
  <c r="Z4" i="7" l="1"/>
  <c r="R4" i="7"/>
  <c r="R6" i="16" l="1"/>
  <c r="Z6" i="16"/>
  <c r="R7" i="16"/>
  <c r="Z7" i="16"/>
  <c r="Z13" i="7"/>
  <c r="AD3" i="17"/>
  <c r="Z3" i="17"/>
  <c r="R3" i="17"/>
  <c r="AD12" i="17"/>
  <c r="Z12" i="17"/>
  <c r="AD7" i="17"/>
  <c r="Z7" i="17"/>
  <c r="AD13" i="17"/>
  <c r="Z13" i="17"/>
  <c r="AD9" i="17"/>
  <c r="Z9" i="17"/>
  <c r="AD15" i="17"/>
  <c r="Z15" i="17"/>
  <c r="AD16" i="17"/>
  <c r="Z16" i="17"/>
  <c r="R16" i="17"/>
  <c r="AD17" i="17"/>
  <c r="Z17" i="17"/>
  <c r="R17" i="17"/>
  <c r="R12" i="7" l="1"/>
  <c r="R7" i="7"/>
  <c r="R11" i="7"/>
  <c r="R16" i="7"/>
  <c r="R8" i="7"/>
  <c r="R18" i="7"/>
  <c r="R6" i="7"/>
  <c r="R19" i="17" l="1"/>
  <c r="Z18" i="17"/>
  <c r="Z6" i="17" l="1"/>
  <c r="Z11" i="17"/>
  <c r="Z4" i="17"/>
  <c r="Z5" i="17"/>
  <c r="AD3" i="16" l="1"/>
  <c r="AD15" i="16"/>
  <c r="AD16" i="16"/>
  <c r="AH1" i="17" l="1"/>
  <c r="AH1" i="16" l="1"/>
  <c r="Z5" i="16" l="1"/>
  <c r="Z4" i="16"/>
  <c r="R11" i="16"/>
  <c r="R8" i="16"/>
  <c r="R3" i="16"/>
  <c r="R5" i="16"/>
  <c r="R4" i="16"/>
  <c r="R15" i="16"/>
  <c r="R16" i="16"/>
  <c r="R10" i="7"/>
  <c r="R15" i="7"/>
  <c r="Z11" i="16"/>
  <c r="Z8" i="16"/>
  <c r="Z3" i="16"/>
  <c r="R10" i="16"/>
  <c r="R18" i="17"/>
  <c r="R20" i="17"/>
  <c r="Z19" i="17" l="1"/>
  <c r="Z20" i="17"/>
  <c r="AD19" i="17"/>
  <c r="AD20" i="17"/>
  <c r="AD18" i="17"/>
  <c r="Z12" i="7" l="1"/>
  <c r="Z7" i="7"/>
  <c r="Z11" i="7"/>
  <c r="Z8" i="7"/>
  <c r="Z10" i="7"/>
  <c r="Z15" i="7"/>
  <c r="AH1" i="7" l="1"/>
  <c r="AD11" i="17"/>
  <c r="AD6" i="17"/>
  <c r="AD5" i="17"/>
  <c r="AC18" i="16"/>
  <c r="AB18" i="16"/>
  <c r="Y18" i="16"/>
  <c r="X18" i="16"/>
  <c r="W18" i="16"/>
  <c r="V18" i="16"/>
  <c r="U18" i="16"/>
  <c r="T18" i="16"/>
  <c r="Q18" i="16"/>
  <c r="P18" i="16"/>
  <c r="O18" i="16"/>
  <c r="Z16" i="16"/>
  <c r="Z15" i="16"/>
  <c r="Z10" i="16"/>
  <c r="Z9" i="16"/>
  <c r="R9" i="16"/>
  <c r="AI1" i="16" l="1"/>
  <c r="AL1" i="17"/>
  <c r="AN1" i="17" s="1"/>
  <c r="AP1" i="17"/>
  <c r="AI1" i="17"/>
  <c r="AL2" i="17"/>
  <c r="R18" i="16"/>
  <c r="AL2" i="16" s="1"/>
  <c r="AL1" i="16"/>
  <c r="AP1" i="16"/>
  <c r="Z18" i="16"/>
  <c r="AI2" i="16" s="1"/>
  <c r="AD18" i="16"/>
  <c r="Z6" i="7"/>
  <c r="AK1" i="17" l="1"/>
  <c r="AO1" i="17" s="1"/>
  <c r="AI2" i="17"/>
  <c r="AN2" i="17"/>
  <c r="AK2" i="16"/>
  <c r="AN2" i="16"/>
  <c r="AK1" i="16"/>
  <c r="AN1" i="16"/>
  <c r="AK2" i="17" l="1"/>
  <c r="AO2" i="17" s="1"/>
  <c r="AO2" i="16"/>
  <c r="AO1" i="16"/>
  <c r="AC28" i="7" l="1"/>
  <c r="AB28" i="7"/>
  <c r="V28" i="7"/>
  <c r="W28" i="7"/>
  <c r="X28" i="7"/>
  <c r="Y28" i="7"/>
  <c r="U28" i="7"/>
  <c r="T28" i="7"/>
  <c r="Q28" i="7"/>
  <c r="P28" i="7"/>
  <c r="O28" i="7"/>
  <c r="Z18" i="7"/>
  <c r="AP1" i="7" l="1"/>
  <c r="AD28" i="7"/>
  <c r="AI1" i="7"/>
  <c r="AL1" i="7"/>
  <c r="R28" i="7"/>
  <c r="AL2" i="7" s="1"/>
  <c r="Z28" i="7"/>
  <c r="AI2" i="7" s="1"/>
  <c r="AK2" i="7" l="1"/>
  <c r="AN2" i="7"/>
  <c r="AN1" i="7"/>
  <c r="AK1" i="7"/>
  <c r="AO2" i="7" l="1"/>
  <c r="AO1" i="7"/>
</calcChain>
</file>

<file path=xl/comments1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2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 xml:space="preserve">Cellules masquées, texte en blanc
</t>
        </r>
      </text>
    </comment>
  </commentList>
</comments>
</file>

<file path=xl/comments3.xml><?xml version="1.0" encoding="utf-8"?>
<comments xmlns="http://schemas.openxmlformats.org/spreadsheetml/2006/main">
  <authors>
    <author>Steven</author>
  </authors>
  <commentList>
    <comment ref="AH1" authorId="0" shapeId="0">
      <text>
        <r>
          <rPr>
            <b/>
            <sz val="9"/>
            <color indexed="81"/>
            <rFont val="Tahoma"/>
            <family val="2"/>
          </rPr>
          <t>Cellules masquées, texte en blanc</t>
        </r>
      </text>
    </comment>
  </commentList>
</comments>
</file>

<file path=xl/sharedStrings.xml><?xml version="1.0" encoding="utf-8"?>
<sst xmlns="http://schemas.openxmlformats.org/spreadsheetml/2006/main" count="199" uniqueCount="52">
  <si>
    <t>FOAD</t>
  </si>
  <si>
    <t>P</t>
  </si>
  <si>
    <t>F2F</t>
  </si>
  <si>
    <t>I</t>
  </si>
  <si>
    <t>Dispositif</t>
  </si>
  <si>
    <t>Module</t>
  </si>
  <si>
    <t>INTERVENANTS</t>
  </si>
  <si>
    <t>STAGIAIRES</t>
  </si>
  <si>
    <t>ENVOI / RECEPTION</t>
  </si>
  <si>
    <t xml:space="preserve">Type de dispositif </t>
  </si>
  <si>
    <t>Intitulé module</t>
  </si>
  <si>
    <t>Intitulé dispositif</t>
  </si>
  <si>
    <t>Numéro du groupe</t>
  </si>
  <si>
    <t>Date du stage</t>
  </si>
  <si>
    <t>Traité le…</t>
  </si>
  <si>
    <t>Retour LE</t>
  </si>
  <si>
    <t xml:space="preserve">Relance </t>
  </si>
  <si>
    <t>Nom(s)</t>
  </si>
  <si>
    <t>Nombre d'ayant(s) droit(s)</t>
  </si>
  <si>
    <t>Nombre de groupes</t>
  </si>
  <si>
    <t>États de frais reçus</t>
  </si>
  <si>
    <t>États de frais payés</t>
  </si>
  <si>
    <t>Heure(s) de vacation prévue(s)</t>
  </si>
  <si>
    <t>Restes à payer</t>
  </si>
  <si>
    <t>Heure(s) de vacation mise(s) en paiement</t>
  </si>
  <si>
    <t>Date de saisie des présents</t>
  </si>
  <si>
    <t>DISPOSITIFS / MODULES</t>
  </si>
  <si>
    <t xml:space="preserve">Personnes convoquées </t>
  </si>
  <si>
    <t>Nombre de présents</t>
  </si>
  <si>
    <t>Nombre d'ayant(s) droit(s) après retour LE</t>
  </si>
  <si>
    <t>Retour fiche rétribution</t>
  </si>
  <si>
    <t>Taux de présence, en %</t>
  </si>
  <si>
    <t>OBSERVATIONS</t>
  </si>
  <si>
    <t>PRÉSENCES / ABSENCES</t>
  </si>
  <si>
    <t>LE envoyée à…</t>
  </si>
  <si>
    <t>TOTAUX</t>
  </si>
  <si>
    <t xml:space="preserve">TOTAUX </t>
  </si>
  <si>
    <t>Lauréats</t>
  </si>
  <si>
    <t/>
  </si>
  <si>
    <t>GTP</t>
  </si>
  <si>
    <t>LAURÉATS</t>
  </si>
  <si>
    <t>Établissement d'accueil</t>
  </si>
  <si>
    <t xml:space="preserve">LE envoyée à… </t>
  </si>
  <si>
    <t>BLABLA</t>
  </si>
  <si>
    <t>blabla@blabla.fr</t>
  </si>
  <si>
    <t>16A012B147</t>
  </si>
  <si>
    <t>BLABLA@BLA.FR</t>
  </si>
  <si>
    <t>16A0BP1176</t>
  </si>
  <si>
    <t>blabla@bla.fr</t>
  </si>
  <si>
    <t>EC</t>
  </si>
  <si>
    <t>VS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</si>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</sst>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,##0.00&quot; &quot;[$€-40C];[Red]&quot;-&quot;#,##0.00&quot; &quot;[$€-40C]"/>
    <numFmt numFmtId="166" formatCode="dd/mm/yy;@"/>
    <numFmt numFmtId="167" formatCode="0.0"/>
  </numFmts>
  <fonts count="55">
    <font>
      <sz val="11"/>
      <color rgb="FF000000"/>
      <name val="Arial"/>
      <family val="2"/>
    </font>
    <font>
      <sz val="11"/>
      <color theme="1"/>
      <name val="Trebuchet MS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5"/>
      <color theme="3"/>
      <name val="Trebuchet MS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5"/>
      <name val="Trebuchet MS"/>
      <family val="2"/>
      <scheme val="minor"/>
    </font>
    <font>
      <b/>
      <sz val="10"/>
      <color rgb="FF000000"/>
      <name val="Trebuchet MS"/>
      <family val="2"/>
      <scheme val="major"/>
    </font>
    <font>
      <b/>
      <sz val="10"/>
      <color theme="1"/>
      <name val="Trebuchet MS"/>
      <family val="2"/>
      <scheme val="major"/>
    </font>
    <font>
      <b/>
      <sz val="10"/>
      <color rgb="FF002060"/>
      <name val="Trebuchet MS"/>
      <family val="2"/>
      <scheme val="major"/>
    </font>
    <font>
      <b/>
      <sz val="10"/>
      <color theme="8" tint="-0.249977111117893"/>
      <name val="Trebuchet MS"/>
      <family val="2"/>
      <scheme val="major"/>
    </font>
    <font>
      <b/>
      <sz val="10"/>
      <color theme="8"/>
      <name val="Trebuchet MS"/>
      <family val="2"/>
      <scheme val="major"/>
    </font>
    <font>
      <sz val="11"/>
      <color theme="8"/>
      <name val="Arial"/>
      <family val="2"/>
    </font>
    <font>
      <sz val="11"/>
      <color rgb="FF002060"/>
      <name val="Arial"/>
      <family val="2"/>
    </font>
    <font>
      <sz val="11"/>
      <color rgb="FF006600"/>
      <name val="Arial"/>
      <family val="2"/>
    </font>
    <font>
      <b/>
      <sz val="10"/>
      <color rgb="FF006600"/>
      <name val="Trebuchet MS"/>
      <family val="2"/>
      <scheme val="major"/>
    </font>
    <font>
      <sz val="11"/>
      <color rgb="FF7030A0"/>
      <name val="Arial"/>
      <family val="2"/>
    </font>
    <font>
      <b/>
      <sz val="10"/>
      <color rgb="FF7030A0"/>
      <name val="Trebuchet MS"/>
      <family val="2"/>
      <scheme val="major"/>
    </font>
    <font>
      <sz val="11"/>
      <color theme="8" tint="-0.249977111117893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u/>
      <sz val="9"/>
      <color rgb="FF0070C0"/>
      <name val="Arial"/>
      <family val="2"/>
    </font>
    <font>
      <sz val="9"/>
      <color rgb="FF0070C0"/>
      <name val="Arial"/>
      <family val="2"/>
    </font>
    <font>
      <sz val="10"/>
      <color theme="8" tint="-0.249977111117893"/>
      <name val="Arial"/>
      <family val="2"/>
    </font>
    <font>
      <sz val="10"/>
      <color rgb="FF00206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2060"/>
      <name val="Arial"/>
      <family val="2"/>
    </font>
    <font>
      <sz val="11"/>
      <name val="Arial"/>
      <family val="2"/>
    </font>
    <font>
      <b/>
      <sz val="9"/>
      <color rgb="FF0070C0"/>
      <name val="Arial"/>
      <family val="2"/>
    </font>
    <font>
      <sz val="8"/>
      <color theme="0"/>
      <name val="Arial"/>
      <family val="2"/>
    </font>
    <font>
      <b/>
      <sz val="11"/>
      <color theme="0"/>
      <name val="Arial"/>
      <family val="2"/>
    </font>
    <font>
      <b/>
      <sz val="9"/>
      <color indexed="81"/>
      <name val="Tahoma"/>
      <family val="2"/>
    </font>
    <font>
      <b/>
      <sz val="8"/>
      <color theme="0"/>
      <name val="Arial"/>
      <family val="2"/>
    </font>
    <font>
      <u/>
      <sz val="10"/>
      <color rgb="FF006600"/>
      <name val="Trebuchet MS"/>
      <family val="2"/>
      <scheme val="major"/>
    </font>
    <font>
      <sz val="10"/>
      <color rgb="FF006600"/>
      <name val="Trebuchet MS"/>
      <family val="2"/>
      <scheme val="major"/>
    </font>
    <font>
      <u/>
      <sz val="11"/>
      <name val="Arial"/>
      <family val="2"/>
    </font>
    <font>
      <sz val="8"/>
      <name val="Arial"/>
      <family val="2"/>
    </font>
    <font>
      <b/>
      <sz val="10"/>
      <name val="Trebuchet MS"/>
      <family val="2"/>
      <scheme val="major"/>
    </font>
    <font>
      <b/>
      <sz val="8"/>
      <name val="Arial"/>
      <family val="2"/>
    </font>
    <font>
      <sz val="11"/>
      <color rgb="FFFF0000"/>
      <name val="Arial"/>
      <family val="2"/>
    </font>
    <font>
      <u/>
      <sz val="11"/>
      <color theme="0"/>
      <name val="Arial"/>
      <family val="2"/>
    </font>
    <font>
      <b/>
      <sz val="10"/>
      <color theme="0"/>
      <name val="Trebuchet MS"/>
      <family val="2"/>
      <scheme val="major"/>
    </font>
    <font>
      <u/>
      <sz val="10"/>
      <color theme="10"/>
      <name val="Trebuchet MS"/>
      <family val="2"/>
      <scheme val="major"/>
    </font>
    <font>
      <u/>
      <sz val="11"/>
      <color rgb="FF006600"/>
      <name val="Arial"/>
      <family val="2"/>
    </font>
    <font>
      <u/>
      <sz val="9"/>
      <color rgb="FF006600"/>
      <name val="Arial"/>
      <family val="2"/>
    </font>
    <font>
      <b/>
      <u/>
      <sz val="10"/>
      <color rgb="FF006600"/>
      <name val="Trebuchet MS"/>
      <family val="2"/>
      <scheme val="major"/>
    </font>
    <font>
      <sz val="11"/>
      <color theme="1"/>
      <name val="Trebuchet MS"/>
      <family val="2"/>
      <charset val="178"/>
      <scheme val="minor"/>
    </font>
    <font>
      <u/>
      <sz val="11"/>
      <color rgb="FF000000"/>
      <name val="Arial"/>
      <family val="2"/>
    </font>
    <font>
      <sz val="9"/>
      <color rgb="FF006600"/>
      <name val="Arial"/>
      <family val="2"/>
    </font>
    <font>
      <b/>
      <sz val="11"/>
      <color rgb="FF006600"/>
      <name val="Arial"/>
      <family val="2"/>
    </font>
    <font>
      <b/>
      <sz val="15"/>
      <color theme="1"/>
      <name val="Trebuchet MS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90B8FA"/>
        </stop>
      </gradientFill>
    </fill>
    <fill>
      <gradientFill degree="90">
        <stop position="0">
          <color theme="0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gradientFill degree="90">
        <stop position="0">
          <color theme="0"/>
        </stop>
        <stop position="1">
          <color rgb="FFAC75D5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3CEFE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 diagonalUp="1" diagonalDown="1"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 diagonalUp="1" diagonalDown="1"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 style="double">
        <color indexed="64"/>
      </diagonal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 style="thick">
        <color indexed="64"/>
      </bottom>
      <diagonal/>
    </border>
    <border>
      <left/>
      <right style="thin">
        <color auto="1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Dashed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4" fillId="0" borderId="0"/>
    <xf numFmtId="0" fontId="6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50" fillId="0" borderId="0"/>
    <xf numFmtId="0" fontId="1" fillId="0" borderId="0"/>
  </cellStyleXfs>
  <cellXfs count="331">
    <xf numFmtId="0" fontId="0" fillId="0" borderId="0" xfId="0"/>
    <xf numFmtId="14" fontId="0" fillId="0" borderId="0" xfId="0" applyNumberFormat="1"/>
    <xf numFmtId="0" fontId="10" fillId="0" borderId="0" xfId="0" applyFont="1" applyAlignment="1">
      <alignment horizontal="center" vertical="center" wrapText="1"/>
    </xf>
    <xf numFmtId="166" fontId="0" fillId="0" borderId="0" xfId="0" applyNumberFormat="1"/>
    <xf numFmtId="0" fontId="12" fillId="2" borderId="6" xfId="0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Border="1"/>
    <xf numFmtId="14" fontId="18" fillId="0" borderId="21" xfId="0" applyNumberFormat="1" applyFont="1" applyFill="1" applyBorder="1" applyAlignment="1">
      <alignment horizontal="center" vertical="center" wrapText="1"/>
    </xf>
    <xf numFmtId="14" fontId="18" fillId="0" borderId="8" xfId="0" applyNumberFormat="1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9" fillId="2" borderId="25" xfId="6" applyFont="1" applyFill="1" applyBorder="1" applyAlignment="1">
      <alignment horizontal="center" vertical="center"/>
    </xf>
    <xf numFmtId="0" fontId="22" fillId="0" borderId="0" xfId="0" applyFont="1"/>
    <xf numFmtId="166" fontId="12" fillId="2" borderId="7" xfId="0" applyNumberFormat="1" applyFont="1" applyFill="1" applyBorder="1" applyAlignment="1">
      <alignment horizontal="center" vertical="center" wrapText="1"/>
    </xf>
    <xf numFmtId="0" fontId="9" fillId="4" borderId="28" xfId="6" applyFont="1" applyFill="1" applyBorder="1" applyAlignment="1">
      <alignment horizontal="center" vertical="center"/>
    </xf>
    <xf numFmtId="166" fontId="12" fillId="2" borderId="29" xfId="0" applyNumberFormat="1" applyFont="1" applyFill="1" applyBorder="1" applyAlignment="1">
      <alignment horizontal="center" vertical="center" wrapText="1"/>
    </xf>
    <xf numFmtId="166" fontId="18" fillId="0" borderId="9" xfId="0" applyNumberFormat="1" applyFont="1" applyFill="1" applyBorder="1" applyAlignment="1">
      <alignment horizontal="center" vertical="center" wrapText="1"/>
    </xf>
    <xf numFmtId="0" fontId="23" fillId="0" borderId="0" xfId="7" applyAlignment="1"/>
    <xf numFmtId="0" fontId="0" fillId="0" borderId="0" xfId="0" applyAlignment="1">
      <alignment horizontal="left" vertical="center"/>
    </xf>
    <xf numFmtId="0" fontId="26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167" fontId="15" fillId="0" borderId="20" xfId="0" applyNumberFormat="1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166" fontId="24" fillId="0" borderId="17" xfId="7" applyNumberFormat="1" applyFont="1" applyBorder="1" applyAlignment="1">
      <alignment horizontal="center" vertical="center" wrapText="1"/>
    </xf>
    <xf numFmtId="166" fontId="17" fillId="0" borderId="2" xfId="0" applyNumberFormat="1" applyFont="1" applyBorder="1" applyAlignment="1">
      <alignment horizontal="center"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wrapText="1"/>
    </xf>
    <xf numFmtId="16" fontId="0" fillId="0" borderId="18" xfId="0" applyNumberForma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6" fontId="17" fillId="0" borderId="22" xfId="0" applyNumberFormat="1" applyFont="1" applyBorder="1" applyAlignment="1">
      <alignment horizontal="center" vertical="center" wrapText="1"/>
    </xf>
    <xf numFmtId="166" fontId="17" fillId="0" borderId="20" xfId="0" applyNumberFormat="1" applyFont="1" applyBorder="1" applyAlignment="1">
      <alignment horizontal="center" vertical="center" wrapText="1"/>
    </xf>
    <xf numFmtId="166" fontId="24" fillId="0" borderId="22" xfId="7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32" xfId="0" applyBorder="1" applyAlignment="1">
      <alignment horizontal="center" vertical="center" wrapText="1"/>
    </xf>
    <xf numFmtId="166" fontId="0" fillId="0" borderId="1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18" fillId="0" borderId="7" xfId="0" applyNumberFormat="1" applyFont="1" applyFill="1" applyBorder="1" applyAlignment="1">
      <alignment horizontal="center" vertical="center" wrapText="1"/>
    </xf>
    <xf numFmtId="166" fontId="0" fillId="0" borderId="33" xfId="0" applyNumberFormat="1" applyBorder="1" applyAlignment="1">
      <alignment horizontal="center" vertical="center" wrapText="1"/>
    </xf>
    <xf numFmtId="166" fontId="0" fillId="0" borderId="35" xfId="0" applyNumberForma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0" borderId="36" xfId="0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 wrapText="1"/>
    </xf>
    <xf numFmtId="166" fontId="25" fillId="0" borderId="37" xfId="0" applyNumberFormat="1" applyFont="1" applyBorder="1" applyAlignment="1">
      <alignment horizontal="center" vertical="center" wrapText="1"/>
    </xf>
    <xf numFmtId="166" fontId="17" fillId="0" borderId="35" xfId="0" applyNumberFormat="1" applyFont="1" applyBorder="1" applyAlignment="1">
      <alignment horizontal="center" vertical="center" wrapText="1"/>
    </xf>
    <xf numFmtId="166" fontId="17" fillId="0" borderId="37" xfId="0" applyNumberFormat="1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166" fontId="30" fillId="0" borderId="1" xfId="0" applyNumberFormat="1" applyFont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30" fillId="0" borderId="32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/>
    </xf>
    <xf numFmtId="0" fontId="32" fillId="4" borderId="28" xfId="6" applyFont="1" applyFill="1" applyBorder="1" applyAlignment="1">
      <alignment horizontal="center" vertical="center"/>
    </xf>
    <xf numFmtId="166" fontId="25" fillId="0" borderId="0" xfId="0" applyNumberFormat="1" applyFont="1" applyBorder="1" applyAlignment="1">
      <alignment horizontal="center" vertical="center"/>
    </xf>
    <xf numFmtId="166" fontId="25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27" fillId="0" borderId="1" xfId="0" applyNumberFormat="1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164" fontId="33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22" fillId="0" borderId="0" xfId="0" applyFont="1" applyBorder="1"/>
    <xf numFmtId="0" fontId="16" fillId="0" borderId="1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left" vertical="center" wrapText="1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166" fontId="30" fillId="0" borderId="1" xfId="0" applyNumberFormat="1" applyFont="1" applyBorder="1" applyAlignment="1" applyProtection="1">
      <alignment horizontal="center" vertical="center" wrapText="1"/>
      <protection locked="0"/>
    </xf>
    <xf numFmtId="166" fontId="17" fillId="0" borderId="2" xfId="0" applyNumberFormat="1" applyFont="1" applyBorder="1" applyAlignment="1" applyProtection="1">
      <alignment horizontal="center" vertical="center" wrapText="1"/>
      <protection locked="0"/>
    </xf>
    <xf numFmtId="166" fontId="17" fillId="0" borderId="17" xfId="0" applyNumberFormat="1" applyFont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66" fontId="21" fillId="0" borderId="1" xfId="0" applyNumberFormat="1" applyFont="1" applyBorder="1" applyAlignment="1" applyProtection="1">
      <alignment horizontal="center" vertical="center" wrapText="1"/>
      <protection locked="0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0" fontId="19" fillId="0" borderId="18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6" fontId="24" fillId="0" borderId="22" xfId="7" applyNumberFormat="1" applyFont="1" applyBorder="1" applyAlignment="1" applyProtection="1">
      <alignment horizontal="center" vertical="center" wrapText="1"/>
      <protection locked="0"/>
    </xf>
    <xf numFmtId="166" fontId="17" fillId="0" borderId="22" xfId="0" applyNumberFormat="1" applyFont="1" applyBorder="1" applyAlignment="1" applyProtection="1">
      <alignment horizontal="center" vertical="center" wrapText="1"/>
      <protection locked="0"/>
    </xf>
    <xf numFmtId="166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Protection="1">
      <protection locked="0"/>
    </xf>
    <xf numFmtId="1" fontId="31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37" fillId="0" borderId="1" xfId="7" applyNumberFormat="1" applyFont="1" applyBorder="1" applyAlignment="1" applyProtection="1">
      <alignment horizontal="center" vertical="center" wrapText="1"/>
      <protection locked="0"/>
    </xf>
    <xf numFmtId="0" fontId="38" fillId="0" borderId="0" xfId="0" applyNumberFormat="1" applyFont="1" applyAlignment="1">
      <alignment horizontal="center" vertical="center" wrapText="1"/>
    </xf>
    <xf numFmtId="0" fontId="38" fillId="0" borderId="10" xfId="0" applyNumberFormat="1" applyFont="1" applyBorder="1" applyAlignment="1">
      <alignment horizontal="center" vertical="center" wrapText="1"/>
    </xf>
    <xf numFmtId="166" fontId="17" fillId="0" borderId="38" xfId="0" applyNumberFormat="1" applyFont="1" applyBorder="1" applyAlignment="1">
      <alignment horizontal="center" vertical="center" wrapText="1"/>
    </xf>
    <xf numFmtId="0" fontId="39" fillId="0" borderId="0" xfId="7" applyFont="1" applyAlignment="1"/>
    <xf numFmtId="0" fontId="41" fillId="0" borderId="0" xfId="0" applyFont="1" applyAlignment="1">
      <alignment horizontal="center" vertical="center" wrapText="1"/>
    </xf>
    <xf numFmtId="0" fontId="31" fillId="0" borderId="0" xfId="0" applyFont="1" applyProtection="1">
      <protection locked="0"/>
    </xf>
    <xf numFmtId="0" fontId="40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31" fillId="0" borderId="0" xfId="0" applyFont="1"/>
    <xf numFmtId="0" fontId="5" fillId="0" borderId="14" xfId="0" applyNumberFormat="1" applyFont="1" applyBorder="1" applyAlignment="1">
      <alignment horizontal="center" vertical="center"/>
    </xf>
    <xf numFmtId="0" fontId="43" fillId="0" borderId="0" xfId="0" applyFont="1" applyProtection="1">
      <protection locked="0"/>
    </xf>
    <xf numFmtId="0" fontId="22" fillId="0" borderId="0" xfId="0" applyFont="1" applyFill="1" applyBorder="1" applyProtection="1">
      <protection locked="0"/>
    </xf>
    <xf numFmtId="1" fontId="26" fillId="0" borderId="2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21" fillId="0" borderId="19" xfId="0" applyNumberFormat="1" applyFont="1" applyBorder="1" applyAlignment="1">
      <alignment horizontal="center" vertical="center" wrapText="1"/>
    </xf>
    <xf numFmtId="1" fontId="21" fillId="0" borderId="17" xfId="0" applyNumberFormat="1" applyFont="1" applyBorder="1" applyAlignment="1">
      <alignment horizontal="center" vertical="center" wrapText="1"/>
    </xf>
    <xf numFmtId="0" fontId="5" fillId="0" borderId="14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39" xfId="0" applyBorder="1" applyAlignment="1">
      <alignment wrapText="1"/>
    </xf>
    <xf numFmtId="0" fontId="0" fillId="0" borderId="11" xfId="0" applyBorder="1"/>
    <xf numFmtId="1" fontId="21" fillId="0" borderId="27" xfId="0" applyNumberFormat="1" applyFont="1" applyBorder="1" applyAlignment="1">
      <alignment horizontal="center" vertical="center" wrapText="1"/>
    </xf>
    <xf numFmtId="1" fontId="21" fillId="0" borderId="2" xfId="0" applyNumberFormat="1" applyFont="1" applyBorder="1" applyAlignment="1">
      <alignment horizontal="center" vertical="center" wrapText="1"/>
    </xf>
    <xf numFmtId="1" fontId="21" fillId="0" borderId="31" xfId="0" applyNumberFormat="1" applyFont="1" applyBorder="1" applyAlignment="1">
      <alignment horizontal="center" vertical="center" wrapText="1"/>
    </xf>
    <xf numFmtId="0" fontId="16" fillId="0" borderId="0" xfId="0" applyFont="1" applyFill="1" applyBorder="1" applyProtection="1">
      <protection locked="0"/>
    </xf>
    <xf numFmtId="0" fontId="16" fillId="0" borderId="0" xfId="0" applyFont="1" applyProtection="1">
      <protection locked="0"/>
    </xf>
    <xf numFmtId="2" fontId="16" fillId="0" borderId="0" xfId="0" applyNumberFormat="1" applyFont="1" applyProtection="1">
      <protection locked="0"/>
    </xf>
    <xf numFmtId="0" fontId="44" fillId="0" borderId="0" xfId="7" applyFont="1" applyAlignment="1"/>
    <xf numFmtId="164" fontId="33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2" fillId="0" borderId="0" xfId="0" applyFont="1" applyFill="1" applyBorder="1"/>
    <xf numFmtId="0" fontId="18" fillId="0" borderId="7" xfId="0" applyNumberFormat="1" applyFont="1" applyFill="1" applyBorder="1" applyAlignment="1">
      <alignment horizontal="center" vertical="center" wrapText="1"/>
    </xf>
    <xf numFmtId="16" fontId="0" fillId="0" borderId="0" xfId="0" applyNumberFormat="1" applyFill="1" applyBorder="1" applyProtection="1">
      <protection locked="0"/>
    </xf>
    <xf numFmtId="0" fontId="44" fillId="0" borderId="26" xfId="7" applyFont="1" applyBorder="1" applyAlignment="1">
      <alignment horizontal="center" vertical="center" wrapText="1"/>
    </xf>
    <xf numFmtId="0" fontId="44" fillId="0" borderId="0" xfId="7" applyFont="1"/>
    <xf numFmtId="0" fontId="17" fillId="0" borderId="0" xfId="0" applyFont="1" applyProtection="1">
      <protection locked="0"/>
    </xf>
    <xf numFmtId="0" fontId="17" fillId="0" borderId="0" xfId="0" applyFont="1" applyFill="1" applyBorder="1" applyProtection="1">
      <protection locked="0"/>
    </xf>
    <xf numFmtId="0" fontId="48" fillId="0" borderId="1" xfId="7" applyFont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8" fillId="0" borderId="32" xfId="0" applyFont="1" applyBorder="1" applyAlignment="1">
      <alignment horizontal="center" vertical="center" wrapText="1"/>
    </xf>
    <xf numFmtId="0" fontId="46" fillId="0" borderId="1" xfId="7" applyNumberFormat="1" applyFont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Border="1" applyAlignment="1">
      <alignment horizontal="center" vertical="center" wrapText="1"/>
    </xf>
    <xf numFmtId="49" fontId="12" fillId="2" borderId="7" xfId="0" applyNumberFormat="1" applyFont="1" applyFill="1" applyBorder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6" fillId="0" borderId="27" xfId="0" applyNumberFormat="1" applyFont="1" applyBorder="1" applyAlignment="1">
      <alignment horizontal="center" vertical="center" wrapText="1"/>
    </xf>
    <xf numFmtId="49" fontId="16" fillId="0" borderId="36" xfId="0" applyNumberFormat="1" applyFont="1" applyBorder="1" applyAlignment="1">
      <alignment horizontal="center" vertical="center" wrapText="1"/>
    </xf>
    <xf numFmtId="167" fontId="15" fillId="0" borderId="20" xfId="0" applyNumberFormat="1" applyFont="1" applyBorder="1" applyAlignment="1" applyProtection="1">
      <alignment horizontal="center" vertical="center" wrapText="1"/>
    </xf>
    <xf numFmtId="0" fontId="16" fillId="0" borderId="27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166" fontId="30" fillId="0" borderId="0" xfId="0" applyNumberFormat="1" applyFont="1" applyBorder="1" applyAlignment="1" applyProtection="1">
      <alignment horizontal="center" vertical="center" wrapText="1"/>
      <protection locked="0"/>
    </xf>
    <xf numFmtId="166" fontId="30" fillId="0" borderId="0" xfId="0" applyNumberFormat="1" applyFont="1" applyBorder="1" applyAlignment="1">
      <alignment horizontal="center" vertical="center" wrapText="1"/>
    </xf>
    <xf numFmtId="0" fontId="46" fillId="0" borderId="1" xfId="7" applyFont="1" applyBorder="1" applyAlignment="1">
      <alignment horizontal="center" vertical="center" wrapText="1"/>
    </xf>
    <xf numFmtId="166" fontId="24" fillId="0" borderId="22" xfId="0" applyNumberFormat="1" applyFont="1" applyBorder="1" applyAlignment="1" applyProtection="1">
      <alignment horizontal="center" vertical="center" wrapText="1"/>
      <protection locked="0"/>
    </xf>
    <xf numFmtId="0" fontId="37" fillId="0" borderId="1" xfId="0" applyNumberFormat="1" applyFont="1" applyBorder="1" applyAlignment="1" applyProtection="1">
      <alignment horizontal="center" vertical="center" wrapText="1"/>
      <protection locked="0"/>
    </xf>
    <xf numFmtId="0" fontId="37" fillId="0" borderId="1" xfId="7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7" fillId="0" borderId="40" xfId="0" applyFont="1" applyBorder="1" applyAlignment="1" applyProtection="1">
      <alignment wrapText="1"/>
      <protection locked="0"/>
    </xf>
    <xf numFmtId="0" fontId="7" fillId="0" borderId="24" xfId="0" applyFont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6" fontId="24" fillId="0" borderId="17" xfId="0" applyNumberFormat="1" applyFont="1" applyBorder="1" applyAlignment="1" applyProtection="1">
      <alignment horizontal="center" vertical="center" wrapText="1"/>
      <protection locked="0"/>
    </xf>
    <xf numFmtId="166" fontId="0" fillId="0" borderId="17" xfId="0" applyNumberFormat="1" applyBorder="1" applyAlignment="1" applyProtection="1">
      <alignment horizontal="center" vertical="center" wrapText="1"/>
      <protection locked="0"/>
    </xf>
    <xf numFmtId="0" fontId="48" fillId="0" borderId="30" xfId="7" applyFont="1" applyBorder="1" applyAlignment="1">
      <alignment horizontal="center" vertical="center" wrapText="1"/>
    </xf>
    <xf numFmtId="0" fontId="48" fillId="0" borderId="0" xfId="7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2" fillId="0" borderId="3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6" fillId="0" borderId="31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6" fontId="11" fillId="0" borderId="9" xfId="0" applyNumberFormat="1" applyFont="1" applyFill="1" applyBorder="1" applyAlignment="1">
      <alignment horizontal="center" vertical="center" wrapText="1"/>
    </xf>
    <xf numFmtId="166" fontId="0" fillId="0" borderId="18" xfId="0" applyNumberFormat="1" applyBorder="1" applyAlignment="1" applyProtection="1">
      <alignment horizontal="center" vertical="center" wrapText="1"/>
      <protection locked="0"/>
    </xf>
    <xf numFmtId="166" fontId="8" fillId="3" borderId="13" xfId="0" applyNumberFormat="1" applyFont="1" applyFill="1" applyBorder="1" applyAlignment="1">
      <alignment horizontal="center" vertical="center"/>
    </xf>
    <xf numFmtId="0" fontId="13" fillId="10" borderId="7" xfId="0" applyFont="1" applyFill="1" applyBorder="1" applyAlignment="1" applyProtection="1">
      <alignment horizontal="center" vertical="center" wrapText="1"/>
    </xf>
    <xf numFmtId="0" fontId="21" fillId="10" borderId="19" xfId="0" applyFont="1" applyFill="1" applyBorder="1" applyAlignment="1" applyProtection="1">
      <alignment horizontal="center" vertical="center" wrapText="1"/>
    </xf>
    <xf numFmtId="0" fontId="20" fillId="11" borderId="8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 applyProtection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1" fontId="21" fillId="10" borderId="19" xfId="0" applyNumberFormat="1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0" fontId="21" fillId="10" borderId="19" xfId="0" applyFont="1" applyFill="1" applyBorder="1" applyAlignment="1">
      <alignment horizontal="center" vertical="center" wrapText="1"/>
    </xf>
    <xf numFmtId="0" fontId="27" fillId="0" borderId="31" xfId="0" applyFont="1" applyBorder="1" applyAlignment="1" applyProtection="1">
      <alignment horizontal="left" vertical="center" wrapText="1"/>
      <protection locked="0"/>
    </xf>
    <xf numFmtId="166" fontId="53" fillId="0" borderId="30" xfId="0" applyNumberFormat="1" applyFont="1" applyBorder="1" applyAlignment="1" applyProtection="1">
      <alignment horizontal="center" vertical="center" wrapText="1"/>
      <protection locked="0"/>
    </xf>
    <xf numFmtId="166" fontId="53" fillId="0" borderId="1" xfId="0" applyNumberFormat="1" applyFont="1" applyBorder="1" applyAlignment="1" applyProtection="1">
      <alignment horizontal="center" vertical="center" wrapText="1"/>
      <protection locked="0"/>
    </xf>
    <xf numFmtId="166" fontId="53" fillId="0" borderId="1" xfId="0" applyNumberFormat="1" applyFont="1" applyBorder="1" applyAlignment="1">
      <alignment horizontal="center" vertical="center" wrapText="1"/>
    </xf>
    <xf numFmtId="166" fontId="53" fillId="0" borderId="2" xfId="0" applyNumberFormat="1" applyFont="1" applyBorder="1" applyAlignment="1">
      <alignment horizontal="center" vertical="center" wrapText="1"/>
    </xf>
    <xf numFmtId="166" fontId="53" fillId="0" borderId="32" xfId="0" applyNumberFormat="1" applyFont="1" applyBorder="1" applyAlignment="1">
      <alignment horizontal="center" vertical="center" wrapText="1"/>
    </xf>
    <xf numFmtId="166" fontId="53" fillId="0" borderId="30" xfId="0" applyNumberFormat="1" applyFont="1" applyBorder="1" applyAlignment="1">
      <alignment horizontal="center" vertical="center" wrapText="1"/>
    </xf>
    <xf numFmtId="0" fontId="0" fillId="0" borderId="27" xfId="0" applyFont="1" applyBorder="1" applyAlignment="1" applyProtection="1">
      <alignment horizontal="center" vertical="center" wrapText="1"/>
      <protection locked="0"/>
    </xf>
    <xf numFmtId="166" fontId="0" fillId="0" borderId="22" xfId="0" applyNumberFormat="1" applyBorder="1" applyAlignment="1" applyProtection="1">
      <alignment horizontal="center" vertical="center" wrapText="1"/>
      <protection locked="0"/>
    </xf>
    <xf numFmtId="0" fontId="48" fillId="0" borderId="19" xfId="7" applyFont="1" applyBorder="1" applyAlignment="1">
      <alignment horizontal="center" vertical="center" wrapText="1"/>
    </xf>
    <xf numFmtId="0" fontId="48" fillId="0" borderId="0" xfId="0" applyFont="1" applyBorder="1" applyAlignment="1">
      <alignment horizontal="center" vertical="center" wrapText="1"/>
    </xf>
    <xf numFmtId="0" fontId="7" fillId="0" borderId="39" xfId="0" applyFont="1" applyBorder="1" applyAlignment="1" applyProtection="1">
      <alignment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166" fontId="21" fillId="0" borderId="31" xfId="0" applyNumberFormat="1" applyFont="1" applyBorder="1" applyAlignment="1" applyProtection="1">
      <alignment horizontal="center" vertical="center" wrapText="1"/>
      <protection locked="0"/>
    </xf>
    <xf numFmtId="0" fontId="19" fillId="0" borderId="43" xfId="0" applyFont="1" applyBorder="1" applyAlignment="1" applyProtection="1">
      <alignment horizontal="center" vertical="center" wrapText="1"/>
      <protection locked="0"/>
    </xf>
    <xf numFmtId="0" fontId="19" fillId="0" borderId="31" xfId="0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 applyProtection="1">
      <alignment horizontal="center" vertical="center" wrapText="1"/>
      <protection locked="0"/>
    </xf>
    <xf numFmtId="0" fontId="21" fillId="10" borderId="1" xfId="0" applyFont="1" applyFill="1" applyBorder="1" applyAlignment="1" applyProtection="1">
      <alignment horizontal="center" vertical="center" wrapText="1"/>
    </xf>
    <xf numFmtId="167" fontId="15" fillId="0" borderId="27" xfId="0" applyNumberFormat="1" applyFont="1" applyBorder="1" applyAlignment="1" applyProtection="1">
      <alignment horizontal="center" vertical="center" wrapText="1"/>
    </xf>
    <xf numFmtId="166" fontId="0" fillId="0" borderId="2" xfId="0" applyNumberFormat="1" applyBorder="1" applyAlignment="1" applyProtection="1">
      <alignment horizontal="center" vertical="center" wrapText="1"/>
      <protection locked="0"/>
    </xf>
    <xf numFmtId="0" fontId="19" fillId="11" borderId="17" xfId="0" applyFont="1" applyFill="1" applyBorder="1" applyAlignment="1" applyProtection="1">
      <alignment horizontal="center" vertical="center" wrapText="1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166" fontId="0" fillId="0" borderId="27" xfId="0" applyNumberFormat="1" applyBorder="1" applyAlignment="1" applyProtection="1">
      <alignment horizontal="center" vertical="center" wrapText="1"/>
      <protection locked="0"/>
    </xf>
    <xf numFmtId="0" fontId="26" fillId="0" borderId="18" xfId="0" applyFont="1" applyBorder="1" applyAlignment="1" applyProtection="1">
      <alignment horizontal="center" vertical="center" wrapText="1"/>
      <protection locked="0"/>
    </xf>
    <xf numFmtId="166" fontId="24" fillId="0" borderId="27" xfId="0" applyNumberFormat="1" applyFont="1" applyBorder="1" applyAlignment="1" applyProtection="1">
      <alignment horizontal="center" vertical="center" wrapText="1"/>
      <protection locked="0"/>
    </xf>
    <xf numFmtId="166" fontId="17" fillId="0" borderId="18" xfId="0" applyNumberFormat="1" applyFont="1" applyBorder="1" applyAlignment="1" applyProtection="1">
      <alignment horizontal="center" vertical="center" wrapText="1"/>
      <protection locked="0"/>
    </xf>
    <xf numFmtId="166" fontId="24" fillId="0" borderId="17" xfId="7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1" fontId="0" fillId="0" borderId="0" xfId="0" applyNumberFormat="1" applyBorder="1" applyProtection="1">
      <protection locked="0"/>
    </xf>
    <xf numFmtId="0" fontId="17" fillId="0" borderId="0" xfId="0" applyFont="1" applyBorder="1" applyProtection="1">
      <protection locked="0"/>
    </xf>
    <xf numFmtId="0" fontId="43" fillId="2" borderId="0" xfId="0" applyFont="1" applyFill="1" applyProtection="1">
      <protection locked="0"/>
    </xf>
    <xf numFmtId="166" fontId="24" fillId="0" borderId="22" xfId="0" applyNumberFormat="1" applyFont="1" applyBorder="1" applyAlignment="1">
      <alignment horizontal="center" vertical="center" wrapText="1"/>
    </xf>
    <xf numFmtId="0" fontId="16" fillId="0" borderId="0" xfId="0" applyFont="1" applyBorder="1" applyProtection="1">
      <protection locked="0"/>
    </xf>
    <xf numFmtId="0" fontId="16" fillId="0" borderId="45" xfId="0" applyFont="1" applyBorder="1" applyProtection="1">
      <protection locked="0"/>
    </xf>
    <xf numFmtId="0" fontId="0" fillId="0" borderId="44" xfId="0" applyBorder="1" applyProtection="1">
      <protection locked="0"/>
    </xf>
    <xf numFmtId="0" fontId="22" fillId="0" borderId="0" xfId="0" applyFont="1" applyBorder="1" applyProtection="1">
      <protection locked="0"/>
    </xf>
    <xf numFmtId="0" fontId="51" fillId="0" borderId="0" xfId="0" applyFont="1" applyBorder="1" applyProtection="1">
      <protection locked="0"/>
    </xf>
    <xf numFmtId="16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2" fontId="16" fillId="0" borderId="0" xfId="0" applyNumberFormat="1" applyFont="1" applyBorder="1" applyProtection="1">
      <protection locked="0"/>
    </xf>
    <xf numFmtId="2" fontId="22" fillId="0" borderId="0" xfId="0" applyNumberFormat="1" applyFont="1" applyBorder="1" applyProtection="1">
      <protection locked="0"/>
    </xf>
    <xf numFmtId="2" fontId="16" fillId="0" borderId="45" xfId="0" applyNumberFormat="1" applyFont="1" applyBorder="1" applyProtection="1">
      <protection locked="0"/>
    </xf>
    <xf numFmtId="0" fontId="43" fillId="0" borderId="0" xfId="0" applyFont="1" applyBorder="1" applyProtection="1">
      <protection locked="0"/>
    </xf>
    <xf numFmtId="0" fontId="43" fillId="0" borderId="45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1" fontId="0" fillId="0" borderId="47" xfId="0" applyNumberFormat="1" applyBorder="1" applyProtection="1">
      <protection locked="0"/>
    </xf>
    <xf numFmtId="0" fontId="17" fillId="0" borderId="47" xfId="0" applyFont="1" applyBorder="1" applyProtection="1">
      <protection locked="0"/>
    </xf>
    <xf numFmtId="0" fontId="43" fillId="0" borderId="47" xfId="0" applyFont="1" applyBorder="1" applyProtection="1">
      <protection locked="0"/>
    </xf>
    <xf numFmtId="0" fontId="43" fillId="0" borderId="48" xfId="0" applyFont="1" applyBorder="1" applyProtection="1">
      <protection locked="0"/>
    </xf>
    <xf numFmtId="0" fontId="0" fillId="0" borderId="31" xfId="0" applyFont="1" applyBorder="1" applyAlignment="1" applyProtection="1">
      <alignment horizontal="center" vertical="center" wrapText="1"/>
      <protection locked="0"/>
    </xf>
    <xf numFmtId="166" fontId="30" fillId="0" borderId="31" xfId="0" applyNumberFormat="1" applyFont="1" applyBorder="1" applyAlignment="1" applyProtection="1">
      <alignment horizontal="center" vertical="center" wrapText="1"/>
      <protection locked="0"/>
    </xf>
    <xf numFmtId="166" fontId="24" fillId="0" borderId="50" xfId="0" applyNumberFormat="1" applyFont="1" applyBorder="1" applyAlignment="1" applyProtection="1">
      <alignment horizontal="center" vertical="center" wrapText="1"/>
      <protection locked="0"/>
    </xf>
    <xf numFmtId="166" fontId="17" fillId="0" borderId="43" xfId="0" applyNumberFormat="1" applyFont="1" applyBorder="1" applyAlignment="1" applyProtection="1">
      <alignment horizontal="center" vertical="center" wrapText="1"/>
      <protection locked="0"/>
    </xf>
    <xf numFmtId="0" fontId="37" fillId="0" borderId="31" xfId="0" applyNumberFormat="1" applyFont="1" applyBorder="1" applyAlignment="1" applyProtection="1">
      <alignment horizontal="center" vertical="center" wrapText="1"/>
      <protection locked="0"/>
    </xf>
    <xf numFmtId="166" fontId="53" fillId="0" borderId="31" xfId="0" applyNumberFormat="1" applyFont="1" applyBorder="1" applyAlignment="1" applyProtection="1">
      <alignment horizontal="center" vertical="center" wrapText="1"/>
      <protection locked="0"/>
    </xf>
    <xf numFmtId="166" fontId="0" fillId="0" borderId="50" xfId="0" applyNumberFormat="1" applyBorder="1" applyAlignment="1" applyProtection="1">
      <alignment horizontal="center" vertical="center" wrapText="1"/>
      <protection locked="0"/>
    </xf>
    <xf numFmtId="0" fontId="26" fillId="0" borderId="43" xfId="0" applyFont="1" applyBorder="1" applyAlignment="1" applyProtection="1">
      <alignment horizontal="center" vertical="center" wrapText="1"/>
      <protection locked="0"/>
    </xf>
    <xf numFmtId="0" fontId="21" fillId="10" borderId="31" xfId="0" applyFont="1" applyFill="1" applyBorder="1" applyAlignment="1" applyProtection="1">
      <alignment horizontal="center" vertical="center" wrapText="1"/>
    </xf>
    <xf numFmtId="0" fontId="21" fillId="0" borderId="50" xfId="0" applyFont="1" applyBorder="1" applyAlignment="1" applyProtection="1">
      <alignment horizontal="center" vertical="center" wrapText="1"/>
      <protection locked="0"/>
    </xf>
    <xf numFmtId="0" fontId="19" fillId="11" borderId="34" xfId="0" applyFont="1" applyFill="1" applyBorder="1" applyAlignment="1" applyProtection="1">
      <alignment horizontal="center" vertical="center" wrapText="1"/>
    </xf>
    <xf numFmtId="166" fontId="0" fillId="0" borderId="42" xfId="0" applyNumberFormat="1" applyBorder="1" applyAlignment="1" applyProtection="1">
      <alignment horizontal="center" vertical="center" wrapText="1"/>
      <protection locked="0"/>
    </xf>
    <xf numFmtId="167" fontId="15" fillId="0" borderId="50" xfId="0" applyNumberFormat="1" applyFont="1" applyBorder="1" applyAlignment="1" applyProtection="1">
      <alignment horizontal="center" vertical="center" wrapText="1"/>
    </xf>
    <xf numFmtId="0" fontId="16" fillId="0" borderId="51" xfId="0" applyFont="1" applyBorder="1" applyAlignment="1" applyProtection="1">
      <alignment horizontal="center" vertical="center" wrapText="1"/>
      <protection locked="0"/>
    </xf>
    <xf numFmtId="0" fontId="27" fillId="0" borderId="51" xfId="0" applyFont="1" applyBorder="1" applyAlignment="1" applyProtection="1">
      <alignment horizontal="left" vertical="center" wrapText="1"/>
      <protection locked="0"/>
    </xf>
    <xf numFmtId="0" fontId="0" fillId="0" borderId="51" xfId="0" applyFont="1" applyBorder="1" applyAlignment="1" applyProtection="1">
      <alignment horizontal="center" vertical="center" wrapText="1"/>
      <protection locked="0"/>
    </xf>
    <xf numFmtId="166" fontId="30" fillId="0" borderId="51" xfId="0" applyNumberFormat="1" applyFont="1" applyBorder="1" applyAlignment="1" applyProtection="1">
      <alignment horizontal="center" vertical="center" wrapText="1"/>
      <protection locked="0"/>
    </xf>
    <xf numFmtId="166" fontId="24" fillId="0" borderId="49" xfId="0" applyNumberFormat="1" applyFont="1" applyBorder="1" applyAlignment="1" applyProtection="1">
      <alignment horizontal="center" vertical="center" wrapText="1"/>
      <protection locked="0"/>
    </xf>
    <xf numFmtId="166" fontId="17" fillId="0" borderId="52" xfId="0" applyNumberFormat="1" applyFont="1" applyBorder="1" applyAlignment="1" applyProtection="1">
      <alignment horizontal="center" vertical="center" wrapText="1"/>
      <protection locked="0"/>
    </xf>
    <xf numFmtId="0" fontId="37" fillId="0" borderId="51" xfId="0" applyNumberFormat="1" applyFont="1" applyBorder="1" applyAlignment="1" applyProtection="1">
      <alignment horizontal="center" vertical="center" wrapText="1"/>
      <protection locked="0"/>
    </xf>
    <xf numFmtId="166" fontId="53" fillId="0" borderId="51" xfId="0" applyNumberFormat="1" applyFont="1" applyBorder="1" applyAlignment="1" applyProtection="1">
      <alignment horizontal="center" vertical="center" wrapText="1"/>
      <protection locked="0"/>
    </xf>
    <xf numFmtId="166" fontId="0" fillId="0" borderId="49" xfId="0" applyNumberFormat="1" applyBorder="1" applyAlignment="1" applyProtection="1">
      <alignment horizontal="center" vertical="center" wrapText="1"/>
      <protection locked="0"/>
    </xf>
    <xf numFmtId="0" fontId="26" fillId="0" borderId="52" xfId="0" applyFont="1" applyBorder="1" applyAlignment="1" applyProtection="1">
      <alignment horizontal="center" vertical="center" wrapText="1"/>
      <protection locked="0"/>
    </xf>
    <xf numFmtId="0" fontId="21" fillId="0" borderId="51" xfId="0" applyFont="1" applyBorder="1" applyAlignment="1" applyProtection="1">
      <alignment horizontal="center" vertical="center" wrapText="1"/>
      <protection locked="0"/>
    </xf>
    <xf numFmtId="0" fontId="21" fillId="10" borderId="51" xfId="0" applyFont="1" applyFill="1" applyBorder="1" applyAlignment="1" applyProtection="1">
      <alignment horizontal="center" vertical="center" wrapText="1"/>
    </xf>
    <xf numFmtId="166" fontId="21" fillId="0" borderId="51" xfId="0" applyNumberFormat="1" applyFont="1" applyBorder="1" applyAlignment="1" applyProtection="1">
      <alignment horizontal="center" vertical="center" wrapText="1"/>
      <protection locked="0"/>
    </xf>
    <xf numFmtId="0" fontId="21" fillId="0" borderId="49" xfId="0" applyFont="1" applyBorder="1" applyAlignment="1" applyProtection="1">
      <alignment horizontal="center" vertical="center" wrapText="1"/>
      <protection locked="0"/>
    </xf>
    <xf numFmtId="0" fontId="19" fillId="0" borderId="53" xfId="0" applyFont="1" applyBorder="1" applyAlignment="1" applyProtection="1">
      <alignment horizontal="center" vertical="center" wrapText="1"/>
      <protection locked="0"/>
    </xf>
    <xf numFmtId="0" fontId="19" fillId="0" borderId="51" xfId="0" applyFont="1" applyBorder="1" applyAlignment="1" applyProtection="1">
      <alignment horizontal="center" vertical="center" wrapText="1"/>
      <protection locked="0"/>
    </xf>
    <xf numFmtId="0" fontId="19" fillId="11" borderId="49" xfId="0" applyFont="1" applyFill="1" applyBorder="1" applyAlignment="1" applyProtection="1">
      <alignment horizontal="center" vertical="center" wrapText="1"/>
    </xf>
    <xf numFmtId="166" fontId="0" fillId="0" borderId="53" xfId="0" applyNumberFormat="1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167" fontId="15" fillId="0" borderId="49" xfId="0" applyNumberFormat="1" applyFont="1" applyBorder="1" applyAlignment="1" applyProtection="1">
      <alignment horizontal="center" vertical="center" wrapText="1"/>
    </xf>
    <xf numFmtId="0" fontId="7" fillId="0" borderId="54" xfId="0" applyFont="1" applyBorder="1" applyAlignment="1" applyProtection="1">
      <alignment wrapText="1"/>
      <protection locked="0"/>
    </xf>
    <xf numFmtId="166" fontId="24" fillId="0" borderId="17" xfId="0" applyNumberFormat="1" applyFont="1" applyBorder="1" applyAlignment="1">
      <alignment horizontal="center" vertical="center" wrapText="1"/>
    </xf>
    <xf numFmtId="166" fontId="24" fillId="0" borderId="22" xfId="0" applyNumberFormat="1" applyFont="1" applyFill="1" applyBorder="1" applyAlignment="1">
      <alignment horizontal="center" vertical="center" wrapText="1"/>
    </xf>
    <xf numFmtId="166" fontId="24" fillId="0" borderId="33" xfId="0" applyNumberFormat="1" applyFont="1" applyBorder="1" applyAlignment="1">
      <alignment horizontal="center" vertical="center" wrapText="1"/>
    </xf>
    <xf numFmtId="0" fontId="23" fillId="0" borderId="19" xfId="7" applyNumberFormat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0" fontId="17" fillId="0" borderId="1" xfId="0" applyFon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16" fontId="0" fillId="2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16" fillId="0" borderId="1" xfId="0" applyNumberFormat="1" applyFont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Border="1" applyProtection="1">
      <protection locked="0"/>
    </xf>
    <xf numFmtId="14" fontId="31" fillId="0" borderId="0" xfId="0" applyNumberFormat="1" applyFont="1" applyFill="1" applyBorder="1" applyProtection="1">
      <protection locked="0"/>
    </xf>
    <xf numFmtId="14" fontId="0" fillId="0" borderId="47" xfId="0" applyNumberFormat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14" fontId="0" fillId="0" borderId="44" xfId="0" applyNumberFormat="1" applyBorder="1" applyProtection="1">
      <protection locked="0"/>
    </xf>
    <xf numFmtId="14" fontId="31" fillId="0" borderId="44" xfId="0" applyNumberFormat="1" applyFont="1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2" fontId="30" fillId="0" borderId="1" xfId="0" applyNumberFormat="1" applyFont="1" applyBorder="1" applyAlignment="1" applyProtection="1">
      <alignment horizontal="center" vertical="center" wrapText="1"/>
      <protection locked="0"/>
    </xf>
    <xf numFmtId="14" fontId="0" fillId="9" borderId="55" xfId="0" applyNumberFormat="1" applyFill="1" applyBorder="1" applyAlignment="1" applyProtection="1">
      <alignment horizontal="center"/>
      <protection locked="0"/>
    </xf>
    <xf numFmtId="0" fontId="0" fillId="9" borderId="56" xfId="0" applyFill="1" applyBorder="1" applyAlignment="1" applyProtection="1">
      <alignment horizontal="center"/>
      <protection locked="0"/>
    </xf>
    <xf numFmtId="0" fontId="0" fillId="9" borderId="57" xfId="0" applyFill="1" applyBorder="1" applyAlignment="1" applyProtection="1">
      <alignment horizontal="center"/>
      <protection locked="0"/>
    </xf>
    <xf numFmtId="0" fontId="8" fillId="3" borderId="11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9" fillId="4" borderId="0" xfId="6" applyFont="1" applyFill="1" applyBorder="1" applyAlignment="1">
      <alignment horizontal="center" vertical="center"/>
    </xf>
    <xf numFmtId="0" fontId="9" fillId="5" borderId="0" xfId="6" applyFont="1" applyFill="1" applyBorder="1" applyAlignment="1">
      <alignment horizontal="center" vertical="center"/>
    </xf>
    <xf numFmtId="0" fontId="9" fillId="6" borderId="4" xfId="6" applyFont="1" applyFill="1" applyBorder="1" applyAlignment="1">
      <alignment horizontal="center" vertical="center"/>
    </xf>
    <xf numFmtId="0" fontId="9" fillId="6" borderId="0" xfId="6" applyFont="1" applyFill="1" applyBorder="1" applyAlignment="1">
      <alignment horizontal="center" vertical="center"/>
    </xf>
    <xf numFmtId="0" fontId="9" fillId="6" borderId="5" xfId="6" applyFont="1" applyFill="1" applyBorder="1" applyAlignment="1">
      <alignment horizontal="center" vertical="center"/>
    </xf>
    <xf numFmtId="0" fontId="9" fillId="7" borderId="4" xfId="6" applyFont="1" applyFill="1" applyBorder="1" applyAlignment="1">
      <alignment horizontal="center" vertical="center"/>
    </xf>
    <xf numFmtId="0" fontId="9" fillId="7" borderId="0" xfId="6" applyFont="1" applyFill="1" applyBorder="1" applyAlignment="1">
      <alignment horizontal="center" vertical="center"/>
    </xf>
    <xf numFmtId="0" fontId="9" fillId="8" borderId="4" xfId="6" applyFont="1" applyFill="1" applyBorder="1" applyAlignment="1">
      <alignment horizontal="center" vertical="center"/>
    </xf>
    <xf numFmtId="0" fontId="9" fillId="8" borderId="0" xfId="6" applyFont="1" applyFill="1" applyBorder="1" applyAlignment="1">
      <alignment horizontal="center" vertical="center"/>
    </xf>
    <xf numFmtId="0" fontId="9" fillId="8" borderId="5" xfId="6" applyFont="1" applyFill="1" applyBorder="1" applyAlignment="1">
      <alignment horizontal="center" vertical="center"/>
    </xf>
    <xf numFmtId="0" fontId="54" fillId="6" borderId="4" xfId="6" applyFont="1" applyFill="1" applyBorder="1" applyAlignment="1">
      <alignment horizontal="center" vertical="center"/>
    </xf>
    <xf numFmtId="0" fontId="54" fillId="6" borderId="0" xfId="6" applyFont="1" applyFill="1" applyBorder="1" applyAlignment="1">
      <alignment horizontal="center" vertical="center"/>
    </xf>
    <xf numFmtId="0" fontId="54" fillId="6" borderId="5" xfId="6" applyFont="1" applyFill="1" applyBorder="1" applyAlignment="1">
      <alignment horizontal="center" vertical="center"/>
    </xf>
    <xf numFmtId="14" fontId="0" fillId="0" borderId="1" xfId="0" applyNumberFormat="1" applyBorder="1" applyProtection="1">
      <protection locked="0"/>
    </xf>
  </cellXfs>
  <cellStyles count="10">
    <cellStyle name="Heading" xfId="1"/>
    <cellStyle name="Heading1" xfId="2"/>
    <cellStyle name="Lien hypertexte" xfId="7" builtinId="8"/>
    <cellStyle name="Normal" xfId="0" builtinId="0" customBuiltin="1"/>
    <cellStyle name="Normal 2" xfId="5"/>
    <cellStyle name="Normal 2 2" xfId="9"/>
    <cellStyle name="Normal 3" xfId="8"/>
    <cellStyle name="Result" xfId="3"/>
    <cellStyle name="Result2" xfId="4"/>
    <cellStyle name="Titre 1" xfId="6" builtinId="16"/>
  </cellStyles>
  <dxfs count="402"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ont>
        <color theme="1"/>
      </font>
    </dxf>
    <dxf>
      <font>
        <color theme="1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rgb="FF006600"/>
      </font>
      <numFmt numFmtId="30" formatCode="@"/>
      <fill>
        <patternFill>
          <f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1">
            <color theme="5" tint="0.40000610370189521"/>
          </stop>
        </gradientFill>
      </fill>
    </dxf>
    <dxf>
      <fill>
        <patternFill>
          <bgColor theme="0"/>
        </patternFill>
      </fill>
    </dxf>
    <dxf>
      <font>
        <b/>
        <i val="0"/>
      </font>
      <fill>
        <gradientFill type="path" left="0.5" right="0.5" top="0.5" bottom="0.5">
          <stop position="0">
            <color rgb="FFFF4747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022F88"/>
      <color rgb="FFE74429"/>
      <color rgb="FF0051C8"/>
      <color rgb="FF024E74"/>
      <color rgb="FF002254"/>
      <color rgb="FF00388A"/>
      <color rgb="FF0066FF"/>
      <color rgb="FF0F6FD9"/>
      <color rgb="FF055881"/>
      <color rgb="FF186B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685800</xdr:colOff>
          <xdr:row>0</xdr:row>
          <xdr:rowOff>68580</xdr:rowOff>
        </xdr:from>
        <xdr:to>
          <xdr:col>21</xdr:col>
          <xdr:colOff>563880</xdr:colOff>
          <xdr:row>1</xdr:row>
          <xdr:rowOff>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AIDE 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561974</xdr:colOff>
      <xdr:row>14</xdr:row>
      <xdr:rowOff>57151</xdr:rowOff>
    </xdr:from>
    <xdr:to>
      <xdr:col>10</xdr:col>
      <xdr:colOff>790575</xdr:colOff>
      <xdr:row>17</xdr:row>
      <xdr:rowOff>85726</xdr:rowOff>
    </xdr:to>
    <xdr:sp macro="[0]!Affiche_Formulaire" textlink="">
      <xdr:nvSpPr>
        <xdr:cNvPr id="7" name="Rectangle à coins arrondis 6"/>
        <xdr:cNvSpPr/>
      </xdr:nvSpPr>
      <xdr:spPr>
        <a:xfrm>
          <a:off x="6372224" y="2667001"/>
          <a:ext cx="3581401" cy="571500"/>
        </a:xfrm>
        <a:prstGeom prst="roundRect">
          <a:avLst/>
        </a:prstGeom>
        <a:solidFill>
          <a:srgbClr val="022F88"/>
        </a:solidFill>
        <a:ln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/>
            <a:t>SAISIE RAPIDE</a:t>
          </a:r>
        </a:p>
      </xdr:txBody>
    </xdr:sp>
    <xdr:clientData/>
  </xdr:twoCellAnchor>
  <xdr:twoCellAnchor>
    <xdr:from>
      <xdr:col>7</xdr:col>
      <xdr:colOff>0</xdr:colOff>
      <xdr:row>18</xdr:row>
      <xdr:rowOff>66675</xdr:rowOff>
    </xdr:from>
    <xdr:to>
      <xdr:col>10</xdr:col>
      <xdr:colOff>411300</xdr:colOff>
      <xdr:row>20</xdr:row>
      <xdr:rowOff>136725</xdr:rowOff>
    </xdr:to>
    <xdr:grpSp>
      <xdr:nvGrpSpPr>
        <xdr:cNvPr id="20" name="Groupe 19"/>
        <xdr:cNvGrpSpPr/>
      </xdr:nvGrpSpPr>
      <xdr:grpSpPr>
        <a:xfrm>
          <a:off x="6957060" y="3221355"/>
          <a:ext cx="2925900" cy="420570"/>
          <a:chOff x="1428750" y="2171700"/>
          <a:chExt cx="2925900" cy="432000"/>
        </a:xfrm>
      </xdr:grpSpPr>
      <xdr:sp macro="[0]!Rechercher" textlink="">
        <xdr:nvSpPr>
          <xdr:cNvPr id="8" name="Organigramme : Terminateur 7"/>
          <xdr:cNvSpPr/>
        </xdr:nvSpPr>
        <xdr:spPr>
          <a:xfrm>
            <a:off x="14287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RECHERCHER</a:t>
            </a:r>
          </a:p>
        </xdr:txBody>
      </xdr:sp>
      <xdr:sp macro="[0]!Menu" textlink="">
        <xdr:nvSpPr>
          <xdr:cNvPr id="34" name="Organigramme : Terminateur 33"/>
          <xdr:cNvSpPr/>
        </xdr:nvSpPr>
        <xdr:spPr>
          <a:xfrm>
            <a:off x="2914650" y="2171700"/>
            <a:ext cx="1440000" cy="432000"/>
          </a:xfrm>
          <a:prstGeom prst="flowChartTerminator">
            <a:avLst/>
          </a:prstGeom>
          <a:ln/>
          <a:scene3d>
            <a:camera prst="orthographicFront"/>
            <a:lightRig rig="threePt" dir="t"/>
          </a:scene3d>
          <a:sp3d>
            <a:bevelT w="165100" prst="coolSlant"/>
          </a:sp3d>
        </xdr:spPr>
        <xdr:style>
          <a:lnRef idx="1">
            <a:schemeClr val="accent6"/>
          </a:lnRef>
          <a:fillRef idx="1002">
            <a:schemeClr val="lt2"/>
          </a:fillRef>
          <a:effectRef idx="2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CHOISIR</a:t>
            </a:r>
            <a:r>
              <a:rPr lang="fr-FR" sz="1000" b="1" baseline="0">
                <a:solidFill>
                  <a:schemeClr val="tx1"/>
                </a:solidFill>
              </a:rPr>
              <a:t> ONGLET</a:t>
            </a:r>
            <a:endParaRPr lang="fr-FR" sz="1000" b="1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15</xdr:col>
      <xdr:colOff>47625</xdr:colOff>
      <xdr:row>29</xdr:row>
      <xdr:rowOff>19050</xdr:rowOff>
    </xdr:from>
    <xdr:to>
      <xdr:col>18</xdr:col>
      <xdr:colOff>420823</xdr:colOff>
      <xdr:row>33</xdr:row>
      <xdr:rowOff>15150</xdr:rowOff>
    </xdr:to>
    <xdr:grpSp>
      <xdr:nvGrpSpPr>
        <xdr:cNvPr id="18" name="Groupe 17"/>
        <xdr:cNvGrpSpPr/>
      </xdr:nvGrpSpPr>
      <xdr:grpSpPr>
        <a:xfrm>
          <a:off x="13710285" y="5101590"/>
          <a:ext cx="2887798" cy="697140"/>
          <a:chOff x="1266825" y="3667125"/>
          <a:chExt cx="2887798" cy="720000"/>
        </a:xfrm>
        <a:solidFill>
          <a:schemeClr val="accent2">
            <a:lumMod val="60000"/>
            <a:lumOff val="40000"/>
          </a:schemeClr>
        </a:solidFill>
      </xdr:grpSpPr>
      <xdr:sp macro="[0]!ouvrir_fichier" textlink="">
        <xdr:nvSpPr>
          <xdr:cNvPr id="15" name="Organigramme : Carte perforée 14"/>
          <xdr:cNvSpPr/>
        </xdr:nvSpPr>
        <xdr:spPr>
          <a:xfrm>
            <a:off x="1266825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Communes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limitrophes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ouvrir_attestation" textlink="">
        <xdr:nvSpPr>
          <xdr:cNvPr id="36" name="Organigramme : Carte perforée 35"/>
          <xdr:cNvSpPr/>
        </xdr:nvSpPr>
        <xdr:spPr>
          <a:xfrm flipH="1">
            <a:off x="2714623" y="3667125"/>
            <a:ext cx="1440000" cy="720000"/>
          </a:xfrm>
          <a:prstGeom prst="flowChartPunchedCard">
            <a:avLst/>
          </a:prstGeom>
          <a:grpFill/>
          <a:ln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Attestation</a:t>
            </a:r>
            <a:r>
              <a:rPr lang="fr-FR" sz="11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de présence</a:t>
            </a:r>
            <a:endPara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16</xdr:col>
      <xdr:colOff>142875</xdr:colOff>
      <xdr:row>13</xdr:row>
      <xdr:rowOff>142874</xdr:rowOff>
    </xdr:from>
    <xdr:to>
      <xdr:col>18</xdr:col>
      <xdr:colOff>371475</xdr:colOff>
      <xdr:row>19</xdr:row>
      <xdr:rowOff>158627</xdr:rowOff>
    </xdr:to>
    <xdr:grpSp>
      <xdr:nvGrpSpPr>
        <xdr:cNvPr id="31" name="Groupe 30"/>
        <xdr:cNvGrpSpPr/>
      </xdr:nvGrpSpPr>
      <xdr:grpSpPr>
        <a:xfrm>
          <a:off x="14643735" y="2421254"/>
          <a:ext cx="1905000" cy="1067313"/>
          <a:chOff x="14097000" y="2781299"/>
          <a:chExt cx="1905000" cy="1101603"/>
        </a:xfrm>
      </xdr:grpSpPr>
      <xdr:sp macro="[0]!suivigest_nume20162017" textlink="">
        <xdr:nvSpPr>
          <xdr:cNvPr id="21" name="Organigramme : Processus 20"/>
          <xdr:cNvSpPr/>
        </xdr:nvSpPr>
        <xdr:spPr>
          <a:xfrm>
            <a:off x="14106525" y="3428999"/>
            <a:ext cx="1895475" cy="453903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NUM-E*</a:t>
            </a:r>
            <a:r>
              <a:rPr lang="fr-FR" sz="1000" b="1" baseline="0"/>
              <a:t> 2016-2017</a:t>
            </a:r>
            <a:endParaRPr lang="fr-FR" sz="1000" b="1"/>
          </a:p>
        </xdr:txBody>
      </xdr:sp>
      <xdr:sp macro="[0]!suivi_des_fiches_de_laison_nume" textlink="">
        <xdr:nvSpPr>
          <xdr:cNvPr id="41" name="Organigramme : Processus 40"/>
          <xdr:cNvSpPr/>
        </xdr:nvSpPr>
        <xdr:spPr>
          <a:xfrm>
            <a:off x="14097000" y="2781299"/>
            <a:ext cx="1895475" cy="561976"/>
          </a:xfrm>
          <a:prstGeom prst="flowChartProcess">
            <a:avLst/>
          </a:prstGeom>
          <a:gradFill flip="none" rotWithShape="1">
            <a:gsLst>
              <a:gs pos="0">
                <a:srgbClr val="E74429">
                  <a:shade val="30000"/>
                  <a:satMod val="115000"/>
                </a:srgbClr>
              </a:gs>
              <a:gs pos="50000">
                <a:srgbClr val="E74429">
                  <a:shade val="67500"/>
                  <a:satMod val="115000"/>
                </a:srgbClr>
              </a:gs>
              <a:gs pos="100000">
                <a:srgbClr val="E74429">
                  <a:shade val="100000"/>
                  <a:satMod val="115000"/>
                </a:srgb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52400" h="50800"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/>
              <a:t>Gestion</a:t>
            </a:r>
            <a:r>
              <a:rPr lang="fr-FR" sz="1000" b="1" baseline="0"/>
              <a:t> des fiches de liaison NUM-E* 2016-2017</a:t>
            </a:r>
            <a:endParaRPr lang="fr-FR" sz="1000" b="1"/>
          </a:p>
        </xdr:txBody>
      </xdr:sp>
    </xdr:grpSp>
    <xdr:clientData/>
  </xdr:twoCellAnchor>
  <xdr:twoCellAnchor>
    <xdr:from>
      <xdr:col>16</xdr:col>
      <xdr:colOff>66675</xdr:colOff>
      <xdr:row>3</xdr:row>
      <xdr:rowOff>66675</xdr:rowOff>
    </xdr:from>
    <xdr:to>
      <xdr:col>18</xdr:col>
      <xdr:colOff>609600</xdr:colOff>
      <xdr:row>11</xdr:row>
      <xdr:rowOff>133350</xdr:rowOff>
    </xdr:to>
    <xdr:grpSp>
      <xdr:nvGrpSpPr>
        <xdr:cNvPr id="23" name="Groupe 22"/>
        <xdr:cNvGrpSpPr/>
      </xdr:nvGrpSpPr>
      <xdr:grpSpPr>
        <a:xfrm>
          <a:off x="14567535" y="592455"/>
          <a:ext cx="2219325" cy="1468755"/>
          <a:chOff x="11534775" y="1724025"/>
          <a:chExt cx="1714500" cy="1514475"/>
        </a:xfrm>
      </xdr:grpSpPr>
      <xdr:sp macro="[0]!suivi_gest_2015" textlink="">
        <xdr:nvSpPr>
          <xdr:cNvPr id="22" name="Arrondir un rectangle à un seul coin 21"/>
          <xdr:cNvSpPr/>
        </xdr:nvSpPr>
        <xdr:spPr>
          <a:xfrm>
            <a:off x="11534775" y="172402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année civile 2015</a:t>
            </a:r>
            <a:endParaRPr lang="fr-FR" sz="900"/>
          </a:p>
        </xdr:txBody>
      </xdr:sp>
      <xdr:sp macro="[0]!suivi_gest_2016" textlink="">
        <xdr:nvSpPr>
          <xdr:cNvPr id="43" name="Arrondir un rectangle à un seul coin 42"/>
          <xdr:cNvSpPr/>
        </xdr:nvSpPr>
        <xdr:spPr>
          <a:xfrm>
            <a:off x="11553825" y="21240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</a:t>
            </a:r>
            <a:r>
              <a:rPr lang="fr-FR" sz="900" baseline="0"/>
              <a:t> gest Janvier à Août 2016</a:t>
            </a:r>
            <a:endParaRPr lang="fr-FR" sz="900"/>
          </a:p>
        </xdr:txBody>
      </xdr:sp>
      <xdr:sp macro="[0]!suivi_gest_num" textlink="">
        <xdr:nvSpPr>
          <xdr:cNvPr id="44" name="Arrondir un rectangle à un seul coin 43"/>
          <xdr:cNvSpPr/>
        </xdr:nvSpPr>
        <xdr:spPr>
          <a:xfrm>
            <a:off x="11553825" y="2533650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 sept à déc 2015</a:t>
            </a:r>
          </a:p>
        </xdr:txBody>
      </xdr:sp>
      <xdr:sp macro="[0]!suivi_reforme_clg" textlink="">
        <xdr:nvSpPr>
          <xdr:cNvPr id="45" name="Arrondir un rectangle à un seul coin 44"/>
          <xdr:cNvSpPr/>
        </xdr:nvSpPr>
        <xdr:spPr>
          <a:xfrm>
            <a:off x="11553825" y="2924175"/>
            <a:ext cx="1695450" cy="314325"/>
          </a:xfrm>
          <a:prstGeom prst="round1Rect">
            <a:avLst>
              <a:gd name="adj" fmla="val 50000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  <a:shade val="30000"/>
                  <a:satMod val="115000"/>
                </a:schemeClr>
              </a:gs>
              <a:gs pos="50000">
                <a:schemeClr val="tx2">
                  <a:lumMod val="60000"/>
                  <a:lumOff val="40000"/>
                  <a:shade val="67500"/>
                  <a:satMod val="115000"/>
                </a:schemeClr>
              </a:gs>
              <a:gs pos="100000">
                <a:schemeClr val="tx2">
                  <a:lumMod val="60000"/>
                  <a:lumOff val="40000"/>
                  <a:shade val="100000"/>
                  <a:satMod val="115000"/>
                </a:schemeClr>
              </a:gs>
            </a:gsLst>
            <a:path path="circle">
              <a:fillToRect t="100000" r="100000"/>
            </a:path>
            <a:tileRect l="-100000" b="-100000"/>
          </a:gradFill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/>
              <a:t>Suivi gest réforme </a:t>
            </a:r>
          </a:p>
        </xdr:txBody>
      </xdr:sp>
    </xdr:grpSp>
    <xdr:clientData/>
  </xdr:twoCellAnchor>
  <xdr:oneCellAnchor>
    <xdr:from>
      <xdr:col>0</xdr:col>
      <xdr:colOff>0</xdr:colOff>
      <xdr:row>4</xdr:row>
      <xdr:rowOff>32814</xdr:rowOff>
    </xdr:from>
    <xdr:ext cx="7027452" cy="1710261"/>
    <xdr:sp macro="" textlink="">
      <xdr:nvSpPr>
        <xdr:cNvPr id="30" name="Rectangle 29"/>
        <xdr:cNvSpPr/>
      </xdr:nvSpPr>
      <xdr:spPr>
        <a:xfrm>
          <a:off x="0" y="832914"/>
          <a:ext cx="7027452" cy="1710261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3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33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Gest</a:t>
          </a:r>
          <a:r>
            <a:rPr lang="fr-FR" sz="33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fr-FR" sz="3500" b="1" cap="none" spc="50" baseline="0">
              <a:ln w="0"/>
              <a:solidFill>
                <a:srgbClr val="FF00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2016-2017</a:t>
          </a:r>
          <a:endParaRPr lang="fr-FR" sz="3500" b="1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847725</xdr:colOff>
      <xdr:row>19</xdr:row>
      <xdr:rowOff>161925</xdr:rowOff>
    </xdr:from>
    <xdr:to>
      <xdr:col>3</xdr:col>
      <xdr:colOff>628650</xdr:colOff>
      <xdr:row>37</xdr:row>
      <xdr:rowOff>123825</xdr:rowOff>
    </xdr:to>
    <xdr:sp macro="" textlink="">
      <xdr:nvSpPr>
        <xdr:cNvPr id="2" name="Flèche vers le bas 1"/>
        <xdr:cNvSpPr/>
      </xdr:nvSpPr>
      <xdr:spPr>
        <a:xfrm>
          <a:off x="2524125" y="3676650"/>
          <a:ext cx="733425" cy="3228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514350</xdr:colOff>
      <xdr:row>14</xdr:row>
      <xdr:rowOff>114300</xdr:rowOff>
    </xdr:from>
    <xdr:to>
      <xdr:col>4</xdr:col>
      <xdr:colOff>1162050</xdr:colOff>
      <xdr:row>19</xdr:row>
      <xdr:rowOff>28575</xdr:rowOff>
    </xdr:to>
    <xdr:sp macro="" textlink="">
      <xdr:nvSpPr>
        <xdr:cNvPr id="3" name="Rectangle 2"/>
        <xdr:cNvSpPr/>
      </xdr:nvSpPr>
      <xdr:spPr>
        <a:xfrm>
          <a:off x="1352550" y="2724150"/>
          <a:ext cx="327660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ENDROIT</a:t>
          </a:r>
          <a:r>
            <a:rPr lang="fr-FR" sz="1100" baseline="0"/>
            <a:t> OU JE SOUHAITE COPIER MES LIGNES </a:t>
          </a:r>
          <a:endParaRPr lang="fr-FR" sz="1100"/>
        </a:p>
      </xdr:txBody>
    </xdr:sp>
    <xdr:clientData/>
  </xdr:twoCellAnchor>
  <xdr:twoCellAnchor>
    <xdr:from>
      <xdr:col>0</xdr:col>
      <xdr:colOff>1143000</xdr:colOff>
      <xdr:row>36</xdr:row>
      <xdr:rowOff>137160</xdr:rowOff>
    </xdr:from>
    <xdr:to>
      <xdr:col>2</xdr:col>
      <xdr:colOff>190500</xdr:colOff>
      <xdr:row>38</xdr:row>
      <xdr:rowOff>152400</xdr:rowOff>
    </xdr:to>
    <xdr:sp macro="[0]!data" textlink="">
      <xdr:nvSpPr>
        <xdr:cNvPr id="35" name="Arrondir un rectangle avec un coin diagonal 34"/>
        <xdr:cNvSpPr/>
      </xdr:nvSpPr>
      <xdr:spPr>
        <a:xfrm>
          <a:off x="1143000" y="6454140"/>
          <a:ext cx="1036320" cy="36576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Data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17</xdr:row>
      <xdr:rowOff>42338</xdr:rowOff>
    </xdr:from>
    <xdr:ext cx="184730" cy="896399"/>
    <xdr:sp macro="" textlink="">
      <xdr:nvSpPr>
        <xdr:cNvPr id="3" name="Rectangle 2"/>
        <xdr:cNvSpPr/>
      </xdr:nvSpPr>
      <xdr:spPr>
        <a:xfrm>
          <a:off x="11461458" y="3061763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0</xdr:row>
          <xdr:rowOff>114300</xdr:rowOff>
        </xdr:from>
        <xdr:to>
          <xdr:col>12</xdr:col>
          <xdr:colOff>822960</xdr:colOff>
          <xdr:row>0</xdr:row>
          <xdr:rowOff>350520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198120</xdr:colOff>
          <xdr:row>0</xdr:row>
          <xdr:rowOff>137160</xdr:rowOff>
        </xdr:from>
        <xdr:to>
          <xdr:col>8</xdr:col>
          <xdr:colOff>1722120</xdr:colOff>
          <xdr:row>0</xdr:row>
          <xdr:rowOff>365760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99060</xdr:colOff>
          <xdr:row>1</xdr:row>
          <xdr:rowOff>579120</xdr:rowOff>
        </xdr:from>
        <xdr:to>
          <xdr:col>10</xdr:col>
          <xdr:colOff>1645920</xdr:colOff>
          <xdr:row>1</xdr:row>
          <xdr:rowOff>754380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241299</xdr:colOff>
      <xdr:row>1</xdr:row>
      <xdr:rowOff>19051</xdr:rowOff>
    </xdr:from>
    <xdr:to>
      <xdr:col>10</xdr:col>
      <xdr:colOff>29632</xdr:colOff>
      <xdr:row>1</xdr:row>
      <xdr:rowOff>783167</xdr:rowOff>
    </xdr:to>
    <xdr:sp macro="" textlink="">
      <xdr:nvSpPr>
        <xdr:cNvPr id="2" name="Rectangle 1"/>
        <xdr:cNvSpPr/>
      </xdr:nvSpPr>
      <xdr:spPr>
        <a:xfrm>
          <a:off x="10155766" y="493184"/>
          <a:ext cx="2565399" cy="76411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CELLULE</a:t>
          </a:r>
          <a:r>
            <a:rPr lang="fr-FR" sz="1100" baseline="0"/>
            <a:t> "DATE DE STAGE" se colore en rouge au bout de 20 jours. Et se colore en vert si la celulle "Retour LE" est complétée</a:t>
          </a:r>
          <a:endParaRPr lang="fr-FR" sz="1100"/>
        </a:p>
      </xdr:txBody>
    </xdr:sp>
    <xdr:clientData/>
  </xdr:twoCellAnchor>
  <xdr:twoCellAnchor>
    <xdr:from>
      <xdr:col>8</xdr:col>
      <xdr:colOff>76200</xdr:colOff>
      <xdr:row>6</xdr:row>
      <xdr:rowOff>0</xdr:rowOff>
    </xdr:from>
    <xdr:to>
      <xdr:col>8</xdr:col>
      <xdr:colOff>279400</xdr:colOff>
      <xdr:row>6</xdr:row>
      <xdr:rowOff>203200</xdr:rowOff>
    </xdr:to>
    <xdr:sp macro="[1]!dp_core.gridDP_Click" textlink="">
      <xdr:nvSpPr>
        <xdr:cNvPr id="14" name="Rectangle 13"/>
        <xdr:cNvSpPr/>
      </xdr:nvSpPr>
      <xdr:spPr>
        <a:xfrm>
          <a:off x="10012680" y="256032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905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14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106680</xdr:rowOff>
        </xdr:from>
        <xdr:to>
          <xdr:col>12</xdr:col>
          <xdr:colOff>845820</xdr:colOff>
          <xdr:row>0</xdr:row>
          <xdr:rowOff>342900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0</xdr:row>
          <xdr:rowOff>137160</xdr:rowOff>
        </xdr:from>
        <xdr:to>
          <xdr:col>8</xdr:col>
          <xdr:colOff>1630680</xdr:colOff>
          <xdr:row>0</xdr:row>
          <xdr:rowOff>365760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106680</xdr:colOff>
          <xdr:row>1</xdr:row>
          <xdr:rowOff>579120</xdr:rowOff>
        </xdr:from>
        <xdr:to>
          <xdr:col>10</xdr:col>
          <xdr:colOff>1668780</xdr:colOff>
          <xdr:row>1</xdr:row>
          <xdr:rowOff>754380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20</xdr:row>
      <xdr:rowOff>0</xdr:rowOff>
    </xdr:from>
    <xdr:ext cx="184730" cy="896399"/>
    <xdr:sp macro="" textlink="">
      <xdr:nvSpPr>
        <xdr:cNvPr id="2" name="Rectangle 1"/>
        <xdr:cNvSpPr/>
      </xdr:nvSpPr>
      <xdr:spPr>
        <a:xfrm>
          <a:off x="16097250" y="8271938"/>
          <a:ext cx="184730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endParaRPr lang="fr-FR" sz="54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121920</xdr:rowOff>
        </xdr:from>
        <xdr:to>
          <xdr:col>0</xdr:col>
          <xdr:colOff>693420</xdr:colOff>
          <xdr:row>0</xdr:row>
          <xdr:rowOff>373380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792480</xdr:colOff>
          <xdr:row>0</xdr:row>
          <xdr:rowOff>106680</xdr:rowOff>
        </xdr:from>
        <xdr:to>
          <xdr:col>1</xdr:col>
          <xdr:colOff>861060</xdr:colOff>
          <xdr:row>0</xdr:row>
          <xdr:rowOff>373380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106680</xdr:rowOff>
        </xdr:from>
        <xdr:to>
          <xdr:col>12</xdr:col>
          <xdr:colOff>845820</xdr:colOff>
          <xdr:row>0</xdr:row>
          <xdr:rowOff>342900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Relance Formateur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0</xdr:row>
          <xdr:rowOff>137160</xdr:rowOff>
        </xdr:from>
        <xdr:to>
          <xdr:col>8</xdr:col>
          <xdr:colOff>1630680</xdr:colOff>
          <xdr:row>0</xdr:row>
          <xdr:rowOff>365760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mail accueil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1</xdr:row>
          <xdr:rowOff>594360</xdr:rowOff>
        </xdr:from>
        <xdr:to>
          <xdr:col>10</xdr:col>
          <xdr:colOff>1676400</xdr:colOff>
          <xdr:row>1</xdr:row>
          <xdr:rowOff>762000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 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AppData/Roaming/Microsoft/AddIns/samradapps_datepick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p_core.gridDP_Click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labla@blabla.fr" TargetMode="External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Relationship Id="rId9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60"/>
  <sheetViews>
    <sheetView showGridLines="0" tabSelected="1" topLeftCell="A31" zoomScaleNormal="100" workbookViewId="0">
      <selection activeCell="E53" sqref="E53"/>
    </sheetView>
  </sheetViews>
  <sheetFormatPr baseColWidth="10" defaultColWidth="11" defaultRowHeight="13.8"/>
  <cols>
    <col min="1" max="1" width="15.09765625" style="115" bestFit="1" customWidth="1"/>
    <col min="2" max="2" width="11" style="115"/>
    <col min="3" max="3" width="12.5" style="115" customWidth="1"/>
    <col min="4" max="4" width="11" style="115"/>
    <col min="5" max="5" width="19.69921875" style="115" customWidth="1"/>
    <col min="6" max="6" width="11" style="116"/>
    <col min="7" max="10" width="11" style="115"/>
    <col min="11" max="11" width="11" style="153"/>
    <col min="12" max="19" width="11" style="115"/>
    <col min="20" max="20" width="8.5" style="115" customWidth="1"/>
    <col min="21" max="16384" width="11" style="115"/>
  </cols>
  <sheetData>
    <row r="1" spans="1:46">
      <c r="A1" s="308"/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233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3"/>
      <c r="AM1" s="123"/>
      <c r="AN1" s="123"/>
      <c r="AO1" s="123"/>
      <c r="AP1" s="123"/>
      <c r="AQ1" s="123"/>
      <c r="AR1" s="123"/>
      <c r="AS1" s="123"/>
      <c r="AT1" s="123"/>
    </row>
    <row r="2" spans="1:46" ht="14.25" customHeight="1">
      <c r="A2" s="308"/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8"/>
      <c r="P2" s="308"/>
      <c r="Q2" s="308"/>
      <c r="R2" s="308"/>
      <c r="S2" s="308"/>
      <c r="T2" s="308"/>
      <c r="U2" s="308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28"/>
      <c r="AL2" s="123"/>
      <c r="AM2" s="123"/>
      <c r="AN2" s="123"/>
      <c r="AO2" s="123"/>
      <c r="AP2" s="123"/>
      <c r="AQ2" s="123"/>
      <c r="AR2" s="123"/>
      <c r="AS2" s="123"/>
      <c r="AT2" s="123"/>
    </row>
    <row r="3" spans="1:46">
      <c r="A3" s="307"/>
      <c r="B3" s="303"/>
      <c r="C3" s="230"/>
      <c r="D3" s="230"/>
      <c r="E3" s="230"/>
      <c r="F3" s="231"/>
      <c r="G3" s="230"/>
      <c r="H3" s="230"/>
      <c r="I3" s="230"/>
      <c r="J3" s="230"/>
      <c r="K3" s="232"/>
      <c r="L3" s="230"/>
      <c r="M3" s="230"/>
      <c r="N3" s="230"/>
      <c r="O3" s="235"/>
      <c r="P3" s="235"/>
      <c r="Q3" s="235"/>
      <c r="R3" s="235"/>
      <c r="S3" s="236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28"/>
    </row>
    <row r="4" spans="1:46">
      <c r="A4" s="308"/>
      <c r="B4" s="304"/>
      <c r="C4" s="112"/>
      <c r="D4" s="112"/>
      <c r="E4" s="112"/>
      <c r="F4" s="113"/>
      <c r="G4" s="112"/>
      <c r="H4" s="150"/>
      <c r="I4" s="114"/>
      <c r="J4" s="150"/>
      <c r="K4" s="154"/>
      <c r="L4" s="114"/>
      <c r="M4" s="114"/>
      <c r="N4" s="114"/>
      <c r="O4" s="141"/>
      <c r="P4" s="129"/>
      <c r="Q4" s="238" t="s">
        <v>0</v>
      </c>
      <c r="R4" s="235"/>
      <c r="S4" s="236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28"/>
      <c r="AL4" s="123"/>
      <c r="AM4" s="123"/>
      <c r="AN4" s="123"/>
      <c r="AO4" s="123"/>
    </row>
    <row r="5" spans="1:46">
      <c r="A5" s="308"/>
      <c r="B5" s="304"/>
      <c r="C5" s="112"/>
      <c r="D5" s="112"/>
      <c r="E5" s="112"/>
      <c r="F5" s="113"/>
      <c r="G5" s="112"/>
      <c r="H5" s="114"/>
      <c r="I5" s="114"/>
      <c r="J5" s="150"/>
      <c r="K5" s="154"/>
      <c r="L5" s="114"/>
      <c r="M5" s="114"/>
      <c r="N5" s="114"/>
      <c r="O5" s="141"/>
      <c r="P5" s="129"/>
      <c r="Q5" s="238" t="s">
        <v>1</v>
      </c>
      <c r="R5" s="235"/>
      <c r="S5" s="236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28"/>
    </row>
    <row r="6" spans="1:46">
      <c r="A6" s="308"/>
      <c r="B6" s="304"/>
      <c r="C6" s="112"/>
      <c r="D6" s="112"/>
      <c r="E6" s="112"/>
      <c r="F6" s="113"/>
      <c r="G6" s="112"/>
      <c r="H6" s="114"/>
      <c r="I6" s="114"/>
      <c r="J6" s="114"/>
      <c r="K6" s="154"/>
      <c r="L6" s="114"/>
      <c r="M6" s="114"/>
      <c r="N6" s="114"/>
      <c r="O6" s="141"/>
      <c r="P6" s="129"/>
      <c r="Q6" s="238" t="s">
        <v>3</v>
      </c>
      <c r="R6" s="235"/>
      <c r="S6" s="236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28"/>
    </row>
    <row r="7" spans="1:46">
      <c r="A7" s="307"/>
      <c r="B7" s="303"/>
      <c r="C7" s="230"/>
      <c r="D7" s="230"/>
      <c r="E7" s="230"/>
      <c r="F7" s="231"/>
      <c r="G7" s="230"/>
      <c r="H7" s="230"/>
      <c r="I7" s="239"/>
      <c r="J7" s="230"/>
      <c r="K7" s="232"/>
      <c r="L7" s="230"/>
      <c r="M7" s="230"/>
      <c r="N7" s="230"/>
      <c r="O7" s="235"/>
      <c r="P7" s="238"/>
      <c r="Q7" s="238" t="s">
        <v>39</v>
      </c>
      <c r="R7" s="235"/>
      <c r="S7" s="236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28"/>
    </row>
    <row r="8" spans="1:46">
      <c r="A8" s="307"/>
      <c r="B8" s="303"/>
      <c r="C8" s="230"/>
      <c r="D8" s="230"/>
      <c r="E8" s="230"/>
      <c r="F8" s="231"/>
      <c r="G8" s="230"/>
      <c r="H8" s="240"/>
      <c r="I8" s="230"/>
      <c r="J8" s="230"/>
      <c r="K8" s="232"/>
      <c r="L8" s="230"/>
      <c r="M8" s="230"/>
      <c r="N8" s="230"/>
      <c r="O8" s="235"/>
      <c r="P8" s="238"/>
      <c r="Q8" s="238" t="s">
        <v>40</v>
      </c>
      <c r="R8" s="235"/>
      <c r="S8" s="236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28"/>
    </row>
    <row r="9" spans="1:46">
      <c r="A9" s="237"/>
      <c r="B9" s="303"/>
      <c r="C9" s="230"/>
      <c r="D9" s="230"/>
      <c r="E9" s="230"/>
      <c r="F9" s="231"/>
      <c r="G9" s="230"/>
      <c r="H9" s="230"/>
      <c r="I9" s="230"/>
      <c r="J9" s="230"/>
      <c r="K9" s="232"/>
      <c r="L9" s="230"/>
      <c r="M9" s="230"/>
      <c r="N9" s="230"/>
      <c r="O9" s="235"/>
      <c r="P9" s="238"/>
      <c r="Q9" s="238" t="s">
        <v>2</v>
      </c>
      <c r="R9" s="235"/>
      <c r="S9" s="236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28"/>
    </row>
    <row r="10" spans="1:46">
      <c r="A10" s="237"/>
      <c r="B10" s="303"/>
      <c r="C10" s="230"/>
      <c r="D10" s="230"/>
      <c r="E10" s="230"/>
      <c r="F10" s="231"/>
      <c r="G10" s="230"/>
      <c r="H10" s="230"/>
      <c r="I10" s="230"/>
      <c r="J10" s="230"/>
      <c r="K10" s="232"/>
      <c r="L10" s="230"/>
      <c r="M10" s="230"/>
      <c r="N10" s="230"/>
      <c r="O10" s="235"/>
      <c r="P10" s="238"/>
      <c r="Q10" s="238"/>
      <c r="R10" s="235"/>
      <c r="S10" s="236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28"/>
    </row>
    <row r="11" spans="1:46">
      <c r="A11" s="237"/>
      <c r="B11" s="303"/>
      <c r="C11" s="230"/>
      <c r="D11" s="230"/>
      <c r="E11" s="230"/>
      <c r="F11" s="231"/>
      <c r="G11" s="230"/>
      <c r="H11" s="230"/>
      <c r="I11" s="230"/>
      <c r="J11" s="230"/>
      <c r="K11" s="232"/>
      <c r="L11" s="230"/>
      <c r="M11" s="230"/>
      <c r="N11" s="230"/>
      <c r="O11" s="235"/>
      <c r="P11" s="238"/>
      <c r="Q11" s="238"/>
      <c r="R11" s="235"/>
      <c r="S11" s="236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28"/>
    </row>
    <row r="12" spans="1:46">
      <c r="A12" s="237"/>
      <c r="B12" s="303"/>
      <c r="C12" s="230"/>
      <c r="D12" s="230"/>
      <c r="E12" s="230"/>
      <c r="F12" s="231"/>
      <c r="G12" s="230"/>
      <c r="H12" s="230"/>
      <c r="I12" s="230"/>
      <c r="J12" s="230"/>
      <c r="K12" s="232"/>
      <c r="L12" s="230"/>
      <c r="M12" s="230"/>
      <c r="N12" s="241"/>
      <c r="O12" s="242"/>
      <c r="P12" s="243"/>
      <c r="Q12" s="243"/>
      <c r="R12" s="242"/>
      <c r="S12" s="244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2"/>
      <c r="AF12" s="142"/>
      <c r="AG12" s="142"/>
      <c r="AH12" s="142"/>
      <c r="AI12" s="142"/>
      <c r="AJ12" s="142"/>
      <c r="AK12" s="128"/>
    </row>
    <row r="13" spans="1:46">
      <c r="A13" s="237"/>
      <c r="B13" s="303"/>
      <c r="C13" s="230"/>
      <c r="D13" s="230"/>
      <c r="E13" s="230"/>
      <c r="F13" s="231"/>
      <c r="G13" s="230"/>
      <c r="H13" s="230"/>
      <c r="I13" s="239"/>
      <c r="J13" s="230"/>
      <c r="K13" s="232"/>
      <c r="L13" s="230"/>
      <c r="M13" s="230"/>
      <c r="N13" s="230"/>
      <c r="O13" s="235"/>
      <c r="P13" s="238"/>
      <c r="Q13" s="238"/>
      <c r="R13" s="235"/>
      <c r="S13" s="236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28"/>
    </row>
    <row r="14" spans="1:46">
      <c r="A14" s="237"/>
      <c r="B14" s="303"/>
      <c r="C14" s="235"/>
      <c r="D14" s="230"/>
      <c r="E14" s="235"/>
      <c r="F14" s="231"/>
      <c r="G14" s="230"/>
      <c r="H14" s="230"/>
      <c r="I14" s="230"/>
      <c r="J14" s="230"/>
      <c r="K14" s="232"/>
      <c r="L14" s="230"/>
      <c r="M14" s="230"/>
      <c r="N14" s="230"/>
      <c r="O14" s="235"/>
      <c r="P14" s="238"/>
      <c r="Q14" s="238"/>
      <c r="R14" s="235"/>
      <c r="S14" s="236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28"/>
    </row>
    <row r="15" spans="1:46">
      <c r="A15" s="237"/>
      <c r="B15" s="303"/>
      <c r="C15" s="230"/>
      <c r="D15" s="230"/>
      <c r="E15" s="230"/>
      <c r="F15" s="231"/>
      <c r="G15" s="230"/>
      <c r="H15" s="230"/>
      <c r="I15" s="230"/>
      <c r="J15" s="230"/>
      <c r="K15" s="232"/>
      <c r="L15" s="230"/>
      <c r="M15" s="230"/>
      <c r="N15" s="230"/>
      <c r="O15" s="235"/>
      <c r="P15" s="238"/>
      <c r="Q15" s="238"/>
      <c r="R15" s="235"/>
      <c r="S15" s="236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28"/>
    </row>
    <row r="16" spans="1:46">
      <c r="A16" s="237"/>
      <c r="B16" s="303"/>
      <c r="C16" s="230"/>
      <c r="D16" s="230"/>
      <c r="E16" s="230"/>
      <c r="F16" s="231"/>
      <c r="G16" s="230"/>
      <c r="H16" s="230"/>
      <c r="I16" s="230"/>
      <c r="J16" s="230"/>
      <c r="K16" s="232"/>
      <c r="L16" s="230"/>
      <c r="M16" s="230"/>
      <c r="N16" s="230"/>
      <c r="O16" s="235"/>
      <c r="P16" s="235"/>
      <c r="Q16" s="235"/>
      <c r="R16" s="235"/>
      <c r="S16" s="236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28"/>
    </row>
    <row r="17" spans="1:37">
      <c r="A17" s="237"/>
      <c r="B17" s="303"/>
      <c r="C17" s="230"/>
      <c r="D17" s="230"/>
      <c r="E17" s="230"/>
      <c r="F17" s="231"/>
      <c r="G17" s="230"/>
      <c r="H17" s="230"/>
      <c r="I17" s="230"/>
      <c r="J17" s="230"/>
      <c r="K17" s="232"/>
      <c r="L17" s="230"/>
      <c r="M17" s="230"/>
      <c r="N17" s="230"/>
      <c r="O17" s="235"/>
      <c r="P17" s="235"/>
      <c r="Q17" s="235"/>
      <c r="R17" s="235"/>
      <c r="S17" s="236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28"/>
    </row>
    <row r="18" spans="1:37">
      <c r="A18" s="237"/>
      <c r="B18" s="303"/>
      <c r="C18" s="230"/>
      <c r="D18" s="230"/>
      <c r="E18" s="230"/>
      <c r="F18" s="231"/>
      <c r="G18" s="230"/>
      <c r="H18" s="230"/>
      <c r="I18" s="230"/>
      <c r="J18" s="230"/>
      <c r="K18" s="232"/>
      <c r="L18" s="230"/>
      <c r="M18" s="230"/>
      <c r="N18" s="230"/>
      <c r="O18" s="235"/>
      <c r="P18" s="235"/>
      <c r="Q18" s="235"/>
      <c r="R18" s="235"/>
      <c r="S18" s="236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28"/>
    </row>
    <row r="19" spans="1:37">
      <c r="A19" s="237"/>
      <c r="B19" s="303"/>
      <c r="C19" s="230"/>
      <c r="D19" s="230"/>
      <c r="E19" s="230"/>
      <c r="F19" s="231"/>
      <c r="G19" s="230"/>
      <c r="H19" s="230"/>
      <c r="I19" s="230"/>
      <c r="J19" s="230"/>
      <c r="K19" s="232"/>
      <c r="L19" s="230"/>
      <c r="M19" s="230"/>
      <c r="N19" s="230"/>
      <c r="O19" s="235"/>
      <c r="P19" s="235"/>
      <c r="Q19" s="235"/>
      <c r="R19" s="235"/>
      <c r="S19" s="236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28"/>
    </row>
    <row r="20" spans="1:37">
      <c r="A20" s="237"/>
      <c r="B20" s="303"/>
      <c r="C20" s="230"/>
      <c r="D20" s="230"/>
      <c r="E20" s="230"/>
      <c r="F20" s="231"/>
      <c r="G20" s="230"/>
      <c r="H20" s="230"/>
      <c r="I20" s="230"/>
      <c r="J20" s="230"/>
      <c r="K20" s="232"/>
      <c r="L20" s="230"/>
      <c r="M20" s="230"/>
      <c r="N20" s="230"/>
      <c r="O20" s="235"/>
      <c r="P20" s="235"/>
      <c r="Q20" s="235"/>
      <c r="R20" s="235"/>
      <c r="S20" s="236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28"/>
    </row>
    <row r="21" spans="1:37">
      <c r="A21" s="237"/>
      <c r="B21" s="303"/>
      <c r="C21" s="230"/>
      <c r="D21" s="230"/>
      <c r="E21" s="230"/>
      <c r="F21" s="231"/>
      <c r="G21" s="230"/>
      <c r="H21" s="230"/>
      <c r="I21" s="230"/>
      <c r="J21" s="230"/>
      <c r="K21" s="232"/>
      <c r="L21" s="230"/>
      <c r="M21" s="230"/>
      <c r="N21" s="230"/>
      <c r="O21" s="235"/>
      <c r="P21" s="235"/>
      <c r="Q21" s="235"/>
      <c r="R21" s="235"/>
      <c r="S21" s="236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28"/>
    </row>
    <row r="22" spans="1:37">
      <c r="A22" s="237"/>
      <c r="B22" s="303"/>
      <c r="C22" s="230"/>
      <c r="D22" s="230"/>
      <c r="E22" s="230"/>
      <c r="F22" s="231"/>
      <c r="G22" s="230"/>
      <c r="H22" s="230"/>
      <c r="I22" s="230"/>
      <c r="J22" s="230"/>
      <c r="K22" s="232"/>
      <c r="L22" s="230"/>
      <c r="M22" s="230"/>
      <c r="N22" s="230"/>
      <c r="O22" s="235"/>
      <c r="P22" s="235"/>
      <c r="Q22" s="235"/>
      <c r="R22" s="235"/>
      <c r="S22" s="236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28"/>
    </row>
    <row r="23" spans="1:37">
      <c r="A23" s="237"/>
      <c r="B23" s="303"/>
      <c r="C23" s="230"/>
      <c r="D23" s="230"/>
      <c r="E23" s="230"/>
      <c r="F23" s="231"/>
      <c r="G23" s="230"/>
      <c r="H23" s="230"/>
      <c r="I23" s="230"/>
      <c r="J23" s="230"/>
      <c r="K23" s="232"/>
      <c r="L23" s="230"/>
      <c r="M23" s="230"/>
      <c r="N23" s="230"/>
      <c r="O23" s="235"/>
      <c r="P23" s="235"/>
      <c r="Q23" s="235"/>
      <c r="R23" s="235"/>
      <c r="S23" s="236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28"/>
    </row>
    <row r="24" spans="1:37">
      <c r="A24" s="237"/>
      <c r="B24" s="303"/>
      <c r="C24" s="230"/>
      <c r="D24" s="230"/>
      <c r="E24" s="230"/>
      <c r="F24" s="231"/>
      <c r="G24" s="230"/>
      <c r="H24" s="230"/>
      <c r="I24" s="230"/>
      <c r="J24" s="230"/>
      <c r="K24" s="232"/>
      <c r="L24" s="230"/>
      <c r="M24" s="230"/>
      <c r="N24" s="230"/>
      <c r="O24" s="235"/>
      <c r="P24" s="235"/>
      <c r="Q24" s="235"/>
      <c r="R24" s="235"/>
      <c r="S24" s="236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28"/>
    </row>
    <row r="25" spans="1:37">
      <c r="A25" s="237"/>
      <c r="B25" s="303"/>
      <c r="C25" s="230"/>
      <c r="D25" s="230"/>
      <c r="E25" s="230"/>
      <c r="F25" s="231"/>
      <c r="G25" s="230"/>
      <c r="H25" s="230"/>
      <c r="I25" s="230"/>
      <c r="J25" s="230"/>
      <c r="K25" s="232"/>
      <c r="L25" s="230"/>
      <c r="M25" s="230"/>
      <c r="N25" s="230"/>
      <c r="O25" s="235"/>
      <c r="P25" s="235"/>
      <c r="Q25" s="235"/>
      <c r="R25" s="235"/>
      <c r="S25" s="236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28"/>
    </row>
    <row r="26" spans="1:37">
      <c r="A26" s="237"/>
      <c r="B26" s="303"/>
      <c r="C26" s="230"/>
      <c r="D26" s="230"/>
      <c r="E26" s="230"/>
      <c r="F26" s="231"/>
      <c r="G26" s="230"/>
      <c r="H26" s="230"/>
      <c r="I26" s="230"/>
      <c r="J26" s="230"/>
      <c r="K26" s="232"/>
      <c r="L26" s="230"/>
      <c r="M26" s="230"/>
      <c r="N26" s="230"/>
      <c r="O26" s="235"/>
      <c r="P26" s="235"/>
      <c r="Q26" s="235"/>
      <c r="R26" s="235"/>
      <c r="S26" s="236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28"/>
    </row>
    <row r="27" spans="1:37">
      <c r="A27" s="237"/>
      <c r="B27" s="303"/>
      <c r="C27" s="230"/>
      <c r="D27" s="230"/>
      <c r="E27" s="230"/>
      <c r="F27" s="231"/>
      <c r="G27" s="230"/>
      <c r="H27" s="230"/>
      <c r="I27" s="230"/>
      <c r="J27" s="230"/>
      <c r="K27" s="232"/>
      <c r="L27" s="230"/>
      <c r="M27" s="230"/>
      <c r="N27" s="230"/>
      <c r="O27" s="235"/>
      <c r="P27" s="235"/>
      <c r="Q27" s="235"/>
      <c r="R27" s="235"/>
      <c r="S27" s="236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28"/>
    </row>
    <row r="28" spans="1:37">
      <c r="A28" s="237"/>
      <c r="B28" s="303"/>
      <c r="C28" s="230"/>
      <c r="D28" s="230"/>
      <c r="E28" s="230"/>
      <c r="F28" s="231"/>
      <c r="G28" s="230"/>
      <c r="H28" s="230"/>
      <c r="I28" s="230"/>
      <c r="J28" s="230"/>
      <c r="K28" s="232"/>
      <c r="L28" s="230"/>
      <c r="M28" s="230"/>
      <c r="N28" s="230"/>
      <c r="O28" s="235"/>
      <c r="P28" s="235"/>
      <c r="Q28" s="235"/>
      <c r="R28" s="235"/>
      <c r="S28" s="236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28"/>
    </row>
    <row r="29" spans="1:37">
      <c r="A29" s="237"/>
      <c r="B29" s="303"/>
      <c r="C29" s="230"/>
      <c r="D29" s="230"/>
      <c r="E29" s="230"/>
      <c r="F29" s="231"/>
      <c r="G29" s="230"/>
      <c r="H29" s="230"/>
      <c r="I29" s="230"/>
      <c r="J29" s="230"/>
      <c r="K29" s="232"/>
      <c r="L29" s="230"/>
      <c r="M29" s="230"/>
      <c r="N29" s="230"/>
      <c r="O29" s="235"/>
      <c r="P29" s="235"/>
      <c r="Q29" s="235"/>
      <c r="R29" s="235"/>
      <c r="S29" s="236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28"/>
    </row>
    <row r="30" spans="1:37">
      <c r="A30" s="237"/>
      <c r="B30" s="303"/>
      <c r="C30" s="230"/>
      <c r="D30" s="230"/>
      <c r="E30" s="230"/>
      <c r="F30" s="231"/>
      <c r="G30" s="230"/>
      <c r="H30" s="230"/>
      <c r="I30" s="230"/>
      <c r="J30" s="230"/>
      <c r="K30" s="232"/>
      <c r="L30" s="230"/>
      <c r="M30" s="230"/>
      <c r="N30" s="230"/>
      <c r="O30" s="235"/>
      <c r="P30" s="235"/>
      <c r="Q30" s="235"/>
      <c r="R30" s="235"/>
      <c r="S30" s="236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28"/>
    </row>
    <row r="31" spans="1:37">
      <c r="A31" s="237"/>
      <c r="B31" s="303"/>
      <c r="C31" s="230"/>
      <c r="D31" s="230"/>
      <c r="E31" s="230"/>
      <c r="F31" s="231"/>
      <c r="G31" s="230"/>
      <c r="H31" s="230"/>
      <c r="I31" s="230"/>
      <c r="J31" s="230"/>
      <c r="K31" s="232"/>
      <c r="L31" s="230"/>
      <c r="M31" s="230"/>
      <c r="N31" s="230"/>
      <c r="O31" s="235"/>
      <c r="P31" s="235"/>
      <c r="Q31" s="235"/>
      <c r="R31" s="235"/>
      <c r="S31" s="236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28"/>
    </row>
    <row r="32" spans="1:37">
      <c r="A32" s="237"/>
      <c r="B32" s="303"/>
      <c r="C32" s="230"/>
      <c r="D32" s="230"/>
      <c r="E32" s="230"/>
      <c r="F32" s="231"/>
      <c r="G32" s="230"/>
      <c r="H32" s="230"/>
      <c r="I32" s="230"/>
      <c r="J32" s="230"/>
      <c r="K32" s="232"/>
      <c r="L32" s="230"/>
      <c r="M32" s="230"/>
      <c r="N32" s="230"/>
      <c r="O32" s="235"/>
      <c r="P32" s="235"/>
      <c r="Q32" s="235"/>
      <c r="R32" s="235"/>
      <c r="S32" s="236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28"/>
    </row>
    <row r="33" spans="1:37">
      <c r="A33" s="237"/>
      <c r="B33" s="303"/>
      <c r="C33" s="230"/>
      <c r="D33" s="230"/>
      <c r="E33" s="230"/>
      <c r="F33" s="231"/>
      <c r="G33" s="230"/>
      <c r="H33" s="230"/>
      <c r="I33" s="230"/>
      <c r="J33" s="230"/>
      <c r="K33" s="232"/>
      <c r="L33" s="230"/>
      <c r="M33" s="230"/>
      <c r="N33" s="230"/>
      <c r="O33" s="235"/>
      <c r="P33" s="235"/>
      <c r="Q33" s="235"/>
      <c r="R33" s="235"/>
      <c r="S33" s="236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28"/>
    </row>
    <row r="34" spans="1:37">
      <c r="A34" s="237"/>
      <c r="B34" s="303"/>
      <c r="C34" s="230"/>
      <c r="D34" s="230"/>
      <c r="E34" s="230"/>
      <c r="F34" s="231"/>
      <c r="G34" s="230"/>
      <c r="H34" s="230"/>
      <c r="I34" s="230"/>
      <c r="J34" s="230"/>
      <c r="K34" s="232"/>
      <c r="L34" s="230"/>
      <c r="M34" s="230"/>
      <c r="N34" s="230"/>
      <c r="O34" s="245"/>
      <c r="P34" s="245"/>
      <c r="Q34" s="245"/>
      <c r="R34" s="245"/>
      <c r="S34" s="246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</row>
    <row r="35" spans="1:37" ht="14.4" thickBot="1">
      <c r="A35" s="247"/>
      <c r="B35" s="305"/>
      <c r="C35" s="248"/>
      <c r="D35" s="248"/>
      <c r="E35" s="248"/>
      <c r="F35" s="249"/>
      <c r="G35" s="248"/>
      <c r="H35" s="248"/>
      <c r="I35" s="248"/>
      <c r="J35" s="248"/>
      <c r="K35" s="250"/>
      <c r="L35" s="248"/>
      <c r="M35" s="248"/>
      <c r="N35" s="248"/>
      <c r="O35" s="251"/>
      <c r="P35" s="251"/>
      <c r="Q35" s="251"/>
      <c r="R35" s="251"/>
      <c r="S35" s="252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</row>
    <row r="36" spans="1:37">
      <c r="B36" s="302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</row>
    <row r="37" spans="1:37">
      <c r="B37" s="302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</row>
    <row r="38" spans="1:37">
      <c r="B38" s="302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8"/>
      <c r="AE38" s="128"/>
      <c r="AF38" s="128"/>
      <c r="AG38" s="128"/>
      <c r="AH38" s="128"/>
      <c r="AI38" s="128"/>
      <c r="AJ38" s="128"/>
      <c r="AK38" s="128"/>
    </row>
    <row r="39" spans="1:37">
      <c r="B39" s="302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</row>
    <row r="40" spans="1:37" ht="14.4" thickBot="1">
      <c r="B40" s="302"/>
    </row>
    <row r="41" spans="1:37">
      <c r="B41" s="311">
        <v>42631</v>
      </c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3"/>
    </row>
    <row r="42" spans="1:37">
      <c r="B42" s="309" t="s">
        <v>49</v>
      </c>
      <c r="C42" s="299" t="s">
        <v>50</v>
      </c>
      <c r="D42" s="299" t="s">
        <v>51</v>
      </c>
      <c r="E42" s="291"/>
      <c r="F42" s="292"/>
      <c r="G42" s="291"/>
      <c r="H42" s="291"/>
      <c r="I42" s="291"/>
      <c r="J42" s="291"/>
      <c r="K42" s="293"/>
      <c r="L42" s="291"/>
      <c r="M42" s="291"/>
      <c r="N42" s="291"/>
    </row>
    <row r="43" spans="1:37">
      <c r="A43" s="302"/>
      <c r="B43" s="306">
        <v>42633</v>
      </c>
      <c r="C43" s="306">
        <v>42633</v>
      </c>
      <c r="D43" s="306">
        <v>42640</v>
      </c>
      <c r="E43" s="294"/>
      <c r="F43" s="295"/>
      <c r="G43" s="294"/>
      <c r="H43" s="294"/>
      <c r="I43" s="291"/>
      <c r="J43" s="291"/>
      <c r="K43" s="293"/>
      <c r="L43" s="291"/>
      <c r="M43" s="291"/>
      <c r="N43" s="291"/>
    </row>
    <row r="44" spans="1:37">
      <c r="A44" s="302"/>
      <c r="B44" s="301">
        <v>42642</v>
      </c>
      <c r="C44" s="301">
        <v>42642</v>
      </c>
      <c r="D44" s="301">
        <v>42642</v>
      </c>
      <c r="E44" s="297"/>
      <c r="F44" s="295"/>
      <c r="G44" s="294"/>
      <c r="H44" s="296"/>
      <c r="I44" s="96"/>
      <c r="J44" s="97"/>
      <c r="K44" s="96"/>
      <c r="L44" s="97"/>
      <c r="M44" s="181"/>
      <c r="N44" s="181"/>
      <c r="O44" s="171"/>
    </row>
    <row r="45" spans="1:37">
      <c r="A45" s="302"/>
      <c r="B45" s="301">
        <v>42637</v>
      </c>
      <c r="C45" s="301">
        <v>42637</v>
      </c>
      <c r="D45" s="301">
        <v>42637</v>
      </c>
      <c r="E45" s="297"/>
      <c r="F45" s="295"/>
      <c r="G45" s="294"/>
      <c r="H45" s="294"/>
      <c r="I45" s="291"/>
      <c r="J45" s="291"/>
      <c r="K45" s="293"/>
      <c r="L45" s="291"/>
      <c r="M45" s="291"/>
      <c r="N45" s="291"/>
    </row>
    <row r="46" spans="1:37">
      <c r="A46" s="302"/>
      <c r="B46" s="301">
        <v>42633</v>
      </c>
      <c r="C46" s="301">
        <v>42633</v>
      </c>
      <c r="D46" s="301">
        <v>42633</v>
      </c>
      <c r="E46" s="297"/>
      <c r="F46" s="295"/>
      <c r="G46" s="294"/>
      <c r="H46" s="294"/>
      <c r="I46" s="291"/>
      <c r="J46" s="291"/>
      <c r="K46" s="293"/>
      <c r="L46" s="291"/>
      <c r="M46" s="291"/>
      <c r="N46" s="291"/>
    </row>
    <row r="47" spans="1:37">
      <c r="A47" s="302"/>
      <c r="B47" s="301">
        <v>42631</v>
      </c>
      <c r="C47" s="301">
        <v>42631</v>
      </c>
      <c r="D47" s="301">
        <v>42631</v>
      </c>
      <c r="E47" s="297"/>
      <c r="F47" s="295"/>
      <c r="G47" s="294"/>
      <c r="H47" s="294"/>
      <c r="I47" s="291"/>
      <c r="J47" s="291"/>
      <c r="K47" s="293"/>
      <c r="L47" s="291"/>
      <c r="M47" s="291"/>
      <c r="N47" s="291"/>
    </row>
    <row r="48" spans="1:37">
      <c r="A48" s="302"/>
      <c r="B48" s="301">
        <v>42635</v>
      </c>
      <c r="C48" s="301">
        <v>42635</v>
      </c>
      <c r="D48" s="301">
        <v>42635</v>
      </c>
      <c r="E48" s="297"/>
      <c r="F48" s="295"/>
      <c r="G48" s="294"/>
      <c r="H48" s="294"/>
      <c r="I48" s="291"/>
      <c r="J48" s="291"/>
      <c r="K48" s="293"/>
      <c r="L48" s="291"/>
      <c r="M48" s="291"/>
      <c r="N48" s="291"/>
    </row>
    <row r="49" spans="1:14">
      <c r="A49" s="302"/>
      <c r="B49" s="301"/>
      <c r="C49" s="301"/>
      <c r="D49" s="301"/>
      <c r="E49" s="297"/>
      <c r="F49" s="295"/>
      <c r="G49" s="294"/>
      <c r="H49" s="294"/>
      <c r="I49" s="291"/>
      <c r="J49" s="291"/>
      <c r="K49" s="293"/>
      <c r="L49" s="291"/>
      <c r="M49" s="291"/>
      <c r="N49" s="291"/>
    </row>
    <row r="50" spans="1:14">
      <c r="A50" s="302"/>
      <c r="B50" s="301"/>
      <c r="C50" s="301"/>
      <c r="D50" s="298"/>
      <c r="E50" s="297"/>
      <c r="F50" s="295"/>
      <c r="G50" s="294"/>
      <c r="H50" s="294"/>
      <c r="I50" s="291"/>
      <c r="J50" s="291"/>
      <c r="K50" s="293"/>
      <c r="L50" s="291"/>
      <c r="M50" s="291"/>
      <c r="N50" s="291"/>
    </row>
    <row r="51" spans="1:14">
      <c r="B51" s="301"/>
      <c r="C51" s="301"/>
      <c r="D51" s="298"/>
      <c r="E51" s="297"/>
      <c r="F51" s="295"/>
      <c r="G51" s="294"/>
      <c r="H51" s="294"/>
      <c r="I51" s="291"/>
      <c r="J51" s="291"/>
      <c r="K51" s="293"/>
      <c r="L51" s="291"/>
      <c r="M51" s="291"/>
      <c r="N51" s="291"/>
    </row>
    <row r="52" spans="1:14">
      <c r="B52" s="301"/>
      <c r="C52" s="301"/>
      <c r="D52" s="301"/>
      <c r="E52" s="297"/>
      <c r="F52" s="295"/>
      <c r="G52" s="294"/>
      <c r="H52" s="294"/>
      <c r="I52" s="291"/>
      <c r="J52" s="291"/>
      <c r="K52" s="293"/>
      <c r="L52" s="291"/>
      <c r="M52" s="291"/>
      <c r="N52" s="291"/>
    </row>
    <row r="53" spans="1:14">
      <c r="B53" s="301"/>
      <c r="C53" s="301"/>
      <c r="D53" s="301"/>
      <c r="E53" s="297"/>
      <c r="F53" s="295"/>
      <c r="G53" s="294"/>
      <c r="H53" s="294"/>
      <c r="I53" s="291"/>
      <c r="J53" s="291"/>
      <c r="K53" s="293"/>
      <c r="L53" s="291"/>
      <c r="M53" s="291"/>
      <c r="N53" s="291"/>
    </row>
    <row r="54" spans="1:14">
      <c r="B54" s="301"/>
      <c r="C54" s="301"/>
      <c r="D54" s="301"/>
      <c r="E54" s="297"/>
      <c r="F54" s="295"/>
      <c r="G54" s="294"/>
      <c r="H54" s="294"/>
      <c r="I54" s="291"/>
      <c r="J54" s="291"/>
      <c r="K54" s="293"/>
      <c r="L54" s="291"/>
      <c r="M54" s="291"/>
      <c r="N54" s="291"/>
    </row>
    <row r="55" spans="1:14">
      <c r="B55" s="301"/>
      <c r="C55" s="301"/>
      <c r="D55" s="301"/>
      <c r="E55" s="297"/>
      <c r="F55" s="295"/>
      <c r="G55" s="294"/>
      <c r="H55" s="294"/>
      <c r="I55" s="291"/>
      <c r="J55" s="291"/>
      <c r="K55" s="293"/>
      <c r="L55" s="291"/>
      <c r="M55" s="291"/>
      <c r="N55" s="291"/>
    </row>
    <row r="56" spans="1:14">
      <c r="B56" s="301"/>
      <c r="C56" s="301"/>
      <c r="D56" s="301"/>
      <c r="E56" s="297"/>
      <c r="F56" s="295"/>
      <c r="G56" s="294"/>
      <c r="H56" s="294"/>
      <c r="I56" s="291"/>
      <c r="J56" s="291"/>
      <c r="K56" s="293"/>
      <c r="L56" s="291"/>
      <c r="M56" s="291"/>
      <c r="N56" s="291"/>
    </row>
    <row r="57" spans="1:14">
      <c r="B57" s="301"/>
      <c r="C57" s="301"/>
      <c r="D57" s="301"/>
      <c r="E57" s="297"/>
      <c r="F57" s="295"/>
      <c r="G57" s="294"/>
      <c r="H57" s="294"/>
      <c r="I57" s="291"/>
      <c r="J57" s="291"/>
      <c r="K57" s="293"/>
      <c r="L57" s="291"/>
      <c r="M57" s="291"/>
      <c r="N57" s="291"/>
    </row>
    <row r="58" spans="1:14">
      <c r="B58" s="306"/>
      <c r="C58" s="306"/>
      <c r="D58" s="306"/>
      <c r="E58" s="294"/>
      <c r="F58" s="295"/>
      <c r="G58" s="294"/>
      <c r="H58" s="294"/>
      <c r="I58" s="291"/>
      <c r="J58" s="291"/>
      <c r="K58" s="293"/>
      <c r="L58" s="291"/>
      <c r="M58" s="291"/>
      <c r="N58" s="291"/>
    </row>
    <row r="59" spans="1:14">
      <c r="B59" s="306"/>
      <c r="C59" s="306"/>
      <c r="D59" s="306"/>
      <c r="E59" s="294"/>
      <c r="F59" s="295"/>
      <c r="G59" s="294"/>
      <c r="H59" s="294"/>
      <c r="I59" s="291"/>
      <c r="J59" s="291"/>
      <c r="K59" s="293"/>
      <c r="L59" s="291"/>
      <c r="M59" s="291"/>
      <c r="N59" s="291"/>
    </row>
    <row r="60" spans="1:14">
      <c r="B60" s="330"/>
      <c r="C60" s="330"/>
      <c r="D60" s="330"/>
      <c r="E60" s="291"/>
      <c r="F60" s="292"/>
      <c r="G60" s="291"/>
      <c r="H60" s="291"/>
      <c r="I60" s="291"/>
      <c r="J60" s="291"/>
      <c r="K60" s="293"/>
      <c r="L60" s="291"/>
      <c r="M60" s="291"/>
      <c r="N60" s="291"/>
    </row>
  </sheetData>
  <sheetProtection formatCells="0" formatColumns="0" formatRows="0" insertColumns="0" insertRows="0" insertHyperlinks="0" deleteColumns="0" deleteRows="0" sort="0" autoFilter="0" pivotTables="0"/>
  <mergeCells count="1">
    <mergeCell ref="B41:N41"/>
  </mergeCells>
  <conditionalFormatting sqref="O44">
    <cfRule type="expression" dxfId="401" priority="3">
      <formula>O44+20&lt; TODAY()</formula>
    </cfRule>
  </conditionalFormatting>
  <conditionalFormatting sqref="O44">
    <cfRule type="expression" dxfId="400" priority="2">
      <formula>ISBLANK(O44)</formula>
    </cfRule>
  </conditionalFormatting>
  <conditionalFormatting sqref="O44">
    <cfRule type="expression" dxfId="399" priority="1">
      <formula>S44&lt;&gt;0</formula>
    </cfRule>
  </conditionalFormatting>
  <dataValidations disablePrompts="1" count="1">
    <dataValidation type="list" allowBlank="1" sqref="H44">
      <formula1>$Q$3:$Q$8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9" r:id="rId4" name="Button 19">
              <controlPr defaultSize="0" print="0" autoFill="0" autoPict="0" macro="[0]!fiche_procédure">
                <anchor moveWithCells="1" sizeWithCells="1">
                  <from>
                    <xdr:col>20</xdr:col>
                    <xdr:colOff>685800</xdr:colOff>
                    <xdr:row>0</xdr:row>
                    <xdr:rowOff>68580</xdr:rowOff>
                  </from>
                  <to>
                    <xdr:col>21</xdr:col>
                    <xdr:colOff>563880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59999389629810485"/>
  </sheetPr>
  <dimension ref="A1:AQ52"/>
  <sheetViews>
    <sheetView showGridLines="0" topLeftCell="G1" zoomScale="90" zoomScaleNormal="90" workbookViewId="0">
      <pane ySplit="2" topLeftCell="A3" activePane="bottomLeft" state="frozen"/>
      <selection pane="bottomLeft" activeCell="H9" sqref="H9"/>
    </sheetView>
  </sheetViews>
  <sheetFormatPr baseColWidth="10" defaultRowHeight="14.4"/>
  <cols>
    <col min="1" max="1" width="11.59765625" customWidth="1"/>
    <col min="2" max="2" width="12.59765625" style="191" customWidth="1"/>
    <col min="3" max="3" width="31.09765625" style="28" customWidth="1"/>
    <col min="4" max="4" width="11.59765625" customWidth="1"/>
    <col min="5" max="5" width="28.69921875" customWidth="1"/>
    <col min="6" max="7" width="11.59765625" customWidth="1"/>
    <col min="8" max="8" width="11.59765625" style="80" customWidth="1"/>
    <col min="9" max="9" width="24.8984375" style="85" customWidth="1"/>
    <col min="10" max="10" width="11.59765625" style="3" customWidth="1"/>
    <col min="11" max="11" width="23.3984375" style="118" customWidth="1"/>
    <col min="12" max="12" width="11.59765625" style="1" customWidth="1"/>
    <col min="13" max="13" width="12.09765625" style="1" customWidth="1"/>
    <col min="14" max="14" width="15.09765625" customWidth="1"/>
    <col min="15" max="17" width="11.59765625" customWidth="1"/>
    <col min="18" max="18" width="11.59765625" style="135" customWidth="1"/>
    <col min="19" max="26" width="11.59765625" customWidth="1"/>
    <col min="27" max="27" width="11.59765625" style="3" customWidth="1"/>
    <col min="28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  <col min="37" max="37" width="15.09765625" customWidth="1"/>
    <col min="40" max="40" width="14.8984375" customWidth="1"/>
    <col min="43" max="43" width="18.09765625" customWidth="1"/>
  </cols>
  <sheetData>
    <row r="1" spans="1:43" ht="37.5" customHeight="1" thickBot="1">
      <c r="A1" s="317" t="s">
        <v>26</v>
      </c>
      <c r="B1" s="317"/>
      <c r="C1" s="317"/>
      <c r="D1" s="317"/>
      <c r="E1" s="317"/>
      <c r="F1" s="317"/>
      <c r="G1" s="317"/>
      <c r="H1" s="317"/>
      <c r="I1" s="83"/>
      <c r="J1" s="318" t="s">
        <v>8</v>
      </c>
      <c r="K1" s="318"/>
      <c r="L1" s="318"/>
      <c r="M1" s="318"/>
      <c r="N1" s="319" t="s">
        <v>6</v>
      </c>
      <c r="O1" s="320"/>
      <c r="P1" s="320"/>
      <c r="Q1" s="320"/>
      <c r="R1" s="320"/>
      <c r="S1" s="320"/>
      <c r="T1" s="320"/>
      <c r="U1" s="321"/>
      <c r="V1" s="322" t="s">
        <v>7</v>
      </c>
      <c r="W1" s="323"/>
      <c r="X1" s="323"/>
      <c r="Y1" s="323"/>
      <c r="Z1" s="323"/>
      <c r="AA1" s="324" t="s">
        <v>33</v>
      </c>
      <c r="AB1" s="325"/>
      <c r="AC1" s="325"/>
      <c r="AD1" s="326"/>
      <c r="AE1" s="32" t="s">
        <v>32</v>
      </c>
      <c r="AF1" s="15"/>
      <c r="AG1" s="144"/>
      <c r="AH1" s="145">
        <f ca="1">TODAY()</f>
        <v>42664</v>
      </c>
      <c r="AI1" s="90">
        <f>STAGRECU-$Y$28</f>
        <v>0</v>
      </c>
      <c r="AJ1" s="90">
        <v>25</v>
      </c>
      <c r="AK1" s="90">
        <f>AI1*AJ1</f>
        <v>0</v>
      </c>
      <c r="AL1" s="90">
        <f>interv_recus-interv_payés</f>
        <v>0</v>
      </c>
      <c r="AM1" s="90">
        <v>35</v>
      </c>
      <c r="AN1" s="90">
        <f>AL1*AM1</f>
        <v>0</v>
      </c>
      <c r="AO1" s="90">
        <f>AK1+AN1</f>
        <v>0</v>
      </c>
      <c r="AP1" s="146">
        <f>$T$28-$U$28</f>
        <v>6</v>
      </c>
      <c r="AQ1" s="33"/>
    </row>
    <row r="2" spans="1:43" s="2" customFormat="1" ht="66" customHeight="1" thickTop="1" thickBot="1">
      <c r="A2" s="4" t="s">
        <v>9</v>
      </c>
      <c r="B2" s="5">
        <v>42633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4" t="s">
        <v>13</v>
      </c>
      <c r="I2" s="36" t="s">
        <v>41</v>
      </c>
      <c r="J2" s="37" t="s">
        <v>14</v>
      </c>
      <c r="K2" s="149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5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92" t="s">
        <v>25</v>
      </c>
      <c r="AB2" s="11" t="s">
        <v>28</v>
      </c>
      <c r="AC2" s="11" t="s">
        <v>29</v>
      </c>
      <c r="AD2" s="12" t="s">
        <v>31</v>
      </c>
      <c r="AE2" s="151"/>
      <c r="AF2" s="14"/>
      <c r="AG2" s="147"/>
      <c r="AH2" s="90"/>
      <c r="AI2" s="90">
        <f>$Z$28</f>
        <v>0</v>
      </c>
      <c r="AJ2" s="90">
        <v>25</v>
      </c>
      <c r="AK2" s="90">
        <f>AI2*AJ2</f>
        <v>0</v>
      </c>
      <c r="AL2" s="90">
        <f>interv_restes_à_payer</f>
        <v>1</v>
      </c>
      <c r="AM2" s="90">
        <v>35</v>
      </c>
      <c r="AN2" s="90">
        <f>AL2*AM2</f>
        <v>35</v>
      </c>
      <c r="AO2" s="90">
        <f>AK2+AN2</f>
        <v>35</v>
      </c>
      <c r="AP2" s="148"/>
      <c r="AQ2" s="147"/>
    </row>
    <row r="3" spans="1:43" ht="24.9" customHeight="1" thickTop="1">
      <c r="A3" s="96" t="s">
        <v>3</v>
      </c>
      <c r="B3" s="300">
        <v>42644</v>
      </c>
      <c r="C3" s="97" t="s">
        <v>43</v>
      </c>
      <c r="D3" s="96">
        <v>38976</v>
      </c>
      <c r="E3" s="97" t="s">
        <v>43</v>
      </c>
      <c r="F3" s="181">
        <v>1</v>
      </c>
      <c r="G3" s="210">
        <v>1</v>
      </c>
      <c r="H3" s="99">
        <v>42633</v>
      </c>
      <c r="I3" s="174"/>
      <c r="J3" s="100">
        <v>42628</v>
      </c>
      <c r="K3" s="290" t="s">
        <v>44</v>
      </c>
      <c r="L3" s="204"/>
      <c r="M3" s="183"/>
      <c r="N3" s="102" t="s">
        <v>43</v>
      </c>
      <c r="O3" s="103">
        <v>1</v>
      </c>
      <c r="P3" s="103"/>
      <c r="Q3" s="103"/>
      <c r="R3" s="196">
        <f t="shared" ref="R3:R12" si="0">O3-Q3</f>
        <v>1</v>
      </c>
      <c r="S3" s="104"/>
      <c r="T3" s="103">
        <v>6</v>
      </c>
      <c r="U3" s="105"/>
      <c r="V3" s="106">
        <v>16</v>
      </c>
      <c r="W3" s="107">
        <v>0</v>
      </c>
      <c r="X3" s="107"/>
      <c r="Y3" s="107"/>
      <c r="Z3" s="198">
        <f t="shared" ref="Z3:Z15" si="1">IF(AC3="",W3,AC3-Y3)</f>
        <v>0</v>
      </c>
      <c r="AA3" s="193"/>
      <c r="AB3" s="108"/>
      <c r="AC3" s="108"/>
      <c r="AD3" s="167">
        <f t="shared" ref="AD3" si="2">100*AB3/V3</f>
        <v>0</v>
      </c>
      <c r="AE3" s="179" t="s">
        <v>38</v>
      </c>
    </row>
    <row r="4" spans="1:43" ht="24.9" customHeight="1">
      <c r="A4" s="96"/>
      <c r="B4" s="300">
        <v>42642</v>
      </c>
      <c r="C4" s="97"/>
      <c r="D4" s="96"/>
      <c r="E4" s="97"/>
      <c r="F4" s="96"/>
      <c r="G4" s="98"/>
      <c r="H4" s="99">
        <v>42654</v>
      </c>
      <c r="I4" s="174"/>
      <c r="J4" s="100"/>
      <c r="K4" s="175"/>
      <c r="L4" s="205"/>
      <c r="M4" s="110"/>
      <c r="N4" s="102"/>
      <c r="O4" s="103"/>
      <c r="P4" s="103"/>
      <c r="Q4" s="103"/>
      <c r="R4" s="196">
        <f t="shared" si="0"/>
        <v>0</v>
      </c>
      <c r="S4" s="104"/>
      <c r="T4" s="103"/>
      <c r="U4" s="105"/>
      <c r="V4" s="106"/>
      <c r="W4" s="107"/>
      <c r="X4" s="107"/>
      <c r="Y4" s="107"/>
      <c r="Z4" s="198">
        <f t="shared" si="1"/>
        <v>0</v>
      </c>
      <c r="AA4" s="193"/>
      <c r="AB4" s="108"/>
      <c r="AC4" s="108"/>
      <c r="AD4" s="167"/>
      <c r="AE4" s="180"/>
    </row>
    <row r="5" spans="1:43" ht="24.9" customHeight="1">
      <c r="A5" s="96"/>
      <c r="B5" s="300">
        <v>42637</v>
      </c>
      <c r="C5" s="97"/>
      <c r="D5" s="96"/>
      <c r="E5" s="97"/>
      <c r="F5" s="181"/>
      <c r="G5" s="210"/>
      <c r="H5" s="99">
        <v>42657</v>
      </c>
      <c r="I5" s="174"/>
      <c r="J5" s="100"/>
      <c r="K5" s="175"/>
      <c r="L5" s="205"/>
      <c r="M5" s="211"/>
      <c r="N5" s="102"/>
      <c r="O5" s="103"/>
      <c r="P5" s="103"/>
      <c r="Q5" s="103"/>
      <c r="R5" s="196">
        <f t="shared" si="0"/>
        <v>0</v>
      </c>
      <c r="S5" s="104"/>
      <c r="T5" s="103"/>
      <c r="U5" s="105"/>
      <c r="V5" s="106"/>
      <c r="W5" s="107"/>
      <c r="X5" s="107"/>
      <c r="Y5" s="107"/>
      <c r="Z5" s="198">
        <f t="shared" si="1"/>
        <v>0</v>
      </c>
      <c r="AA5" s="193"/>
      <c r="AB5" s="108"/>
      <c r="AC5" s="108"/>
      <c r="AD5" s="167"/>
      <c r="AE5" s="180"/>
    </row>
    <row r="6" spans="1:43" ht="24.9" customHeight="1">
      <c r="A6" s="96"/>
      <c r="B6" s="300">
        <v>42633</v>
      </c>
      <c r="C6" s="97"/>
      <c r="D6" s="96"/>
      <c r="E6" s="97"/>
      <c r="F6" s="96"/>
      <c r="G6" s="98"/>
      <c r="H6" s="99">
        <v>42658</v>
      </c>
      <c r="I6" s="174"/>
      <c r="J6" s="100"/>
      <c r="K6" s="175"/>
      <c r="L6" s="205"/>
      <c r="M6" s="110"/>
      <c r="N6" s="102"/>
      <c r="O6" s="103"/>
      <c r="P6" s="103"/>
      <c r="Q6" s="103"/>
      <c r="R6" s="196">
        <f t="shared" si="0"/>
        <v>0</v>
      </c>
      <c r="S6" s="104"/>
      <c r="T6" s="103"/>
      <c r="U6" s="105"/>
      <c r="V6" s="106"/>
      <c r="W6" s="107"/>
      <c r="X6" s="107"/>
      <c r="Y6" s="107"/>
      <c r="Z6" s="198">
        <f t="shared" si="1"/>
        <v>0</v>
      </c>
      <c r="AA6" s="193"/>
      <c r="AB6" s="108"/>
      <c r="AC6" s="108"/>
      <c r="AD6" s="167"/>
      <c r="AE6" s="180"/>
    </row>
    <row r="7" spans="1:43" ht="24.9" customHeight="1">
      <c r="A7" s="96"/>
      <c r="B7" s="300">
        <v>42631</v>
      </c>
      <c r="C7" s="97"/>
      <c r="D7" s="96"/>
      <c r="E7" s="97"/>
      <c r="F7" s="96"/>
      <c r="G7" s="98"/>
      <c r="H7" s="310">
        <v>42644</v>
      </c>
      <c r="I7" s="310">
        <f>H7+20</f>
        <v>42664</v>
      </c>
      <c r="J7" s="100"/>
      <c r="K7" s="175"/>
      <c r="L7" s="205"/>
      <c r="M7" s="110"/>
      <c r="N7" s="102"/>
      <c r="O7" s="103"/>
      <c r="P7" s="103"/>
      <c r="Q7" s="103"/>
      <c r="R7" s="196">
        <f t="shared" si="0"/>
        <v>0</v>
      </c>
      <c r="S7" s="104"/>
      <c r="T7" s="103"/>
      <c r="U7" s="105"/>
      <c r="V7" s="106"/>
      <c r="W7" s="107"/>
      <c r="X7" s="107"/>
      <c r="Y7" s="107"/>
      <c r="Z7" s="198">
        <f t="shared" si="1"/>
        <v>0</v>
      </c>
      <c r="AA7" s="193"/>
      <c r="AB7" s="108"/>
      <c r="AC7" s="108"/>
      <c r="AD7" s="167"/>
      <c r="AE7" s="180"/>
    </row>
    <row r="8" spans="1:43" ht="24.9" customHeight="1">
      <c r="A8" s="96"/>
      <c r="B8" s="300">
        <v>42635</v>
      </c>
      <c r="C8" s="97"/>
      <c r="D8" s="96"/>
      <c r="E8" s="97"/>
      <c r="F8" s="96"/>
      <c r="G8" s="98"/>
      <c r="H8" s="99">
        <v>42642</v>
      </c>
      <c r="I8" s="310">
        <f ca="1">TODAY()</f>
        <v>42664</v>
      </c>
      <c r="J8" s="100"/>
      <c r="K8" s="175"/>
      <c r="L8" s="205"/>
      <c r="M8" s="110"/>
      <c r="N8" s="102"/>
      <c r="O8" s="103"/>
      <c r="P8" s="103"/>
      <c r="Q8" s="103"/>
      <c r="R8" s="196">
        <f t="shared" si="0"/>
        <v>0</v>
      </c>
      <c r="S8" s="104"/>
      <c r="T8" s="103"/>
      <c r="U8" s="105"/>
      <c r="V8" s="106"/>
      <c r="W8" s="107"/>
      <c r="X8" s="107"/>
      <c r="Y8" s="107"/>
      <c r="Z8" s="198">
        <f t="shared" si="1"/>
        <v>0</v>
      </c>
      <c r="AA8" s="193"/>
      <c r="AB8" s="108"/>
      <c r="AC8" s="108"/>
      <c r="AD8" s="167"/>
      <c r="AE8" s="180"/>
    </row>
    <row r="9" spans="1:43" ht="24.9" customHeight="1">
      <c r="A9" s="96"/>
      <c r="B9" s="96"/>
      <c r="C9" s="97"/>
      <c r="D9" s="96"/>
      <c r="E9" s="97"/>
      <c r="F9" s="181"/>
      <c r="G9" s="210"/>
      <c r="H9" s="99">
        <v>42637</v>
      </c>
      <c r="I9" s="310">
        <f ca="1">TODAY()+20</f>
        <v>42684</v>
      </c>
      <c r="J9" s="100"/>
      <c r="K9" s="175"/>
      <c r="L9" s="205"/>
      <c r="M9" s="211"/>
      <c r="N9" s="102"/>
      <c r="O9" s="103"/>
      <c r="P9" s="103"/>
      <c r="Q9" s="103"/>
      <c r="R9" s="196">
        <f t="shared" si="0"/>
        <v>0</v>
      </c>
      <c r="S9" s="104"/>
      <c r="T9" s="103"/>
      <c r="U9" s="105"/>
      <c r="V9" s="106"/>
      <c r="W9" s="107"/>
      <c r="X9" s="107"/>
      <c r="Y9" s="107"/>
      <c r="Z9" s="198">
        <f t="shared" si="1"/>
        <v>0</v>
      </c>
      <c r="AA9" s="193"/>
      <c r="AB9" s="108"/>
      <c r="AC9" s="108"/>
      <c r="AD9" s="167"/>
      <c r="AE9" s="180"/>
    </row>
    <row r="10" spans="1:43" ht="24.9" customHeight="1">
      <c r="A10" s="96"/>
      <c r="B10" s="96"/>
      <c r="C10" s="97"/>
      <c r="D10" s="96"/>
      <c r="E10" s="97"/>
      <c r="F10" s="96"/>
      <c r="G10" s="98"/>
      <c r="H10" s="99">
        <v>42633</v>
      </c>
      <c r="I10" s="174"/>
      <c r="J10" s="100"/>
      <c r="K10" s="176"/>
      <c r="L10" s="205"/>
      <c r="M10" s="101"/>
      <c r="N10" s="102"/>
      <c r="O10" s="103"/>
      <c r="P10" s="103"/>
      <c r="Q10" s="103"/>
      <c r="R10" s="196">
        <f t="shared" si="0"/>
        <v>0</v>
      </c>
      <c r="S10" s="104"/>
      <c r="T10" s="103"/>
      <c r="U10" s="105"/>
      <c r="V10" s="106"/>
      <c r="W10" s="107"/>
      <c r="X10" s="107"/>
      <c r="Y10" s="107"/>
      <c r="Z10" s="198">
        <f t="shared" si="1"/>
        <v>0</v>
      </c>
      <c r="AA10" s="193"/>
      <c r="AB10" s="108"/>
      <c r="AC10" s="108"/>
      <c r="AD10" s="167"/>
      <c r="AE10" s="180"/>
    </row>
    <row r="11" spans="1:43" ht="24.9" customHeight="1">
      <c r="A11" s="96"/>
      <c r="B11" s="96"/>
      <c r="C11" s="97"/>
      <c r="D11" s="96"/>
      <c r="E11" s="97"/>
      <c r="F11" s="96"/>
      <c r="G11" s="98"/>
      <c r="H11" s="99">
        <v>42631</v>
      </c>
      <c r="I11" s="174"/>
      <c r="J11" s="100"/>
      <c r="K11" s="175"/>
      <c r="L11" s="205"/>
      <c r="M11" s="101"/>
      <c r="N11" s="102"/>
      <c r="O11" s="103"/>
      <c r="P11" s="103"/>
      <c r="Q11" s="103"/>
      <c r="R11" s="196">
        <f t="shared" si="0"/>
        <v>0</v>
      </c>
      <c r="S11" s="104"/>
      <c r="T11" s="103"/>
      <c r="U11" s="105"/>
      <c r="V11" s="106"/>
      <c r="W11" s="107"/>
      <c r="X11" s="107"/>
      <c r="Y11" s="107"/>
      <c r="Z11" s="198">
        <f t="shared" si="1"/>
        <v>0</v>
      </c>
      <c r="AA11" s="193"/>
      <c r="AB11" s="108"/>
      <c r="AC11" s="108"/>
      <c r="AD11" s="167"/>
      <c r="AE11" s="180"/>
    </row>
    <row r="12" spans="1:43" ht="24.9" customHeight="1">
      <c r="A12" s="96"/>
      <c r="B12" s="96"/>
      <c r="C12" s="97"/>
      <c r="D12" s="96"/>
      <c r="E12" s="97"/>
      <c r="F12" s="96"/>
      <c r="G12" s="98"/>
      <c r="H12" s="99">
        <v>42635</v>
      </c>
      <c r="I12" s="174"/>
      <c r="J12" s="100"/>
      <c r="K12" s="117"/>
      <c r="L12" s="205"/>
      <c r="M12" s="101"/>
      <c r="N12" s="102"/>
      <c r="O12" s="103"/>
      <c r="P12" s="103"/>
      <c r="Q12" s="103"/>
      <c r="R12" s="196">
        <f t="shared" si="0"/>
        <v>0</v>
      </c>
      <c r="S12" s="104"/>
      <c r="T12" s="103"/>
      <c r="U12" s="105"/>
      <c r="V12" s="106"/>
      <c r="W12" s="107"/>
      <c r="X12" s="107"/>
      <c r="Y12" s="107"/>
      <c r="Z12" s="198">
        <f t="shared" si="1"/>
        <v>0</v>
      </c>
      <c r="AA12" s="193"/>
      <c r="AB12" s="108"/>
      <c r="AC12" s="108"/>
      <c r="AD12" s="167"/>
      <c r="AE12" s="180"/>
    </row>
    <row r="13" spans="1:43" ht="24.9" customHeight="1">
      <c r="A13" s="96"/>
      <c r="B13" s="96"/>
      <c r="C13" s="97"/>
      <c r="D13" s="96"/>
      <c r="E13" s="97"/>
      <c r="F13" s="96"/>
      <c r="G13" s="98"/>
      <c r="H13" s="99"/>
      <c r="I13" s="109"/>
      <c r="J13" s="100"/>
      <c r="K13" s="160"/>
      <c r="L13" s="205"/>
      <c r="M13" s="111"/>
      <c r="N13" s="102"/>
      <c r="O13" s="103"/>
      <c r="P13" s="103"/>
      <c r="Q13" s="103"/>
      <c r="R13" s="196">
        <v>0</v>
      </c>
      <c r="S13" s="104"/>
      <c r="T13" s="103"/>
      <c r="U13" s="105"/>
      <c r="V13" s="106"/>
      <c r="W13" s="107"/>
      <c r="X13" s="107"/>
      <c r="Y13" s="107"/>
      <c r="Z13" s="198">
        <f t="shared" si="1"/>
        <v>0</v>
      </c>
      <c r="AA13" s="193"/>
      <c r="AB13" s="108"/>
      <c r="AC13" s="108"/>
      <c r="AD13" s="167"/>
      <c r="AE13" s="180"/>
    </row>
    <row r="14" spans="1:43" ht="24.9" customHeight="1">
      <c r="A14" s="96"/>
      <c r="B14" s="96"/>
      <c r="C14" s="97"/>
      <c r="D14" s="96"/>
      <c r="E14" s="97"/>
      <c r="F14" s="181"/>
      <c r="G14" s="210"/>
      <c r="H14" s="99"/>
      <c r="I14" s="174"/>
      <c r="J14" s="100"/>
      <c r="K14" s="175"/>
      <c r="L14" s="205"/>
      <c r="M14" s="183"/>
      <c r="N14" s="102"/>
      <c r="O14" s="103"/>
      <c r="P14" s="103"/>
      <c r="Q14" s="103"/>
      <c r="R14" s="196">
        <f t="shared" ref="R14:R21" si="3">O14-Q14</f>
        <v>0</v>
      </c>
      <c r="S14" s="104"/>
      <c r="T14" s="103"/>
      <c r="U14" s="105"/>
      <c r="V14" s="106"/>
      <c r="W14" s="107"/>
      <c r="X14" s="107"/>
      <c r="Y14" s="107"/>
      <c r="Z14" s="198">
        <f t="shared" si="1"/>
        <v>0</v>
      </c>
      <c r="AA14" s="193"/>
      <c r="AB14" s="108"/>
      <c r="AC14" s="108"/>
      <c r="AD14" s="167"/>
      <c r="AE14" s="180"/>
    </row>
    <row r="15" spans="1:43" ht="24.9" customHeight="1">
      <c r="A15" s="96"/>
      <c r="B15" s="190"/>
      <c r="C15" s="203"/>
      <c r="D15" s="170"/>
      <c r="E15" s="97"/>
      <c r="F15" s="170"/>
      <c r="G15" s="170"/>
      <c r="H15" s="99"/>
      <c r="I15" s="229"/>
      <c r="J15" s="100"/>
      <c r="K15" s="173"/>
      <c r="L15" s="205"/>
      <c r="M15" s="101"/>
      <c r="N15" s="102"/>
      <c r="O15" s="103"/>
      <c r="P15" s="103"/>
      <c r="Q15" s="103"/>
      <c r="R15" s="196">
        <f t="shared" si="3"/>
        <v>0</v>
      </c>
      <c r="S15" s="104"/>
      <c r="T15" s="103"/>
      <c r="U15" s="105"/>
      <c r="V15" s="106"/>
      <c r="W15" s="107"/>
      <c r="X15" s="107"/>
      <c r="Y15" s="107"/>
      <c r="Z15" s="198">
        <f t="shared" si="1"/>
        <v>0</v>
      </c>
      <c r="AA15" s="193"/>
      <c r="AB15" s="108"/>
      <c r="AC15" s="108"/>
      <c r="AD15" s="167"/>
      <c r="AE15" s="180"/>
    </row>
    <row r="16" spans="1:43" ht="24.9" customHeight="1">
      <c r="A16" s="96"/>
      <c r="B16" s="190"/>
      <c r="C16" s="203"/>
      <c r="D16" s="96"/>
      <c r="E16" s="97"/>
      <c r="F16" s="96"/>
      <c r="G16" s="96"/>
      <c r="H16" s="99"/>
      <c r="I16" s="182"/>
      <c r="J16" s="100"/>
      <c r="K16" s="175"/>
      <c r="L16" s="205"/>
      <c r="M16" s="101"/>
      <c r="N16" s="102"/>
      <c r="O16" s="103"/>
      <c r="P16" s="103"/>
      <c r="Q16" s="103"/>
      <c r="R16" s="196">
        <f t="shared" si="3"/>
        <v>0</v>
      </c>
      <c r="S16" s="104"/>
      <c r="T16" s="103"/>
      <c r="U16" s="105"/>
      <c r="V16" s="106"/>
      <c r="W16" s="107"/>
      <c r="X16" s="107"/>
      <c r="Y16" s="107"/>
      <c r="Z16" s="198">
        <v>0</v>
      </c>
      <c r="AA16" s="193"/>
      <c r="AB16" s="108"/>
      <c r="AC16" s="108"/>
      <c r="AD16" s="167"/>
      <c r="AE16" s="180"/>
    </row>
    <row r="17" spans="1:31" ht="24.9" customHeight="1">
      <c r="A17" s="96"/>
      <c r="B17" s="190"/>
      <c r="C17" s="203"/>
      <c r="D17" s="96"/>
      <c r="E17" s="97"/>
      <c r="F17" s="96"/>
      <c r="G17" s="96"/>
      <c r="H17" s="99"/>
      <c r="I17" s="182"/>
      <c r="J17" s="100"/>
      <c r="K17" s="175"/>
      <c r="L17" s="205"/>
      <c r="M17" s="101"/>
      <c r="N17" s="102"/>
      <c r="O17" s="103"/>
      <c r="P17" s="103"/>
      <c r="Q17" s="103"/>
      <c r="R17" s="196">
        <f t="shared" si="3"/>
        <v>0</v>
      </c>
      <c r="S17" s="104"/>
      <c r="T17" s="103"/>
      <c r="U17" s="105"/>
      <c r="V17" s="106"/>
      <c r="W17" s="107"/>
      <c r="X17" s="107"/>
      <c r="Y17" s="107"/>
      <c r="Z17" s="198">
        <f>IF(AC17="",W17,AC17-Y17)</f>
        <v>0</v>
      </c>
      <c r="AA17" s="193"/>
      <c r="AB17" s="108"/>
      <c r="AC17" s="108"/>
      <c r="AD17" s="167"/>
      <c r="AE17" s="180"/>
    </row>
    <row r="18" spans="1:31" ht="24.9" customHeight="1">
      <c r="A18" s="96"/>
      <c r="B18" s="190"/>
      <c r="C18" s="203"/>
      <c r="D18" s="96"/>
      <c r="E18" s="97"/>
      <c r="F18" s="96"/>
      <c r="G18" s="96"/>
      <c r="H18" s="99"/>
      <c r="I18" s="182"/>
      <c r="J18" s="100"/>
      <c r="K18" s="175"/>
      <c r="L18" s="205"/>
      <c r="M18" s="101"/>
      <c r="N18" s="102"/>
      <c r="O18" s="103"/>
      <c r="P18" s="103"/>
      <c r="Q18" s="103"/>
      <c r="R18" s="196">
        <f t="shared" si="3"/>
        <v>0</v>
      </c>
      <c r="S18" s="104"/>
      <c r="T18" s="103"/>
      <c r="U18" s="105"/>
      <c r="V18" s="106"/>
      <c r="W18" s="107"/>
      <c r="X18" s="107"/>
      <c r="Y18" s="107"/>
      <c r="Z18" s="198">
        <f>IF(AC18="",W18,AC18-Y18)</f>
        <v>0</v>
      </c>
      <c r="AA18" s="193"/>
      <c r="AB18" s="108"/>
      <c r="AC18" s="108"/>
      <c r="AD18" s="167"/>
      <c r="AE18" s="180"/>
    </row>
    <row r="19" spans="1:31" ht="24.9" customHeight="1">
      <c r="A19" s="96"/>
      <c r="B19" s="190"/>
      <c r="C19" s="203"/>
      <c r="D19" s="96"/>
      <c r="E19" s="97"/>
      <c r="F19" s="181"/>
      <c r="G19" s="181"/>
      <c r="H19" s="99"/>
      <c r="I19" s="182"/>
      <c r="J19" s="100"/>
      <c r="K19" s="175"/>
      <c r="L19" s="205"/>
      <c r="M19" s="183"/>
      <c r="N19" s="102"/>
      <c r="O19" s="103"/>
      <c r="P19" s="103"/>
      <c r="Q19" s="103"/>
      <c r="R19" s="196">
        <f t="shared" si="3"/>
        <v>0</v>
      </c>
      <c r="S19" s="104"/>
      <c r="T19" s="103"/>
      <c r="U19" s="105"/>
      <c r="V19" s="106"/>
      <c r="W19" s="107"/>
      <c r="X19" s="107"/>
      <c r="Y19" s="107"/>
      <c r="Z19" s="198">
        <f>IF(AC19="",W19,AC19-Y19)</f>
        <v>0</v>
      </c>
      <c r="AA19" s="193"/>
      <c r="AB19" s="108"/>
      <c r="AC19" s="108"/>
      <c r="AD19" s="167"/>
      <c r="AE19" s="180"/>
    </row>
    <row r="20" spans="1:31" ht="24.9" customHeight="1">
      <c r="A20" s="96"/>
      <c r="B20" s="190"/>
      <c r="C20" s="203"/>
      <c r="D20" s="96"/>
      <c r="E20" s="97"/>
      <c r="F20" s="181"/>
      <c r="G20" s="181"/>
      <c r="H20" s="99"/>
      <c r="I20" s="227"/>
      <c r="J20" s="228"/>
      <c r="K20" s="175"/>
      <c r="L20" s="205"/>
      <c r="M20" s="225"/>
      <c r="N20" s="226"/>
      <c r="O20" s="103"/>
      <c r="P20" s="103"/>
      <c r="Q20" s="103"/>
      <c r="R20" s="220">
        <f t="shared" ref="R20" si="4">O20-Q20</f>
        <v>0</v>
      </c>
      <c r="S20" s="104"/>
      <c r="T20" s="103"/>
      <c r="U20" s="224"/>
      <c r="V20" s="106"/>
      <c r="W20" s="107"/>
      <c r="X20" s="107"/>
      <c r="Y20" s="107"/>
      <c r="Z20" s="223">
        <f t="shared" ref="Z20" si="5">IF(AC20="",W20,AC20-Y20)</f>
        <v>0</v>
      </c>
      <c r="AA20" s="222"/>
      <c r="AB20" s="108"/>
      <c r="AC20" s="108"/>
      <c r="AD20" s="221"/>
      <c r="AE20" s="180"/>
    </row>
    <row r="21" spans="1:31" ht="24.9" customHeight="1">
      <c r="A21" s="96"/>
      <c r="B21" s="190"/>
      <c r="C21" s="203"/>
      <c r="D21" s="96"/>
      <c r="E21" s="97"/>
      <c r="F21" s="181"/>
      <c r="G21" s="181"/>
      <c r="H21" s="99"/>
      <c r="I21" s="227"/>
      <c r="J21" s="228"/>
      <c r="K21" s="175"/>
      <c r="L21" s="205"/>
      <c r="M21" s="225"/>
      <c r="N21" s="226"/>
      <c r="O21" s="103"/>
      <c r="P21" s="103"/>
      <c r="Q21" s="103"/>
      <c r="R21" s="220">
        <f t="shared" si="3"/>
        <v>0</v>
      </c>
      <c r="S21" s="104"/>
      <c r="T21" s="103"/>
      <c r="U21" s="224"/>
      <c r="V21" s="106"/>
      <c r="W21" s="107"/>
      <c r="X21" s="107"/>
      <c r="Y21" s="107"/>
      <c r="Z21" s="223">
        <f t="shared" ref="Z21" si="6">IF(AC21="",W21,AC21-Y21)</f>
        <v>0</v>
      </c>
      <c r="AA21" s="222"/>
      <c r="AB21" s="108"/>
      <c r="AC21" s="108"/>
      <c r="AD21" s="221"/>
      <c r="AE21" s="180"/>
    </row>
    <row r="22" spans="1:31" ht="24.9" customHeight="1">
      <c r="A22" s="96"/>
      <c r="B22" s="190"/>
      <c r="C22" s="203"/>
      <c r="D22" s="96"/>
      <c r="E22" s="97"/>
      <c r="F22" s="181"/>
      <c r="G22" s="181"/>
      <c r="H22" s="99"/>
      <c r="I22" s="227"/>
      <c r="J22" s="228"/>
      <c r="K22" s="175"/>
      <c r="L22" s="205"/>
      <c r="M22" s="225"/>
      <c r="N22" s="226"/>
      <c r="O22" s="103"/>
      <c r="P22" s="103"/>
      <c r="Q22" s="103"/>
      <c r="R22" s="220">
        <f t="shared" ref="R22:R24" si="7">O22-Q22</f>
        <v>0</v>
      </c>
      <c r="S22" s="104"/>
      <c r="T22" s="103"/>
      <c r="U22" s="224"/>
      <c r="V22" s="106"/>
      <c r="W22" s="107"/>
      <c r="X22" s="107"/>
      <c r="Y22" s="107"/>
      <c r="Z22" s="223">
        <f t="shared" ref="Z22:Z24" si="8">IF(AC22="",W22,AC22-Y22)</f>
        <v>0</v>
      </c>
      <c r="AA22" s="222"/>
      <c r="AB22" s="108"/>
      <c r="AC22" s="108"/>
      <c r="AD22" s="221"/>
      <c r="AE22" s="180"/>
    </row>
    <row r="23" spans="1:31" ht="24.9" customHeight="1">
      <c r="A23" s="96"/>
      <c r="B23" s="190"/>
      <c r="C23" s="203"/>
      <c r="D23" s="96"/>
      <c r="E23" s="97"/>
      <c r="F23" s="181"/>
      <c r="G23" s="181"/>
      <c r="H23" s="99"/>
      <c r="I23" s="227"/>
      <c r="J23" s="228"/>
      <c r="K23" s="175"/>
      <c r="L23" s="205"/>
      <c r="M23" s="225"/>
      <c r="N23" s="226"/>
      <c r="O23" s="103"/>
      <c r="P23" s="103"/>
      <c r="Q23" s="103"/>
      <c r="R23" s="220">
        <f t="shared" ref="R23" si="9">O23-Q23</f>
        <v>0</v>
      </c>
      <c r="S23" s="104"/>
      <c r="T23" s="103"/>
      <c r="U23" s="224"/>
      <c r="V23" s="106"/>
      <c r="W23" s="107"/>
      <c r="X23" s="107"/>
      <c r="Y23" s="107"/>
      <c r="Z23" s="223">
        <f t="shared" ref="Z23" si="10">IF(AC23="",W23,AC23-Y23)</f>
        <v>0</v>
      </c>
      <c r="AA23" s="222"/>
      <c r="AB23" s="108"/>
      <c r="AC23" s="108"/>
      <c r="AD23" s="221"/>
      <c r="AE23" s="180"/>
    </row>
    <row r="24" spans="1:31" ht="24.9" customHeight="1">
      <c r="A24" s="96"/>
      <c r="B24" s="190"/>
      <c r="C24" s="203"/>
      <c r="D24" s="96"/>
      <c r="E24" s="97"/>
      <c r="F24" s="181"/>
      <c r="G24" s="181"/>
      <c r="H24" s="99"/>
      <c r="I24" s="227"/>
      <c r="J24" s="228"/>
      <c r="K24" s="175"/>
      <c r="L24" s="205"/>
      <c r="M24" s="225"/>
      <c r="N24" s="226"/>
      <c r="O24" s="103"/>
      <c r="P24" s="103"/>
      <c r="Q24" s="103"/>
      <c r="R24" s="220">
        <f t="shared" si="7"/>
        <v>0</v>
      </c>
      <c r="S24" s="104"/>
      <c r="T24" s="103"/>
      <c r="U24" s="224"/>
      <c r="V24" s="106"/>
      <c r="W24" s="107"/>
      <c r="X24" s="107"/>
      <c r="Y24" s="107"/>
      <c r="Z24" s="223">
        <f t="shared" si="8"/>
        <v>0</v>
      </c>
      <c r="AA24" s="222"/>
      <c r="AB24" s="108"/>
      <c r="AC24" s="108"/>
      <c r="AD24" s="221"/>
      <c r="AE24" s="180"/>
    </row>
    <row r="25" spans="1:31" ht="24.9" customHeight="1" thickBot="1">
      <c r="A25" s="190"/>
      <c r="B25" s="190"/>
      <c r="C25" s="203"/>
      <c r="D25" s="190"/>
      <c r="E25" s="203"/>
      <c r="F25" s="253"/>
      <c r="G25" s="253"/>
      <c r="H25" s="254"/>
      <c r="I25" s="255"/>
      <c r="J25" s="256"/>
      <c r="K25" s="257"/>
      <c r="L25" s="258"/>
      <c r="M25" s="259"/>
      <c r="N25" s="260"/>
      <c r="O25" s="215"/>
      <c r="P25" s="215"/>
      <c r="Q25" s="215"/>
      <c r="R25" s="261">
        <f t="shared" ref="R25" si="11">O25-Q25</f>
        <v>0</v>
      </c>
      <c r="S25" s="216"/>
      <c r="T25" s="215"/>
      <c r="U25" s="262"/>
      <c r="V25" s="217"/>
      <c r="W25" s="218"/>
      <c r="X25" s="218"/>
      <c r="Y25" s="218"/>
      <c r="Z25" s="263">
        <f t="shared" ref="Z25" si="12">IF(AC25="",W25,AC25-Y25)</f>
        <v>0</v>
      </c>
      <c r="AA25" s="264"/>
      <c r="AB25" s="219"/>
      <c r="AC25" s="219"/>
      <c r="AD25" s="265" t="e">
        <f t="shared" ref="AD25" si="13">100*AB25/V25</f>
        <v>#DIV/0!</v>
      </c>
      <c r="AE25" s="214"/>
    </row>
    <row r="26" spans="1:31" ht="24.9" customHeight="1" thickBot="1">
      <c r="A26" s="266"/>
      <c r="B26" s="266"/>
      <c r="C26" s="267"/>
      <c r="D26" s="266"/>
      <c r="E26" s="267"/>
      <c r="F26" s="268"/>
      <c r="G26" s="268"/>
      <c r="H26" s="269"/>
      <c r="I26" s="270"/>
      <c r="J26" s="271"/>
      <c r="K26" s="272"/>
      <c r="L26" s="273"/>
      <c r="M26" s="274"/>
      <c r="N26" s="275"/>
      <c r="O26" s="276"/>
      <c r="P26" s="276"/>
      <c r="Q26" s="276"/>
      <c r="R26" s="277"/>
      <c r="S26" s="278"/>
      <c r="T26" s="276"/>
      <c r="U26" s="279"/>
      <c r="V26" s="280"/>
      <c r="W26" s="281"/>
      <c r="X26" s="281"/>
      <c r="Y26" s="281"/>
      <c r="Z26" s="282"/>
      <c r="AA26" s="283"/>
      <c r="AB26" s="284"/>
      <c r="AC26" s="284"/>
      <c r="AD26" s="285"/>
      <c r="AE26" s="286"/>
    </row>
    <row r="27" spans="1:31" ht="30" customHeight="1" thickTop="1" thickBot="1">
      <c r="A27" s="41"/>
      <c r="B27" s="41"/>
      <c r="C27" s="63"/>
      <c r="D27" s="25"/>
      <c r="E27" s="25"/>
      <c r="F27" s="25"/>
      <c r="G27" s="25"/>
      <c r="H27" s="79"/>
      <c r="I27" s="84"/>
      <c r="J27" s="65"/>
      <c r="K27" s="119"/>
      <c r="L27" s="26"/>
      <c r="M27" s="66"/>
      <c r="N27" s="314" t="s">
        <v>35</v>
      </c>
      <c r="O27" s="315"/>
      <c r="P27" s="315"/>
      <c r="Q27" s="315"/>
      <c r="R27" s="315"/>
      <c r="S27" s="315"/>
      <c r="T27" s="315"/>
      <c r="U27" s="316"/>
      <c r="V27" s="314" t="s">
        <v>35</v>
      </c>
      <c r="W27" s="315"/>
      <c r="X27" s="315"/>
      <c r="Y27" s="315"/>
      <c r="Z27" s="316"/>
      <c r="AA27" s="314" t="s">
        <v>36</v>
      </c>
      <c r="AB27" s="315"/>
      <c r="AC27" s="315"/>
      <c r="AD27" s="316"/>
    </row>
    <row r="28" spans="1:31" ht="26.25" customHeight="1" thickTop="1" thickBot="1">
      <c r="A28" s="25"/>
      <c r="B28" s="25"/>
      <c r="C28" s="39"/>
      <c r="D28" s="25"/>
      <c r="E28" s="25"/>
      <c r="F28" s="25"/>
      <c r="G28" s="25"/>
      <c r="H28" s="171"/>
      <c r="J28" s="13"/>
      <c r="L28" s="26"/>
      <c r="M28" s="26"/>
      <c r="N28" s="27"/>
      <c r="O28" s="21">
        <f>SUM(O3:O26)</f>
        <v>1</v>
      </c>
      <c r="P28" s="21">
        <f>SUM(P3:P26)</f>
        <v>0</v>
      </c>
      <c r="Q28" s="21">
        <f>SUM(Q3:Q26)</f>
        <v>0</v>
      </c>
      <c r="R28" s="134">
        <f>SUM(R3:R26)</f>
        <v>1</v>
      </c>
      <c r="S28" s="22"/>
      <c r="T28" s="21">
        <f t="shared" ref="T28:Z28" si="14">SUM(T3:T26)</f>
        <v>6</v>
      </c>
      <c r="U28" s="21">
        <f t="shared" si="14"/>
        <v>0</v>
      </c>
      <c r="V28" s="21">
        <f t="shared" si="14"/>
        <v>16</v>
      </c>
      <c r="W28" s="21">
        <f t="shared" si="14"/>
        <v>0</v>
      </c>
      <c r="X28" s="21">
        <f t="shared" si="14"/>
        <v>0</v>
      </c>
      <c r="Y28" s="21">
        <f t="shared" si="14"/>
        <v>0</v>
      </c>
      <c r="Z28" s="21">
        <f t="shared" si="14"/>
        <v>0</v>
      </c>
      <c r="AA28" s="194"/>
      <c r="AB28" s="21">
        <f>SUM(AB3:AB26)</f>
        <v>0</v>
      </c>
      <c r="AC28" s="21">
        <f>SUM(AC3:AC26)</f>
        <v>0</v>
      </c>
      <c r="AD28" s="24">
        <f>100*AB28/V28</f>
        <v>0</v>
      </c>
    </row>
    <row r="29" spans="1:31" ht="15" thickTop="1">
      <c r="H29" s="171"/>
    </row>
    <row r="30" spans="1:31">
      <c r="H30" s="171"/>
      <c r="I30" s="86"/>
    </row>
    <row r="31" spans="1:31">
      <c r="H31" s="171"/>
    </row>
    <row r="46" spans="1:1">
      <c r="A46" s="33" t="s">
        <v>1</v>
      </c>
    </row>
    <row r="47" spans="1:1">
      <c r="A47" s="33" t="s">
        <v>0</v>
      </c>
    </row>
    <row r="48" spans="1:1">
      <c r="A48" s="33" t="s">
        <v>2</v>
      </c>
    </row>
    <row r="49" spans="1:23">
      <c r="A49" s="33" t="s">
        <v>2</v>
      </c>
    </row>
    <row r="50" spans="1:23">
      <c r="A50" s="33" t="s">
        <v>37</v>
      </c>
    </row>
    <row r="51" spans="1:23">
      <c r="A51" s="33" t="s">
        <v>3</v>
      </c>
    </row>
    <row r="52" spans="1:23">
      <c r="A52" t="s">
        <v>38</v>
      </c>
      <c r="D52" t="s">
        <v>38</v>
      </c>
      <c r="E52" t="s">
        <v>38</v>
      </c>
      <c r="F52" t="s">
        <v>38</v>
      </c>
      <c r="G52" t="s">
        <v>38</v>
      </c>
      <c r="I52" s="85" t="s">
        <v>38</v>
      </c>
      <c r="J52" s="3" t="s">
        <v>38</v>
      </c>
      <c r="K52" s="118" t="s">
        <v>38</v>
      </c>
      <c r="N52" t="s">
        <v>38</v>
      </c>
      <c r="O52" t="s">
        <v>38</v>
      </c>
      <c r="T52" t="s">
        <v>38</v>
      </c>
      <c r="V52" t="s">
        <v>38</v>
      </c>
      <c r="W52" t="s">
        <v>38</v>
      </c>
    </row>
  </sheetData>
  <sheetProtection formatCells="0" formatColumns="0" formatRows="0" insertColumns="0" insertRows="0" insertHyperlinks="0" deleteColumns="0" deleteRows="0" sort="0" autoFilter="0" pivotTables="0"/>
  <sortState ref="A3:AE19">
    <sortCondition ref="B3"/>
  </sortState>
  <mergeCells count="8">
    <mergeCell ref="N27:U27"/>
    <mergeCell ref="V27:Z27"/>
    <mergeCell ref="AA27:AD27"/>
    <mergeCell ref="A1:H1"/>
    <mergeCell ref="J1:M1"/>
    <mergeCell ref="N1:U1"/>
    <mergeCell ref="V1:Z1"/>
    <mergeCell ref="AA1:AD1"/>
  </mergeCells>
  <conditionalFormatting sqref="I14 H3:H8 H26 H12:H14 H10">
    <cfRule type="expression" dxfId="398" priority="601">
      <formula>H3+20&lt; TODAY()</formula>
    </cfRule>
  </conditionalFormatting>
  <conditionalFormatting sqref="I14 H3:H8 H26 H12:H14 H10">
    <cfRule type="expression" dxfId="397" priority="599">
      <formula>ISBLANK(H3)</formula>
    </cfRule>
  </conditionalFormatting>
  <conditionalFormatting sqref="L6 L14 L9 L12">
    <cfRule type="expression" dxfId="396" priority="598">
      <formula>L6&lt;&gt;0</formula>
    </cfRule>
  </conditionalFormatting>
  <conditionalFormatting sqref="L6 L14 L9 L12">
    <cfRule type="expression" dxfId="395" priority="596">
      <formula>L6&lt;&gt;0</formula>
    </cfRule>
    <cfRule type="expression" dxfId="394" priority="597">
      <formula>L6&lt;&gt;0</formula>
    </cfRule>
  </conditionalFormatting>
  <conditionalFormatting sqref="AD4:AD6 AD8:AD14">
    <cfRule type="containsErrors" dxfId="393" priority="591">
      <formula>ISERROR(AD4)</formula>
    </cfRule>
  </conditionalFormatting>
  <conditionalFormatting sqref="I13">
    <cfRule type="expression" dxfId="392" priority="544">
      <formula>I13+30&lt; TODAY()</formula>
    </cfRule>
  </conditionalFormatting>
  <conditionalFormatting sqref="I13">
    <cfRule type="expression" dxfId="391" priority="543">
      <formula>ISBLANK(I13)</formula>
    </cfRule>
  </conditionalFormatting>
  <conditionalFormatting sqref="L13">
    <cfRule type="expression" dxfId="390" priority="542">
      <formula>L13&lt;&gt;0</formula>
    </cfRule>
  </conditionalFormatting>
  <conditionalFormatting sqref="L13">
    <cfRule type="expression" dxfId="389" priority="540">
      <formula>L13&lt;&gt;0</formula>
    </cfRule>
    <cfRule type="expression" dxfId="388" priority="541">
      <formula>L13&lt;&gt;0</formula>
    </cfRule>
  </conditionalFormatting>
  <conditionalFormatting sqref="L8">
    <cfRule type="expression" dxfId="387" priority="521">
      <formula>L8&lt;&gt;0</formula>
    </cfRule>
  </conditionalFormatting>
  <conditionalFormatting sqref="L8">
    <cfRule type="expression" dxfId="386" priority="519">
      <formula>L8&lt;&gt;0</formula>
    </cfRule>
    <cfRule type="expression" dxfId="385" priority="520">
      <formula>L8&lt;&gt;0</formula>
    </cfRule>
  </conditionalFormatting>
  <conditionalFormatting sqref="I26">
    <cfRule type="expression" dxfId="384" priority="497">
      <formula>I26+30&lt; TODAY()</formula>
    </cfRule>
  </conditionalFormatting>
  <conditionalFormatting sqref="I26">
    <cfRule type="expression" dxfId="383" priority="496">
      <formula>ISBLANK(I26)</formula>
    </cfRule>
  </conditionalFormatting>
  <conditionalFormatting sqref="L26">
    <cfRule type="expression" dxfId="382" priority="494">
      <formula>L26&lt;&gt;0</formula>
    </cfRule>
    <cfRule type="expression" dxfId="381" priority="495">
      <formula>L26&lt;&gt;0</formula>
    </cfRule>
  </conditionalFormatting>
  <conditionalFormatting sqref="AD26">
    <cfRule type="containsErrors" dxfId="380" priority="493">
      <formula>ISERROR(AD26)</formula>
    </cfRule>
  </conditionalFormatting>
  <conditionalFormatting sqref="L4">
    <cfRule type="expression" dxfId="379" priority="470">
      <formula>L4&lt;&gt;0</formula>
    </cfRule>
  </conditionalFormatting>
  <conditionalFormatting sqref="L4">
    <cfRule type="expression" dxfId="378" priority="468">
      <formula>L4&lt;&gt;0</formula>
    </cfRule>
    <cfRule type="expression" dxfId="377" priority="469">
      <formula>L4&lt;&gt;0</formula>
    </cfRule>
  </conditionalFormatting>
  <conditionalFormatting sqref="L5">
    <cfRule type="expression" dxfId="376" priority="421">
      <formula>L5&lt;&gt;0</formula>
    </cfRule>
  </conditionalFormatting>
  <conditionalFormatting sqref="L5">
    <cfRule type="expression" dxfId="375" priority="419">
      <formula>L5&lt;&gt;0</formula>
    </cfRule>
    <cfRule type="expression" dxfId="374" priority="420">
      <formula>L5&lt;&gt;0</formula>
    </cfRule>
  </conditionalFormatting>
  <conditionalFormatting sqref="L10">
    <cfRule type="expression" dxfId="373" priority="414">
      <formula>L10&lt;&gt;0</formula>
    </cfRule>
  </conditionalFormatting>
  <conditionalFormatting sqref="L10">
    <cfRule type="expression" dxfId="372" priority="412">
      <formula>L10&lt;&gt;0</formula>
    </cfRule>
    <cfRule type="expression" dxfId="371" priority="413">
      <formula>L10&lt;&gt;0</formula>
    </cfRule>
  </conditionalFormatting>
  <conditionalFormatting sqref="L3">
    <cfRule type="expression" dxfId="370" priority="407">
      <formula>L3&lt;&gt;0</formula>
    </cfRule>
  </conditionalFormatting>
  <conditionalFormatting sqref="L3">
    <cfRule type="expression" dxfId="369" priority="405">
      <formula>L3&lt;&gt;0</formula>
    </cfRule>
    <cfRule type="expression" dxfId="368" priority="406">
      <formula>L3&lt;&gt;0</formula>
    </cfRule>
  </conditionalFormatting>
  <conditionalFormatting sqref="H3:H8 H26 H12:H14 H10">
    <cfRule type="expression" dxfId="367" priority="403">
      <formula>L3&lt;&gt;0</formula>
    </cfRule>
  </conditionalFormatting>
  <conditionalFormatting sqref="R27:R1048576 R1:R6">
    <cfRule type="containsErrors" dxfId="366" priority="401">
      <formula>ISERROR(R1)</formula>
    </cfRule>
    <cfRule type="containsErrors" dxfId="365" priority="602">
      <formula>ISERROR(R1)</formula>
    </cfRule>
  </conditionalFormatting>
  <conditionalFormatting sqref="R3:R6">
    <cfRule type="containsErrors" dxfId="364" priority="400">
      <formula>ISERROR(R3)</formula>
    </cfRule>
  </conditionalFormatting>
  <conditionalFormatting sqref="R4:R6">
    <cfRule type="expression" priority="398">
      <formula>"sierreur(0)"</formula>
    </cfRule>
  </conditionalFormatting>
  <conditionalFormatting sqref="R3:R6">
    <cfRule type="expression" priority="397">
      <formula>"SI(ESTERREUR(R3)0)"</formula>
    </cfRule>
  </conditionalFormatting>
  <conditionalFormatting sqref="R8:R10 R26 R12:R14">
    <cfRule type="containsErrors" dxfId="363" priority="374">
      <formula>ISERROR(R8)</formula>
    </cfRule>
    <cfRule type="containsErrors" dxfId="362" priority="382">
      <formula>ISERROR(R8)</formula>
    </cfRule>
  </conditionalFormatting>
  <conditionalFormatting sqref="R8:R10 R26 R12:R14">
    <cfRule type="containsErrors" dxfId="361" priority="373">
      <formula>ISERROR(R8)</formula>
    </cfRule>
  </conditionalFormatting>
  <conditionalFormatting sqref="R8:R10 R26 R12:R14">
    <cfRule type="expression" priority="372">
      <formula>"sierreur(0)"</formula>
    </cfRule>
  </conditionalFormatting>
  <conditionalFormatting sqref="R8:R10 R26 R12:R14">
    <cfRule type="expression" priority="371">
      <formula>"SI(ESTERREUR(R3)0)"</formula>
    </cfRule>
  </conditionalFormatting>
  <conditionalFormatting sqref="K8:K10 K1:K6 K26:K1048576 K12:K14">
    <cfRule type="containsText" dxfId="360" priority="370" operator="containsText" text="@">
      <formula>NOT(ISERROR(SEARCH("@",K1)))</formula>
    </cfRule>
  </conditionalFormatting>
  <conditionalFormatting sqref="I3:I6 I10:I12">
    <cfRule type="expression" dxfId="359" priority="343">
      <formula>I3+30&lt; TODAY()</formula>
    </cfRule>
  </conditionalFormatting>
  <conditionalFormatting sqref="I3:I6 I10:I12">
    <cfRule type="expression" dxfId="358" priority="342">
      <formula>ISBLANK(I3)</formula>
    </cfRule>
  </conditionalFormatting>
  <conditionalFormatting sqref="AD3">
    <cfRule type="containsErrors" dxfId="357" priority="341">
      <formula>ISERROR(AD3)</formula>
    </cfRule>
  </conditionalFormatting>
  <conditionalFormatting sqref="AD7">
    <cfRule type="containsErrors" dxfId="356" priority="340">
      <formula>ISERROR(AD7)</formula>
    </cfRule>
  </conditionalFormatting>
  <conditionalFormatting sqref="L7">
    <cfRule type="expression" dxfId="355" priority="337">
      <formula>L7&lt;&gt;0</formula>
    </cfRule>
  </conditionalFormatting>
  <conditionalFormatting sqref="L7">
    <cfRule type="expression" dxfId="354" priority="335">
      <formula>L7&lt;&gt;0</formula>
    </cfRule>
    <cfRule type="expression" dxfId="353" priority="336">
      <formula>L7&lt;&gt;0</formula>
    </cfRule>
  </conditionalFormatting>
  <conditionalFormatting sqref="R7">
    <cfRule type="containsErrors" dxfId="352" priority="330">
      <formula>ISERROR(R7)</formula>
    </cfRule>
    <cfRule type="containsErrors" dxfId="351" priority="331">
      <formula>ISERROR(R7)</formula>
    </cfRule>
  </conditionalFormatting>
  <conditionalFormatting sqref="R7">
    <cfRule type="containsErrors" dxfId="350" priority="329">
      <formula>ISERROR(R7)</formula>
    </cfRule>
  </conditionalFormatting>
  <conditionalFormatting sqref="R7">
    <cfRule type="expression" priority="328">
      <formula>"sierreur(0)"</formula>
    </cfRule>
  </conditionalFormatting>
  <conditionalFormatting sqref="R7">
    <cfRule type="expression" priority="327">
      <formula>"SI(ESTERREUR(R3)0)"</formula>
    </cfRule>
  </conditionalFormatting>
  <conditionalFormatting sqref="K7">
    <cfRule type="containsText" dxfId="349" priority="326" operator="containsText" text="@">
      <formula>NOT(ISERROR(SEARCH("@",K7)))</formula>
    </cfRule>
  </conditionalFormatting>
  <conditionalFormatting sqref="H28:H31">
    <cfRule type="expression" dxfId="348" priority="325">
      <formula>H28+30&lt; TODAY()</formula>
    </cfRule>
  </conditionalFormatting>
  <conditionalFormatting sqref="H28:H31">
    <cfRule type="expression" dxfId="347" priority="324">
      <formula>ISBLANK(H28)</formula>
    </cfRule>
  </conditionalFormatting>
  <conditionalFormatting sqref="H28:H31">
    <cfRule type="expression" dxfId="346" priority="323">
      <formula>L28&lt;&gt;0</formula>
    </cfRule>
  </conditionalFormatting>
  <conditionalFormatting sqref="H19">
    <cfRule type="expression" dxfId="345" priority="322">
      <formula>H19+20&lt; TODAY()</formula>
    </cfRule>
  </conditionalFormatting>
  <conditionalFormatting sqref="H19">
    <cfRule type="expression" dxfId="344" priority="321">
      <formula>ISBLANK(H19)</formula>
    </cfRule>
  </conditionalFormatting>
  <conditionalFormatting sqref="I19">
    <cfRule type="expression" dxfId="343" priority="320">
      <formula>I19+30&lt; TODAY()</formula>
    </cfRule>
  </conditionalFormatting>
  <conditionalFormatting sqref="I19">
    <cfRule type="expression" dxfId="342" priority="319">
      <formula>ISBLANK(I19)</formula>
    </cfRule>
  </conditionalFormatting>
  <conditionalFormatting sqref="L19">
    <cfRule type="expression" dxfId="341" priority="317">
      <formula>L19&lt;&gt;0</formula>
    </cfRule>
    <cfRule type="expression" dxfId="340" priority="318">
      <formula>L19&lt;&gt;0</formula>
    </cfRule>
  </conditionalFormatting>
  <conditionalFormatting sqref="AD19">
    <cfRule type="containsErrors" dxfId="339" priority="316">
      <formula>ISERROR(AD19)</formula>
    </cfRule>
  </conditionalFormatting>
  <conditionalFormatting sqref="H19">
    <cfRule type="expression" dxfId="338" priority="315">
      <formula>L19&lt;&gt;0</formula>
    </cfRule>
  </conditionalFormatting>
  <conditionalFormatting sqref="R19">
    <cfRule type="containsErrors" dxfId="337" priority="313">
      <formula>ISERROR(R19)</formula>
    </cfRule>
    <cfRule type="containsErrors" dxfId="336" priority="314">
      <formula>ISERROR(R19)</formula>
    </cfRule>
  </conditionalFormatting>
  <conditionalFormatting sqref="R19">
    <cfRule type="containsErrors" dxfId="335" priority="312">
      <formula>ISERROR(R19)</formula>
    </cfRule>
  </conditionalFormatting>
  <conditionalFormatting sqref="R19">
    <cfRule type="expression" priority="311">
      <formula>"sierreur(0)"</formula>
    </cfRule>
  </conditionalFormatting>
  <conditionalFormatting sqref="R19">
    <cfRule type="expression" priority="310">
      <formula>"SI(ESTERREUR(R3)0)"</formula>
    </cfRule>
  </conditionalFormatting>
  <conditionalFormatting sqref="K19">
    <cfRule type="containsText" dxfId="334" priority="309" operator="containsText" text="@">
      <formula>NOT(ISERROR(SEARCH("@",K19)))</formula>
    </cfRule>
  </conditionalFormatting>
  <conditionalFormatting sqref="H11">
    <cfRule type="expression" dxfId="333" priority="294">
      <formula>H11+20&lt; TODAY()</formula>
    </cfRule>
  </conditionalFormatting>
  <conditionalFormatting sqref="H11">
    <cfRule type="expression" dxfId="332" priority="293">
      <formula>ISBLANK(H11)</formula>
    </cfRule>
  </conditionalFormatting>
  <conditionalFormatting sqref="L11">
    <cfRule type="expression" dxfId="331" priority="292">
      <formula>L11&lt;&gt;0</formula>
    </cfRule>
  </conditionalFormatting>
  <conditionalFormatting sqref="L11">
    <cfRule type="expression" dxfId="330" priority="290">
      <formula>L11&lt;&gt;0</formula>
    </cfRule>
    <cfRule type="expression" dxfId="329" priority="291">
      <formula>L11&lt;&gt;0</formula>
    </cfRule>
  </conditionalFormatting>
  <conditionalFormatting sqref="H11">
    <cfRule type="expression" dxfId="328" priority="288">
      <formula>L11&lt;&gt;0</formula>
    </cfRule>
  </conditionalFormatting>
  <conditionalFormatting sqref="R11">
    <cfRule type="containsErrors" dxfId="327" priority="286">
      <formula>ISERROR(R11)</formula>
    </cfRule>
    <cfRule type="containsErrors" dxfId="326" priority="287">
      <formula>ISERROR(R11)</formula>
    </cfRule>
  </conditionalFormatting>
  <conditionalFormatting sqref="R11">
    <cfRule type="containsErrors" dxfId="325" priority="285">
      <formula>ISERROR(R11)</formula>
    </cfRule>
  </conditionalFormatting>
  <conditionalFormatting sqref="R11">
    <cfRule type="expression" priority="284">
      <formula>"sierreur(0)"</formula>
    </cfRule>
  </conditionalFormatting>
  <conditionalFormatting sqref="R11">
    <cfRule type="expression" priority="283">
      <formula>"SI(ESTERREUR(R3)0)"</formula>
    </cfRule>
  </conditionalFormatting>
  <conditionalFormatting sqref="K11">
    <cfRule type="containsText" dxfId="324" priority="282" operator="containsText" text="@">
      <formula>NOT(ISERROR(SEARCH("@",K11)))</formula>
    </cfRule>
  </conditionalFormatting>
  <conditionalFormatting sqref="H16">
    <cfRule type="expression" dxfId="323" priority="225">
      <formula>H16+20&lt; TODAY()</formula>
    </cfRule>
  </conditionalFormatting>
  <conditionalFormatting sqref="H16">
    <cfRule type="expression" dxfId="322" priority="224">
      <formula>ISBLANK(H16)</formula>
    </cfRule>
  </conditionalFormatting>
  <conditionalFormatting sqref="I16">
    <cfRule type="expression" dxfId="321" priority="223">
      <formula>I16+30&lt; TODAY()</formula>
    </cfRule>
  </conditionalFormatting>
  <conditionalFormatting sqref="I16">
    <cfRule type="expression" dxfId="320" priority="222">
      <formula>ISBLANK(I16)</formula>
    </cfRule>
  </conditionalFormatting>
  <conditionalFormatting sqref="L16">
    <cfRule type="expression" dxfId="319" priority="220">
      <formula>L16&lt;&gt;0</formula>
    </cfRule>
    <cfRule type="expression" dxfId="318" priority="221">
      <formula>L16&lt;&gt;0</formula>
    </cfRule>
  </conditionalFormatting>
  <conditionalFormatting sqref="AD16">
    <cfRule type="containsErrors" dxfId="317" priority="219">
      <formula>ISERROR(AD16)</formula>
    </cfRule>
  </conditionalFormatting>
  <conditionalFormatting sqref="H16">
    <cfRule type="expression" dxfId="316" priority="218">
      <formula>L16&lt;&gt;0</formula>
    </cfRule>
  </conditionalFormatting>
  <conditionalFormatting sqref="R16">
    <cfRule type="containsErrors" dxfId="315" priority="216">
      <formula>ISERROR(R16)</formula>
    </cfRule>
    <cfRule type="containsErrors" dxfId="314" priority="217">
      <formula>ISERROR(R16)</formula>
    </cfRule>
  </conditionalFormatting>
  <conditionalFormatting sqref="R16">
    <cfRule type="containsErrors" dxfId="313" priority="215">
      <formula>ISERROR(R16)</formula>
    </cfRule>
  </conditionalFormatting>
  <conditionalFormatting sqref="R16">
    <cfRule type="expression" priority="214">
      <formula>"sierreur(0)"</formula>
    </cfRule>
  </conditionalFormatting>
  <conditionalFormatting sqref="R16">
    <cfRule type="expression" priority="213">
      <formula>"SI(ESTERREUR(R3)0)"</formula>
    </cfRule>
  </conditionalFormatting>
  <conditionalFormatting sqref="K16">
    <cfRule type="containsText" dxfId="312" priority="212" operator="containsText" text="@">
      <formula>NOT(ISERROR(SEARCH("@",K16)))</formula>
    </cfRule>
  </conditionalFormatting>
  <conditionalFormatting sqref="H15">
    <cfRule type="expression" dxfId="311" priority="211">
      <formula>H15+20&lt; TODAY()</formula>
    </cfRule>
  </conditionalFormatting>
  <conditionalFormatting sqref="H15">
    <cfRule type="expression" dxfId="310" priority="210">
      <formula>ISBLANK(H15)</formula>
    </cfRule>
  </conditionalFormatting>
  <conditionalFormatting sqref="I15">
    <cfRule type="expression" dxfId="309" priority="209">
      <formula>I15+30&lt; TODAY()</formula>
    </cfRule>
  </conditionalFormatting>
  <conditionalFormatting sqref="I15">
    <cfRule type="expression" dxfId="308" priority="208">
      <formula>ISBLANK(I15)</formula>
    </cfRule>
  </conditionalFormatting>
  <conditionalFormatting sqref="L15">
    <cfRule type="expression" dxfId="307" priority="206">
      <formula>L15&lt;&gt;0</formula>
    </cfRule>
    <cfRule type="expression" dxfId="306" priority="207">
      <formula>L15&lt;&gt;0</formula>
    </cfRule>
  </conditionalFormatting>
  <conditionalFormatting sqref="AD15">
    <cfRule type="containsErrors" dxfId="305" priority="205">
      <formula>ISERROR(AD15)</formula>
    </cfRule>
  </conditionalFormatting>
  <conditionalFormatting sqref="H15">
    <cfRule type="expression" dxfId="304" priority="204">
      <formula>L15&lt;&gt;0</formula>
    </cfRule>
  </conditionalFormatting>
  <conditionalFormatting sqref="R15">
    <cfRule type="containsErrors" dxfId="303" priority="202">
      <formula>ISERROR(R15)</formula>
    </cfRule>
    <cfRule type="containsErrors" dxfId="302" priority="203">
      <formula>ISERROR(R15)</formula>
    </cfRule>
  </conditionalFormatting>
  <conditionalFormatting sqref="R15">
    <cfRule type="containsErrors" dxfId="301" priority="201">
      <formula>ISERROR(R15)</formula>
    </cfRule>
  </conditionalFormatting>
  <conditionalFormatting sqref="R15">
    <cfRule type="expression" priority="200">
      <formula>"sierreur(0)"</formula>
    </cfRule>
  </conditionalFormatting>
  <conditionalFormatting sqref="R15">
    <cfRule type="expression" priority="199">
      <formula>"SI(ESTERREUR(R3)0)"</formula>
    </cfRule>
  </conditionalFormatting>
  <conditionalFormatting sqref="K15">
    <cfRule type="containsText" dxfId="300" priority="198" operator="containsText" text="@">
      <formula>NOT(ISERROR(SEARCH("@",K15)))</formula>
    </cfRule>
  </conditionalFormatting>
  <conditionalFormatting sqref="H18">
    <cfRule type="expression" dxfId="299" priority="141">
      <formula>H18+20&lt; TODAY()</formula>
    </cfRule>
  </conditionalFormatting>
  <conditionalFormatting sqref="H18">
    <cfRule type="expression" dxfId="298" priority="140">
      <formula>ISBLANK(H18)</formula>
    </cfRule>
  </conditionalFormatting>
  <conditionalFormatting sqref="I18">
    <cfRule type="expression" dxfId="297" priority="139">
      <formula>I18+30&lt; TODAY()</formula>
    </cfRule>
  </conditionalFormatting>
  <conditionalFormatting sqref="I18">
    <cfRule type="expression" dxfId="296" priority="138">
      <formula>ISBLANK(I18)</formula>
    </cfRule>
  </conditionalFormatting>
  <conditionalFormatting sqref="L18">
    <cfRule type="expression" dxfId="295" priority="136">
      <formula>L18&lt;&gt;0</formula>
    </cfRule>
    <cfRule type="expression" dxfId="294" priority="137">
      <formula>L18&lt;&gt;0</formula>
    </cfRule>
  </conditionalFormatting>
  <conditionalFormatting sqref="AD18">
    <cfRule type="containsErrors" dxfId="293" priority="135">
      <formula>ISERROR(AD18)</formula>
    </cfRule>
  </conditionalFormatting>
  <conditionalFormatting sqref="H18">
    <cfRule type="expression" dxfId="292" priority="134">
      <formula>L18&lt;&gt;0</formula>
    </cfRule>
  </conditionalFormatting>
  <conditionalFormatting sqref="R18">
    <cfRule type="containsErrors" dxfId="291" priority="132">
      <formula>ISERROR(R18)</formula>
    </cfRule>
    <cfRule type="containsErrors" dxfId="290" priority="133">
      <formula>ISERROR(R18)</formula>
    </cfRule>
  </conditionalFormatting>
  <conditionalFormatting sqref="R18">
    <cfRule type="containsErrors" dxfId="289" priority="131">
      <formula>ISERROR(R18)</formula>
    </cfRule>
  </conditionalFormatting>
  <conditionalFormatting sqref="R18">
    <cfRule type="expression" priority="130">
      <formula>"sierreur(0)"</formula>
    </cfRule>
  </conditionalFormatting>
  <conditionalFormatting sqref="R18">
    <cfRule type="expression" priority="129">
      <formula>"SI(ESTERREUR(R3)0)"</formula>
    </cfRule>
  </conditionalFormatting>
  <conditionalFormatting sqref="K18">
    <cfRule type="containsText" dxfId="288" priority="128" operator="containsText" text="@">
      <formula>NOT(ISERROR(SEARCH("@",K18)))</formula>
    </cfRule>
  </conditionalFormatting>
  <conditionalFormatting sqref="H17">
    <cfRule type="expression" dxfId="287" priority="127">
      <formula>H17+20&lt; TODAY()</formula>
    </cfRule>
  </conditionalFormatting>
  <conditionalFormatting sqref="H17">
    <cfRule type="expression" dxfId="286" priority="126">
      <formula>ISBLANK(H17)</formula>
    </cfRule>
  </conditionalFormatting>
  <conditionalFormatting sqref="I17">
    <cfRule type="expression" dxfId="285" priority="125">
      <formula>I17+30&lt; TODAY()</formula>
    </cfRule>
  </conditionalFormatting>
  <conditionalFormatting sqref="I17">
    <cfRule type="expression" dxfId="284" priority="124">
      <formula>ISBLANK(I17)</formula>
    </cfRule>
  </conditionalFormatting>
  <conditionalFormatting sqref="L17">
    <cfRule type="expression" dxfId="283" priority="122">
      <formula>L17&lt;&gt;0</formula>
    </cfRule>
    <cfRule type="expression" dxfId="282" priority="123">
      <formula>L17&lt;&gt;0</formula>
    </cfRule>
  </conditionalFormatting>
  <conditionalFormatting sqref="AD17">
    <cfRule type="containsErrors" dxfId="281" priority="121">
      <formula>ISERROR(AD17)</formula>
    </cfRule>
  </conditionalFormatting>
  <conditionalFormatting sqref="H17">
    <cfRule type="expression" dxfId="280" priority="120">
      <formula>L17&lt;&gt;0</formula>
    </cfRule>
  </conditionalFormatting>
  <conditionalFormatting sqref="R17">
    <cfRule type="containsErrors" dxfId="279" priority="118">
      <formula>ISERROR(R17)</formula>
    </cfRule>
    <cfRule type="containsErrors" dxfId="278" priority="119">
      <formula>ISERROR(R17)</formula>
    </cfRule>
  </conditionalFormatting>
  <conditionalFormatting sqref="R17">
    <cfRule type="containsErrors" dxfId="277" priority="117">
      <formula>ISERROR(R17)</formula>
    </cfRule>
  </conditionalFormatting>
  <conditionalFormatting sqref="R17">
    <cfRule type="expression" priority="116">
      <formula>"sierreur(0)"</formula>
    </cfRule>
  </conditionalFormatting>
  <conditionalFormatting sqref="R17">
    <cfRule type="expression" priority="115">
      <formula>"SI(ESTERREUR(R3)0)"</formula>
    </cfRule>
  </conditionalFormatting>
  <conditionalFormatting sqref="K17">
    <cfRule type="containsText" dxfId="276" priority="114" operator="containsText" text="@">
      <formula>NOT(ISERROR(SEARCH("@",K17)))</formula>
    </cfRule>
  </conditionalFormatting>
  <conditionalFormatting sqref="H25">
    <cfRule type="expression" dxfId="275" priority="113">
      <formula>H25+20&lt; TODAY()</formula>
    </cfRule>
  </conditionalFormatting>
  <conditionalFormatting sqref="H25">
    <cfRule type="expression" dxfId="274" priority="112">
      <formula>ISBLANK(H25)</formula>
    </cfRule>
  </conditionalFormatting>
  <conditionalFormatting sqref="I25">
    <cfRule type="expression" dxfId="273" priority="111">
      <formula>I25+30&lt; TODAY()</formula>
    </cfRule>
  </conditionalFormatting>
  <conditionalFormatting sqref="I25">
    <cfRule type="expression" dxfId="272" priority="110">
      <formula>ISBLANK(I25)</formula>
    </cfRule>
  </conditionalFormatting>
  <conditionalFormatting sqref="L25">
    <cfRule type="expression" dxfId="271" priority="108">
      <formula>L25&lt;&gt;0</formula>
    </cfRule>
    <cfRule type="expression" dxfId="270" priority="109">
      <formula>L25&lt;&gt;0</formula>
    </cfRule>
  </conditionalFormatting>
  <conditionalFormatting sqref="AD25">
    <cfRule type="containsErrors" dxfId="269" priority="107">
      <formula>ISERROR(AD25)</formula>
    </cfRule>
  </conditionalFormatting>
  <conditionalFormatting sqref="H25">
    <cfRule type="expression" dxfId="268" priority="106">
      <formula>L25&lt;&gt;0</formula>
    </cfRule>
  </conditionalFormatting>
  <conditionalFormatting sqref="R25">
    <cfRule type="containsErrors" dxfId="267" priority="104">
      <formula>ISERROR(R25)</formula>
    </cfRule>
    <cfRule type="containsErrors" dxfId="266" priority="105">
      <formula>ISERROR(R25)</formula>
    </cfRule>
  </conditionalFormatting>
  <conditionalFormatting sqref="R25">
    <cfRule type="containsErrors" dxfId="265" priority="103">
      <formula>ISERROR(R25)</formula>
    </cfRule>
  </conditionalFormatting>
  <conditionalFormatting sqref="R25">
    <cfRule type="expression" priority="102">
      <formula>"sierreur(0)"</formula>
    </cfRule>
  </conditionalFormatting>
  <conditionalFormatting sqref="R25">
    <cfRule type="expression" priority="101">
      <formula>"SI(ESTERREUR(R3)0)"</formula>
    </cfRule>
  </conditionalFormatting>
  <conditionalFormatting sqref="K25">
    <cfRule type="containsText" dxfId="264" priority="100" operator="containsText" text="@">
      <formula>NOT(ISERROR(SEARCH("@",K25)))</formula>
    </cfRule>
  </conditionalFormatting>
  <conditionalFormatting sqref="H24">
    <cfRule type="expression" dxfId="263" priority="85">
      <formula>H24+20&lt; TODAY()</formula>
    </cfRule>
  </conditionalFormatting>
  <conditionalFormatting sqref="H24">
    <cfRule type="expression" dxfId="262" priority="84">
      <formula>ISBLANK(H24)</formula>
    </cfRule>
  </conditionalFormatting>
  <conditionalFormatting sqref="I24">
    <cfRule type="expression" dxfId="261" priority="83">
      <formula>I24+30&lt; TODAY()</formula>
    </cfRule>
  </conditionalFormatting>
  <conditionalFormatting sqref="I24">
    <cfRule type="expression" dxfId="260" priority="82">
      <formula>ISBLANK(I24)</formula>
    </cfRule>
  </conditionalFormatting>
  <conditionalFormatting sqref="L24">
    <cfRule type="expression" dxfId="259" priority="80">
      <formula>L24&lt;&gt;0</formula>
    </cfRule>
    <cfRule type="expression" dxfId="258" priority="81">
      <formula>L24&lt;&gt;0</formula>
    </cfRule>
  </conditionalFormatting>
  <conditionalFormatting sqref="AD24">
    <cfRule type="containsErrors" dxfId="257" priority="79">
      <formula>ISERROR(AD24)</formula>
    </cfRule>
  </conditionalFormatting>
  <conditionalFormatting sqref="H24">
    <cfRule type="expression" dxfId="256" priority="78">
      <formula>L24&lt;&gt;0</formula>
    </cfRule>
  </conditionalFormatting>
  <conditionalFormatting sqref="R24">
    <cfRule type="containsErrors" dxfId="255" priority="76">
      <formula>ISERROR(R24)</formula>
    </cfRule>
    <cfRule type="containsErrors" dxfId="254" priority="77">
      <formula>ISERROR(R24)</formula>
    </cfRule>
  </conditionalFormatting>
  <conditionalFormatting sqref="R24">
    <cfRule type="containsErrors" dxfId="253" priority="75">
      <formula>ISERROR(R24)</formula>
    </cfRule>
  </conditionalFormatting>
  <conditionalFormatting sqref="R24">
    <cfRule type="expression" priority="74">
      <formula>"sierreur(0)"</formula>
    </cfRule>
  </conditionalFormatting>
  <conditionalFormatting sqref="R24">
    <cfRule type="expression" priority="73">
      <formula>"SI(ESTERREUR(R3)0)"</formula>
    </cfRule>
  </conditionalFormatting>
  <conditionalFormatting sqref="K24">
    <cfRule type="containsText" dxfId="252" priority="72" operator="containsText" text="@">
      <formula>NOT(ISERROR(SEARCH("@",K24)))</formula>
    </cfRule>
  </conditionalFormatting>
  <conditionalFormatting sqref="H23">
    <cfRule type="expression" dxfId="251" priority="71">
      <formula>H23+20&lt; TODAY()</formula>
    </cfRule>
  </conditionalFormatting>
  <conditionalFormatting sqref="H23">
    <cfRule type="expression" dxfId="250" priority="70">
      <formula>ISBLANK(H23)</formula>
    </cfRule>
  </conditionalFormatting>
  <conditionalFormatting sqref="I23">
    <cfRule type="expression" dxfId="249" priority="69">
      <formula>I23+30&lt; TODAY()</formula>
    </cfRule>
  </conditionalFormatting>
  <conditionalFormatting sqref="I23">
    <cfRule type="expression" dxfId="248" priority="68">
      <formula>ISBLANK(I23)</formula>
    </cfRule>
  </conditionalFormatting>
  <conditionalFormatting sqref="L23">
    <cfRule type="expression" dxfId="247" priority="66">
      <formula>L23&lt;&gt;0</formula>
    </cfRule>
    <cfRule type="expression" dxfId="246" priority="67">
      <formula>L23&lt;&gt;0</formula>
    </cfRule>
  </conditionalFormatting>
  <conditionalFormatting sqref="AD23">
    <cfRule type="containsErrors" dxfId="245" priority="65">
      <formula>ISERROR(AD23)</formula>
    </cfRule>
  </conditionalFormatting>
  <conditionalFormatting sqref="H23">
    <cfRule type="expression" dxfId="244" priority="64">
      <formula>L23&lt;&gt;0</formula>
    </cfRule>
  </conditionalFormatting>
  <conditionalFormatting sqref="R23">
    <cfRule type="containsErrors" dxfId="243" priority="62">
      <formula>ISERROR(R23)</formula>
    </cfRule>
    <cfRule type="containsErrors" dxfId="242" priority="63">
      <formula>ISERROR(R23)</formula>
    </cfRule>
  </conditionalFormatting>
  <conditionalFormatting sqref="R23">
    <cfRule type="containsErrors" dxfId="241" priority="61">
      <formula>ISERROR(R23)</formula>
    </cfRule>
  </conditionalFormatting>
  <conditionalFormatting sqref="R23">
    <cfRule type="expression" priority="60">
      <formula>"sierreur(0)"</formula>
    </cfRule>
  </conditionalFormatting>
  <conditionalFormatting sqref="R23">
    <cfRule type="expression" priority="59">
      <formula>"SI(ESTERREUR(R3)0)"</formula>
    </cfRule>
  </conditionalFormatting>
  <conditionalFormatting sqref="K23">
    <cfRule type="containsText" dxfId="240" priority="58" operator="containsText" text="@">
      <formula>NOT(ISERROR(SEARCH("@",K23)))</formula>
    </cfRule>
  </conditionalFormatting>
  <conditionalFormatting sqref="H22">
    <cfRule type="expression" dxfId="239" priority="57">
      <formula>H22+20&lt; TODAY()</formula>
    </cfRule>
  </conditionalFormatting>
  <conditionalFormatting sqref="H22">
    <cfRule type="expression" dxfId="238" priority="56">
      <formula>ISBLANK(H22)</formula>
    </cfRule>
  </conditionalFormatting>
  <conditionalFormatting sqref="I22">
    <cfRule type="expression" dxfId="237" priority="55">
      <formula>I22+30&lt; TODAY()</formula>
    </cfRule>
  </conditionalFormatting>
  <conditionalFormatting sqref="I22">
    <cfRule type="expression" dxfId="236" priority="54">
      <formula>ISBLANK(I22)</formula>
    </cfRule>
  </conditionalFormatting>
  <conditionalFormatting sqref="L22">
    <cfRule type="expression" dxfId="235" priority="52">
      <formula>L22&lt;&gt;0</formula>
    </cfRule>
    <cfRule type="expression" dxfId="234" priority="53">
      <formula>L22&lt;&gt;0</formula>
    </cfRule>
  </conditionalFormatting>
  <conditionalFormatting sqref="AD22">
    <cfRule type="containsErrors" dxfId="233" priority="51">
      <formula>ISERROR(AD22)</formula>
    </cfRule>
  </conditionalFormatting>
  <conditionalFormatting sqref="H22">
    <cfRule type="expression" dxfId="232" priority="50">
      <formula>L22&lt;&gt;0</formula>
    </cfRule>
  </conditionalFormatting>
  <conditionalFormatting sqref="R22">
    <cfRule type="containsErrors" dxfId="231" priority="48">
      <formula>ISERROR(R22)</formula>
    </cfRule>
    <cfRule type="containsErrors" dxfId="230" priority="49">
      <formula>ISERROR(R22)</formula>
    </cfRule>
  </conditionalFormatting>
  <conditionalFormatting sqref="R22">
    <cfRule type="containsErrors" dxfId="229" priority="47">
      <formula>ISERROR(R22)</formula>
    </cfRule>
  </conditionalFormatting>
  <conditionalFormatting sqref="R22">
    <cfRule type="expression" priority="46">
      <formula>"sierreur(0)"</formula>
    </cfRule>
  </conditionalFormatting>
  <conditionalFormatting sqref="R22">
    <cfRule type="expression" priority="45">
      <formula>"SI(ESTERREUR(R3)0)"</formula>
    </cfRule>
  </conditionalFormatting>
  <conditionalFormatting sqref="K22">
    <cfRule type="containsText" dxfId="228" priority="44" operator="containsText" text="@">
      <formula>NOT(ISERROR(SEARCH("@",K22)))</formula>
    </cfRule>
  </conditionalFormatting>
  <conditionalFormatting sqref="H21">
    <cfRule type="expression" dxfId="227" priority="43">
      <formula>H21+20&lt; TODAY()</formula>
    </cfRule>
  </conditionalFormatting>
  <conditionalFormatting sqref="H21">
    <cfRule type="expression" dxfId="226" priority="42">
      <formula>ISBLANK(H21)</formula>
    </cfRule>
  </conditionalFormatting>
  <conditionalFormatting sqref="I21">
    <cfRule type="expression" dxfId="225" priority="41">
      <formula>I21+30&lt; TODAY()</formula>
    </cfRule>
  </conditionalFormatting>
  <conditionalFormatting sqref="I21">
    <cfRule type="expression" dxfId="224" priority="40">
      <formula>ISBLANK(I21)</formula>
    </cfRule>
  </conditionalFormatting>
  <conditionalFormatting sqref="L21">
    <cfRule type="expression" dxfId="223" priority="38">
      <formula>L21&lt;&gt;0</formula>
    </cfRule>
    <cfRule type="expression" dxfId="222" priority="39">
      <formula>L21&lt;&gt;0</formula>
    </cfRule>
  </conditionalFormatting>
  <conditionalFormatting sqref="AD21">
    <cfRule type="containsErrors" dxfId="221" priority="37">
      <formula>ISERROR(AD21)</formula>
    </cfRule>
  </conditionalFormatting>
  <conditionalFormatting sqref="H21">
    <cfRule type="expression" dxfId="220" priority="36">
      <formula>L21&lt;&gt;0</formula>
    </cfRule>
  </conditionalFormatting>
  <conditionalFormatting sqref="R21">
    <cfRule type="containsErrors" dxfId="219" priority="34">
      <formula>ISERROR(R21)</formula>
    </cfRule>
    <cfRule type="containsErrors" dxfId="218" priority="35">
      <formula>ISERROR(R21)</formula>
    </cfRule>
  </conditionalFormatting>
  <conditionalFormatting sqref="R21">
    <cfRule type="containsErrors" dxfId="217" priority="33">
      <formula>ISERROR(R21)</formula>
    </cfRule>
  </conditionalFormatting>
  <conditionalFormatting sqref="R21">
    <cfRule type="expression" priority="32">
      <formula>"sierreur(0)"</formula>
    </cfRule>
  </conditionalFormatting>
  <conditionalFormatting sqref="R21">
    <cfRule type="expression" priority="31">
      <formula>"SI(ESTERREUR(R3)0)"</formula>
    </cfRule>
  </conditionalFormatting>
  <conditionalFormatting sqref="K21">
    <cfRule type="containsText" dxfId="216" priority="30" operator="containsText" text="@">
      <formula>NOT(ISERROR(SEARCH("@",K21)))</formula>
    </cfRule>
  </conditionalFormatting>
  <conditionalFormatting sqref="H20">
    <cfRule type="expression" dxfId="215" priority="29">
      <formula>H20+20&lt; TODAY()</formula>
    </cfRule>
  </conditionalFormatting>
  <conditionalFormatting sqref="H20">
    <cfRule type="expression" dxfId="214" priority="28">
      <formula>ISBLANK(H20)</formula>
    </cfRule>
  </conditionalFormatting>
  <conditionalFormatting sqref="I20">
    <cfRule type="expression" dxfId="213" priority="27">
      <formula>I20+30&lt; TODAY()</formula>
    </cfRule>
  </conditionalFormatting>
  <conditionalFormatting sqref="I20">
    <cfRule type="expression" dxfId="212" priority="26">
      <formula>ISBLANK(I20)</formula>
    </cfRule>
  </conditionalFormatting>
  <conditionalFormatting sqref="L20">
    <cfRule type="expression" dxfId="211" priority="24">
      <formula>L20&lt;&gt;0</formula>
    </cfRule>
    <cfRule type="expression" dxfId="210" priority="25">
      <formula>L20&lt;&gt;0</formula>
    </cfRule>
  </conditionalFormatting>
  <conditionalFormatting sqref="AD20">
    <cfRule type="containsErrors" dxfId="209" priority="23">
      <formula>ISERROR(AD20)</formula>
    </cfRule>
  </conditionalFormatting>
  <conditionalFormatting sqref="H20">
    <cfRule type="expression" dxfId="208" priority="22">
      <formula>L20&lt;&gt;0</formula>
    </cfRule>
  </conditionalFormatting>
  <conditionalFormatting sqref="R20">
    <cfRule type="containsErrors" dxfId="207" priority="20">
      <formula>ISERROR(R20)</formula>
    </cfRule>
    <cfRule type="containsErrors" dxfId="206" priority="21">
      <formula>ISERROR(R20)</formula>
    </cfRule>
  </conditionalFormatting>
  <conditionalFormatting sqref="R20">
    <cfRule type="containsErrors" dxfId="205" priority="19">
      <formula>ISERROR(R20)</formula>
    </cfRule>
  </conditionalFormatting>
  <conditionalFormatting sqref="R20">
    <cfRule type="expression" priority="18">
      <formula>"sierreur(0)"</formula>
    </cfRule>
  </conditionalFormatting>
  <conditionalFormatting sqref="R20">
    <cfRule type="expression" priority="17">
      <formula>"SI(ESTERREUR(R3)0)"</formula>
    </cfRule>
  </conditionalFormatting>
  <conditionalFormatting sqref="K20">
    <cfRule type="containsText" dxfId="204" priority="16" operator="containsText" text="@">
      <formula>NOT(ISERROR(SEARCH("@",K20)))</formula>
    </cfRule>
  </conditionalFormatting>
  <conditionalFormatting sqref="I7">
    <cfRule type="expression" dxfId="203" priority="15">
      <formula>I7+20&lt; TODAY()</formula>
    </cfRule>
  </conditionalFormatting>
  <conditionalFormatting sqref="I7">
    <cfRule type="expression" dxfId="202" priority="14">
      <formula>ISBLANK(I7)</formula>
    </cfRule>
  </conditionalFormatting>
  <conditionalFormatting sqref="I7">
    <cfRule type="expression" dxfId="201" priority="13">
      <formula>M7&lt;&gt;0</formula>
    </cfRule>
  </conditionalFormatting>
  <conditionalFormatting sqref="I8">
    <cfRule type="expression" dxfId="200" priority="12">
      <formula>I8+20&lt; TODAY()</formula>
    </cfRule>
  </conditionalFormatting>
  <conditionalFormatting sqref="I8">
    <cfRule type="expression" dxfId="199" priority="11">
      <formula>ISBLANK(I8)</formula>
    </cfRule>
  </conditionalFormatting>
  <conditionalFormatting sqref="I8">
    <cfRule type="expression" dxfId="198" priority="10">
      <formula>M8&lt;&gt;0</formula>
    </cfRule>
  </conditionalFormatting>
  <conditionalFormatting sqref="I9">
    <cfRule type="expression" dxfId="197" priority="9">
      <formula>I9+20&lt; TODAY()</formula>
    </cfRule>
  </conditionalFormatting>
  <conditionalFormatting sqref="I9">
    <cfRule type="expression" dxfId="196" priority="8">
      <formula>ISBLANK(I9)</formula>
    </cfRule>
  </conditionalFormatting>
  <conditionalFormatting sqref="I9">
    <cfRule type="expression" dxfId="195" priority="7">
      <formula>M9&lt;&gt;0</formula>
    </cfRule>
  </conditionalFormatting>
  <conditionalFormatting sqref="H9">
    <cfRule type="expression" dxfId="194" priority="3">
      <formula>H9+20&lt; TODAY()</formula>
    </cfRule>
  </conditionalFormatting>
  <conditionalFormatting sqref="H9">
    <cfRule type="expression" dxfId="193" priority="2">
      <formula>ISBLANK(H9)</formula>
    </cfRule>
  </conditionalFormatting>
  <conditionalFormatting sqref="H9">
    <cfRule type="expression" dxfId="192" priority="1">
      <formula>L9&lt;&gt;0</formula>
    </cfRule>
  </conditionalFormatting>
  <dataValidations disablePrompts="1" count="2">
    <dataValidation type="list" allowBlank="1" showInputMessage="1" showErrorMessage="1" sqref="B48">
      <formula1>$A$46:$A$51</formula1>
    </dataValidation>
    <dataValidation type="whole" showInputMessage="1" showErrorMessage="1" sqref="O1:O1048576">
      <formula1>0</formula1>
      <formula2>10000</formula2>
    </dataValidation>
  </dataValidations>
  <hyperlinks>
    <hyperlink ref="K3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6" name="Button 20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7" name="Button 30">
              <controlPr defaultSize="0" print="0" autoFill="0" autoPict="0" macro="[0]!Relance_formateur">
                <anchor moveWithCells="1" sizeWithCells="1">
                  <from>
                    <xdr:col>12</xdr:col>
                    <xdr:colOff>7620</xdr:colOff>
                    <xdr:row>0</xdr:row>
                    <xdr:rowOff>114300</xdr:rowOff>
                  </from>
                  <to>
                    <xdr:col>12</xdr:col>
                    <xdr:colOff>822960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8" name="Button 34">
              <controlPr defaultSize="0" print="0" autoFill="0" autoPict="0" macro="[0]!MailAcceuilEtab">
                <anchor moveWithCells="1" sizeWithCells="1">
                  <from>
                    <xdr:col>8</xdr:col>
                    <xdr:colOff>198120</xdr:colOff>
                    <xdr:row>0</xdr:row>
                    <xdr:rowOff>137160</xdr:rowOff>
                  </from>
                  <to>
                    <xdr:col>8</xdr:col>
                    <xdr:colOff>1722120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9" name="Button 37">
              <controlPr defaultSize="0" print="0" autoFill="0" autoPict="0" macro="[0]!ENVOI_LE">
                <anchor moveWithCells="1" sizeWithCells="1">
                  <from>
                    <xdr:col>10</xdr:col>
                    <xdr:colOff>99060</xdr:colOff>
                    <xdr:row>1</xdr:row>
                    <xdr:rowOff>579120</xdr:rowOff>
                  </from>
                  <to>
                    <xdr:col>10</xdr:col>
                    <xdr:colOff>1645920</xdr:colOff>
                    <xdr:row>1</xdr:row>
                    <xdr:rowOff>754380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>
          <x14:formula1>
            <xm:f>Accueil!$Q$3:$Q$8</xm:f>
          </x14:formula1>
          <xm:sqref>A1:A1048576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 tint="0.59999389629810485"/>
  </sheetPr>
  <dimension ref="A1:AP42"/>
  <sheetViews>
    <sheetView showGridLines="0" topLeftCell="F1" zoomScale="90" zoomScaleNormal="90" workbookViewId="0">
      <pane ySplit="2" topLeftCell="A3" activePane="bottomLeft" state="frozen"/>
      <selection pane="bottomLeft" activeCell="I10" sqref="I10"/>
    </sheetView>
  </sheetViews>
  <sheetFormatPr baseColWidth="10" defaultRowHeight="13.8"/>
  <cols>
    <col min="1" max="1" width="11.59765625" customWidth="1"/>
    <col min="2" max="2" width="12.59765625" customWidth="1"/>
    <col min="3" max="3" width="31.09765625" style="28" customWidth="1"/>
    <col min="4" max="4" width="11.59765625" customWidth="1"/>
    <col min="5" max="5" width="25.69921875" customWidth="1"/>
    <col min="6" max="7" width="11.59765625" customWidth="1"/>
    <col min="8" max="8" width="11.59765625" style="80" customWidth="1"/>
    <col min="9" max="9" width="24.8984375" style="13" customWidth="1"/>
    <col min="10" max="10" width="11.59765625" style="3" customWidth="1"/>
    <col min="11" max="11" width="23.3984375" style="157" customWidth="1"/>
    <col min="12" max="12" width="11.59765625" style="1" customWidth="1"/>
    <col min="13" max="13" width="12.09765625" style="1" customWidth="1"/>
    <col min="14" max="14" width="19.3984375" customWidth="1"/>
    <col min="15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</cols>
  <sheetData>
    <row r="1" spans="1:42" ht="37.5" customHeight="1" thickBot="1">
      <c r="A1" s="317" t="s">
        <v>26</v>
      </c>
      <c r="B1" s="317"/>
      <c r="C1" s="317"/>
      <c r="D1" s="317"/>
      <c r="E1" s="317"/>
      <c r="F1" s="317"/>
      <c r="G1" s="317"/>
      <c r="H1" s="317"/>
      <c r="I1" s="35"/>
      <c r="J1" s="318" t="s">
        <v>8</v>
      </c>
      <c r="K1" s="318"/>
      <c r="L1" s="318"/>
      <c r="M1" s="318"/>
      <c r="N1" s="327" t="s">
        <v>6</v>
      </c>
      <c r="O1" s="328"/>
      <c r="P1" s="328"/>
      <c r="Q1" s="328"/>
      <c r="R1" s="328"/>
      <c r="S1" s="328"/>
      <c r="T1" s="328"/>
      <c r="U1" s="329"/>
      <c r="V1" s="322" t="s">
        <v>7</v>
      </c>
      <c r="W1" s="323"/>
      <c r="X1" s="323"/>
      <c r="Y1" s="323"/>
      <c r="Z1" s="323"/>
      <c r="AA1" s="324" t="s">
        <v>33</v>
      </c>
      <c r="AB1" s="325"/>
      <c r="AC1" s="325"/>
      <c r="AD1" s="326"/>
      <c r="AE1" s="32" t="s">
        <v>32</v>
      </c>
      <c r="AF1" s="15"/>
      <c r="AG1" s="38"/>
      <c r="AH1" s="91">
        <f ca="1">TODAY()</f>
        <v>42664</v>
      </c>
      <c r="AI1" s="92">
        <f>STAGRECU-$Y$18</f>
        <v>0</v>
      </c>
      <c r="AJ1" s="92">
        <v>25</v>
      </c>
      <c r="AK1" s="92">
        <f>AI1*AJ1</f>
        <v>0</v>
      </c>
      <c r="AL1" s="92">
        <f>interv_recus-interv_payés</f>
        <v>1</v>
      </c>
      <c r="AM1" s="92">
        <v>35</v>
      </c>
      <c r="AN1" s="92">
        <f>AL1*AM1</f>
        <v>35</v>
      </c>
      <c r="AO1" s="92">
        <f>AK1+AN1</f>
        <v>35</v>
      </c>
      <c r="AP1" s="93">
        <f>$T$18-$U$18</f>
        <v>4</v>
      </c>
    </row>
    <row r="2" spans="1:42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6" t="s">
        <v>19</v>
      </c>
      <c r="G2" s="6" t="s">
        <v>12</v>
      </c>
      <c r="H2" s="34" t="s">
        <v>13</v>
      </c>
      <c r="I2" s="36" t="s">
        <v>41</v>
      </c>
      <c r="J2" s="37" t="s">
        <v>14</v>
      </c>
      <c r="K2" s="156" t="s">
        <v>42</v>
      </c>
      <c r="L2" s="6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9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51"/>
      <c r="AF2" s="14"/>
      <c r="AH2" s="90"/>
      <c r="AI2" s="92">
        <f>$Z$18</f>
        <v>0</v>
      </c>
      <c r="AJ2" s="92">
        <v>25</v>
      </c>
      <c r="AK2" s="92">
        <f>AI2*AJ2</f>
        <v>0</v>
      </c>
      <c r="AL2" s="92">
        <f>interv_restes_à_payer</f>
        <v>1</v>
      </c>
      <c r="AM2" s="92">
        <v>35</v>
      </c>
      <c r="AN2" s="92">
        <f>AL2*AM2</f>
        <v>35</v>
      </c>
      <c r="AO2" s="92">
        <f>AK2+AN2</f>
        <v>35</v>
      </c>
      <c r="AP2" s="95"/>
    </row>
    <row r="3" spans="1:42" ht="24.9" customHeight="1" thickTop="1">
      <c r="A3" s="43" t="s">
        <v>3</v>
      </c>
      <c r="B3" s="43" t="s">
        <v>45</v>
      </c>
      <c r="C3" s="42" t="s">
        <v>43</v>
      </c>
      <c r="D3" s="43">
        <v>38941</v>
      </c>
      <c r="E3" s="42" t="s">
        <v>43</v>
      </c>
      <c r="F3" s="43">
        <v>1</v>
      </c>
      <c r="G3" s="45">
        <v>1</v>
      </c>
      <c r="H3" s="78">
        <v>42653</v>
      </c>
      <c r="I3" s="46" t="s">
        <v>46</v>
      </c>
      <c r="J3" s="47">
        <v>42642</v>
      </c>
      <c r="K3" s="184"/>
      <c r="L3" s="206">
        <v>42660</v>
      </c>
      <c r="M3" s="48"/>
      <c r="N3" s="130" t="s">
        <v>43</v>
      </c>
      <c r="O3" s="131">
        <v>1</v>
      </c>
      <c r="P3" s="131">
        <v>1</v>
      </c>
      <c r="Q3" s="131"/>
      <c r="R3" s="200">
        <f t="shared" ref="R3:R11" si="0">O3-Q3</f>
        <v>1</v>
      </c>
      <c r="S3" s="131"/>
      <c r="T3" s="131">
        <v>4</v>
      </c>
      <c r="U3" s="133"/>
      <c r="V3" s="52">
        <v>33</v>
      </c>
      <c r="W3" s="53">
        <v>0</v>
      </c>
      <c r="X3" s="53"/>
      <c r="Y3" s="53"/>
      <c r="Z3" s="201">
        <f t="shared" ref="Z3:Z16" si="1">IF(AC3="",W3,AC3-Y3)</f>
        <v>0</v>
      </c>
      <c r="AA3" s="57"/>
      <c r="AB3" s="55"/>
      <c r="AC3" s="55"/>
      <c r="AD3" s="44">
        <f t="shared" ref="AD3" si="2">100*AB3/V3</f>
        <v>0</v>
      </c>
      <c r="AE3" s="177"/>
    </row>
    <row r="4" spans="1:42" ht="24.9" customHeight="1">
      <c r="A4" s="43"/>
      <c r="B4" s="43"/>
      <c r="C4" s="58"/>
      <c r="D4" s="43"/>
      <c r="E4" s="58"/>
      <c r="F4" s="43"/>
      <c r="G4" s="45"/>
      <c r="H4" s="78">
        <v>42654</v>
      </c>
      <c r="I4" s="287"/>
      <c r="J4" s="47"/>
      <c r="K4" s="158"/>
      <c r="L4" s="206"/>
      <c r="M4" s="48"/>
      <c r="N4" s="130"/>
      <c r="O4" s="131"/>
      <c r="P4" s="131"/>
      <c r="Q4" s="131"/>
      <c r="R4" s="200">
        <f t="shared" si="0"/>
        <v>0</v>
      </c>
      <c r="S4" s="131"/>
      <c r="T4" s="131"/>
      <c r="U4" s="133"/>
      <c r="V4" s="52"/>
      <c r="W4" s="53"/>
      <c r="X4" s="53"/>
      <c r="Y4" s="53"/>
      <c r="Z4" s="201">
        <f t="shared" si="1"/>
        <v>0</v>
      </c>
      <c r="AA4" s="54"/>
      <c r="AB4" s="55"/>
      <c r="AC4" s="55"/>
      <c r="AD4" s="44"/>
      <c r="AE4" s="56" t="s">
        <v>38</v>
      </c>
    </row>
    <row r="5" spans="1:42" ht="24.9" customHeight="1">
      <c r="A5" s="43"/>
      <c r="B5" s="43"/>
      <c r="C5" s="58"/>
      <c r="D5" s="43"/>
      <c r="E5" s="58"/>
      <c r="F5" s="43"/>
      <c r="G5" s="45"/>
      <c r="H5" s="78">
        <v>42657</v>
      </c>
      <c r="I5" s="234"/>
      <c r="J5" s="47"/>
      <c r="K5" s="213"/>
      <c r="L5" s="206"/>
      <c r="M5" s="59"/>
      <c r="N5" s="130"/>
      <c r="O5" s="131"/>
      <c r="P5" s="131"/>
      <c r="Q5" s="131"/>
      <c r="R5" s="200">
        <f t="shared" si="0"/>
        <v>0</v>
      </c>
      <c r="S5" s="131"/>
      <c r="T5" s="131"/>
      <c r="U5" s="133"/>
      <c r="V5" s="52"/>
      <c r="W5" s="53"/>
      <c r="X5" s="53"/>
      <c r="Y5" s="53"/>
      <c r="Z5" s="201">
        <f t="shared" si="1"/>
        <v>0</v>
      </c>
      <c r="AA5" s="54"/>
      <c r="AB5" s="55"/>
      <c r="AC5" s="55"/>
      <c r="AD5" s="44"/>
      <c r="AE5" s="56" t="s">
        <v>38</v>
      </c>
      <c r="AH5" s="88"/>
      <c r="AI5" s="89"/>
      <c r="AJ5" s="89"/>
      <c r="AK5" s="89"/>
      <c r="AL5" s="89"/>
      <c r="AM5" s="89"/>
      <c r="AN5" s="89"/>
      <c r="AO5" s="89"/>
      <c r="AP5" s="16"/>
    </row>
    <row r="6" spans="1:42" ht="24.9" customHeight="1">
      <c r="A6" s="43"/>
      <c r="B6" s="43"/>
      <c r="C6" s="42"/>
      <c r="D6" s="43"/>
      <c r="E6" s="87"/>
      <c r="F6" s="43"/>
      <c r="G6" s="45"/>
      <c r="H6" s="78">
        <v>42658</v>
      </c>
      <c r="I6" s="61"/>
      <c r="J6" s="47"/>
      <c r="K6" s="186"/>
      <c r="L6" s="206"/>
      <c r="M6" s="59"/>
      <c r="N6" s="130"/>
      <c r="O6" s="131"/>
      <c r="P6" s="131"/>
      <c r="Q6" s="131"/>
      <c r="R6" s="200">
        <f t="shared" si="0"/>
        <v>0</v>
      </c>
      <c r="S6" s="131"/>
      <c r="T6" s="131"/>
      <c r="U6" s="133"/>
      <c r="V6" s="52"/>
      <c r="W6" s="53"/>
      <c r="X6" s="53"/>
      <c r="Y6" s="53"/>
      <c r="Z6" s="201">
        <f t="shared" si="1"/>
        <v>0</v>
      </c>
      <c r="AA6" s="57"/>
      <c r="AB6" s="55"/>
      <c r="AC6" s="55"/>
      <c r="AD6" s="44"/>
      <c r="AE6" s="56"/>
    </row>
    <row r="7" spans="1:42" ht="24.9" customHeight="1">
      <c r="A7" s="43"/>
      <c r="B7" s="43"/>
      <c r="C7" s="42"/>
      <c r="D7" s="43"/>
      <c r="E7" s="42"/>
      <c r="F7" s="43"/>
      <c r="G7" s="45"/>
      <c r="H7" s="78">
        <v>42644</v>
      </c>
      <c r="I7" s="61"/>
      <c r="J7" s="47"/>
      <c r="K7" s="155"/>
      <c r="L7" s="206"/>
      <c r="M7" s="59"/>
      <c r="N7" s="130"/>
      <c r="O7" s="131"/>
      <c r="P7" s="140"/>
      <c r="Q7" s="131"/>
      <c r="R7" s="200">
        <f t="shared" si="0"/>
        <v>0</v>
      </c>
      <c r="S7" s="131"/>
      <c r="T7" s="131"/>
      <c r="U7" s="133"/>
      <c r="V7" s="52"/>
      <c r="W7" s="53"/>
      <c r="X7" s="53"/>
      <c r="Y7" s="53"/>
      <c r="Z7" s="201">
        <f t="shared" si="1"/>
        <v>0</v>
      </c>
      <c r="AA7" s="54"/>
      <c r="AB7" s="55"/>
      <c r="AC7" s="55"/>
      <c r="AD7" s="44"/>
      <c r="AE7" s="56"/>
    </row>
    <row r="8" spans="1:42" ht="24.9" customHeight="1">
      <c r="A8" s="43"/>
      <c r="B8" s="43"/>
      <c r="C8" s="42"/>
      <c r="D8" s="43"/>
      <c r="E8" s="42"/>
      <c r="F8" s="43"/>
      <c r="G8" s="45"/>
      <c r="H8" s="78">
        <v>42642</v>
      </c>
      <c r="I8" s="61"/>
      <c r="J8" s="47"/>
      <c r="K8" s="155"/>
      <c r="L8" s="206"/>
      <c r="M8" s="59"/>
      <c r="N8" s="130"/>
      <c r="O8" s="138"/>
      <c r="P8" s="131"/>
      <c r="Q8" s="139"/>
      <c r="R8" s="200">
        <f t="shared" si="0"/>
        <v>0</v>
      </c>
      <c r="S8" s="131"/>
      <c r="T8" s="131"/>
      <c r="U8" s="133"/>
      <c r="V8" s="52"/>
      <c r="W8" s="53"/>
      <c r="X8" s="53"/>
      <c r="Y8" s="53"/>
      <c r="Z8" s="201">
        <f t="shared" si="1"/>
        <v>0</v>
      </c>
      <c r="AA8" s="57"/>
      <c r="AB8" s="55"/>
      <c r="AC8" s="55"/>
      <c r="AD8" s="44"/>
      <c r="AE8" s="56"/>
    </row>
    <row r="9" spans="1:42" ht="24.9" customHeight="1">
      <c r="A9" s="43"/>
      <c r="B9" s="43"/>
      <c r="C9" s="42"/>
      <c r="D9" s="43"/>
      <c r="E9" s="42"/>
      <c r="F9" s="43"/>
      <c r="G9" s="45"/>
      <c r="H9" s="78">
        <v>42637</v>
      </c>
      <c r="I9" s="61"/>
      <c r="J9" s="47"/>
      <c r="K9" s="117"/>
      <c r="L9" s="206"/>
      <c r="M9" s="59"/>
      <c r="N9" s="130"/>
      <c r="O9" s="131"/>
      <c r="P9" s="132"/>
      <c r="Q9" s="131"/>
      <c r="R9" s="200">
        <f t="shared" si="0"/>
        <v>0</v>
      </c>
      <c r="S9" s="131"/>
      <c r="T9" s="131"/>
      <c r="U9" s="133"/>
      <c r="V9" s="52"/>
      <c r="W9" s="53"/>
      <c r="X9" s="53"/>
      <c r="Y9" s="53"/>
      <c r="Z9" s="201">
        <f t="shared" si="1"/>
        <v>0</v>
      </c>
      <c r="AA9" s="57"/>
      <c r="AB9" s="55"/>
      <c r="AC9" s="55"/>
      <c r="AD9" s="44"/>
      <c r="AE9" s="56"/>
    </row>
    <row r="10" spans="1:42" ht="24.9" customHeight="1">
      <c r="A10" s="43"/>
      <c r="B10" s="43"/>
      <c r="C10" s="42"/>
      <c r="D10" s="43"/>
      <c r="E10" s="42"/>
      <c r="F10" s="43"/>
      <c r="G10" s="45"/>
      <c r="H10" s="78">
        <v>42633</v>
      </c>
      <c r="I10" s="61"/>
      <c r="J10" s="120"/>
      <c r="K10" s="117"/>
      <c r="L10" s="207"/>
      <c r="M10" s="59"/>
      <c r="N10" s="130"/>
      <c r="O10" s="131"/>
      <c r="P10" s="131"/>
      <c r="Q10" s="131"/>
      <c r="R10" s="200">
        <f t="shared" si="0"/>
        <v>0</v>
      </c>
      <c r="S10" s="131"/>
      <c r="T10" s="131"/>
      <c r="U10" s="133"/>
      <c r="V10" s="52"/>
      <c r="W10" s="53"/>
      <c r="X10" s="53"/>
      <c r="Y10" s="53"/>
      <c r="Z10" s="201">
        <f t="shared" si="1"/>
        <v>0</v>
      </c>
      <c r="AA10" s="57"/>
      <c r="AB10" s="55"/>
      <c r="AC10" s="55"/>
      <c r="AD10" s="44"/>
      <c r="AE10" s="56"/>
    </row>
    <row r="11" spans="1:42" ht="24.9" customHeight="1">
      <c r="A11" s="43"/>
      <c r="B11" s="43"/>
      <c r="C11" s="42"/>
      <c r="D11" s="43"/>
      <c r="E11" s="42"/>
      <c r="F11" s="43"/>
      <c r="G11" s="45"/>
      <c r="H11" s="78">
        <v>42631</v>
      </c>
      <c r="I11" s="61"/>
      <c r="J11" s="47"/>
      <c r="K11" s="212"/>
      <c r="L11" s="206"/>
      <c r="M11" s="48"/>
      <c r="N11" s="130"/>
      <c r="O11" s="131"/>
      <c r="P11" s="131"/>
      <c r="Q11" s="131"/>
      <c r="R11" s="200">
        <f t="shared" si="0"/>
        <v>0</v>
      </c>
      <c r="S11" s="131"/>
      <c r="T11" s="131"/>
      <c r="U11" s="133"/>
      <c r="V11" s="52"/>
      <c r="W11" s="53"/>
      <c r="X11" s="53"/>
      <c r="Y11" s="53"/>
      <c r="Z11" s="201">
        <f t="shared" si="1"/>
        <v>0</v>
      </c>
      <c r="AA11" s="57"/>
      <c r="AB11" s="55"/>
      <c r="AC11" s="55"/>
      <c r="AD11" s="44"/>
      <c r="AE11" s="56"/>
    </row>
    <row r="12" spans="1:42" ht="24.9" customHeight="1">
      <c r="A12" s="43"/>
      <c r="B12" s="43"/>
      <c r="C12" s="58"/>
      <c r="D12" s="43"/>
      <c r="E12" s="58"/>
      <c r="F12" s="43"/>
      <c r="G12" s="45"/>
      <c r="H12" s="78">
        <v>42635</v>
      </c>
      <c r="I12" s="288"/>
      <c r="J12" s="47"/>
      <c r="K12" s="158"/>
      <c r="L12" s="206"/>
      <c r="M12" s="60"/>
      <c r="N12" s="130"/>
      <c r="O12" s="131"/>
      <c r="P12" s="131"/>
      <c r="Q12" s="131"/>
      <c r="R12" s="200">
        <f t="shared" ref="R12" si="3">O12-Q12</f>
        <v>0</v>
      </c>
      <c r="S12" s="131"/>
      <c r="T12" s="131"/>
      <c r="U12" s="133"/>
      <c r="V12" s="52"/>
      <c r="W12" s="53"/>
      <c r="X12" s="53"/>
      <c r="Y12" s="53"/>
      <c r="Z12" s="201">
        <f t="shared" si="1"/>
        <v>0</v>
      </c>
      <c r="AA12" s="54"/>
      <c r="AB12" s="55"/>
      <c r="AC12" s="55"/>
      <c r="AD12" s="44"/>
      <c r="AE12" s="56"/>
    </row>
    <row r="13" spans="1:42" ht="24.9" customHeight="1">
      <c r="A13" s="43"/>
      <c r="B13" s="43"/>
      <c r="C13" s="58"/>
      <c r="D13" s="43"/>
      <c r="E13" s="58"/>
      <c r="F13" s="43"/>
      <c r="G13" s="45"/>
      <c r="H13" s="78"/>
      <c r="I13" s="234"/>
      <c r="J13" s="47"/>
      <c r="K13" s="158"/>
      <c r="L13" s="206"/>
      <c r="M13" s="60"/>
      <c r="N13" s="130"/>
      <c r="O13" s="131"/>
      <c r="P13" s="131"/>
      <c r="Q13" s="131"/>
      <c r="R13" s="200">
        <f t="shared" ref="R13" si="4">O13-Q13</f>
        <v>0</v>
      </c>
      <c r="S13" s="131"/>
      <c r="T13" s="131"/>
      <c r="U13" s="133"/>
      <c r="V13" s="52"/>
      <c r="W13" s="53"/>
      <c r="X13" s="53"/>
      <c r="Y13" s="53"/>
      <c r="Z13" s="201">
        <f t="shared" si="1"/>
        <v>0</v>
      </c>
      <c r="AA13" s="54"/>
      <c r="AB13" s="55"/>
      <c r="AC13" s="55"/>
      <c r="AD13" s="44"/>
      <c r="AE13" s="56"/>
    </row>
    <row r="14" spans="1:42" ht="24.9" customHeight="1">
      <c r="A14" s="43"/>
      <c r="B14" s="43"/>
      <c r="C14" s="58"/>
      <c r="D14" s="43"/>
      <c r="E14" s="58"/>
      <c r="F14" s="43"/>
      <c r="G14" s="45"/>
      <c r="H14" s="78"/>
      <c r="I14" s="234"/>
      <c r="J14" s="47"/>
      <c r="K14" s="158"/>
      <c r="L14" s="206"/>
      <c r="M14" s="60"/>
      <c r="N14" s="130"/>
      <c r="O14" s="131"/>
      <c r="P14" s="131"/>
      <c r="Q14" s="131"/>
      <c r="R14" s="200">
        <f t="shared" ref="R14" si="5">O14-Q14</f>
        <v>0</v>
      </c>
      <c r="S14" s="131"/>
      <c r="T14" s="131"/>
      <c r="U14" s="133"/>
      <c r="V14" s="52"/>
      <c r="W14" s="53"/>
      <c r="X14" s="53"/>
      <c r="Y14" s="53"/>
      <c r="Z14" s="201">
        <f t="shared" si="1"/>
        <v>0</v>
      </c>
      <c r="AA14" s="54"/>
      <c r="AB14" s="55"/>
      <c r="AC14" s="55"/>
      <c r="AD14" s="44" t="e">
        <f t="shared" ref="AD14" si="6">100*AB14/V14</f>
        <v>#DIV/0!</v>
      </c>
      <c r="AE14" s="56"/>
    </row>
    <row r="15" spans="1:42" ht="24.9" customHeight="1">
      <c r="A15" s="43"/>
      <c r="B15" s="43"/>
      <c r="C15" s="58"/>
      <c r="D15" s="43"/>
      <c r="E15" s="58"/>
      <c r="F15" s="43"/>
      <c r="G15" s="45"/>
      <c r="H15" s="78"/>
      <c r="I15" s="234"/>
      <c r="J15" s="47"/>
      <c r="K15" s="158"/>
      <c r="L15" s="206"/>
      <c r="M15" s="60"/>
      <c r="N15" s="130"/>
      <c r="O15" s="131"/>
      <c r="P15" s="131"/>
      <c r="Q15" s="131"/>
      <c r="R15" s="200">
        <f t="shared" ref="R15:R16" si="7">O15-Q15</f>
        <v>0</v>
      </c>
      <c r="S15" s="131"/>
      <c r="T15" s="131"/>
      <c r="U15" s="133"/>
      <c r="V15" s="52"/>
      <c r="W15" s="53"/>
      <c r="X15" s="53"/>
      <c r="Y15" s="53"/>
      <c r="Z15" s="201">
        <f t="shared" si="1"/>
        <v>0</v>
      </c>
      <c r="AA15" s="54"/>
      <c r="AB15" s="55"/>
      <c r="AC15" s="55"/>
      <c r="AD15" s="44" t="e">
        <f t="shared" ref="AD15:AD16" si="8">100*AB15/V15</f>
        <v>#DIV/0!</v>
      </c>
      <c r="AE15" s="56"/>
    </row>
    <row r="16" spans="1:42" ht="24.9" customHeight="1" thickBot="1">
      <c r="A16" s="70"/>
      <c r="B16" s="64"/>
      <c r="C16" s="71"/>
      <c r="D16" s="64"/>
      <c r="E16" s="71"/>
      <c r="F16" s="64"/>
      <c r="G16" s="72"/>
      <c r="H16" s="81"/>
      <c r="I16" s="289"/>
      <c r="J16" s="69"/>
      <c r="K16" s="159"/>
      <c r="L16" s="208"/>
      <c r="M16" s="68"/>
      <c r="N16" s="130"/>
      <c r="O16" s="131"/>
      <c r="P16" s="131"/>
      <c r="Q16" s="131"/>
      <c r="R16" s="200">
        <f t="shared" si="7"/>
        <v>0</v>
      </c>
      <c r="S16" s="131"/>
      <c r="T16" s="131"/>
      <c r="U16" s="133"/>
      <c r="V16" s="52"/>
      <c r="W16" s="53"/>
      <c r="X16" s="53"/>
      <c r="Y16" s="53"/>
      <c r="Z16" s="201">
        <f t="shared" si="1"/>
        <v>0</v>
      </c>
      <c r="AA16" s="54"/>
      <c r="AB16" s="55"/>
      <c r="AC16" s="55"/>
      <c r="AD16" s="44" t="e">
        <f t="shared" si="8"/>
        <v>#DIV/0!</v>
      </c>
      <c r="AE16" s="136"/>
    </row>
    <row r="17" spans="1:31" ht="30" customHeight="1" thickTop="1" thickBot="1">
      <c r="A17" s="29"/>
      <c r="B17" s="25"/>
      <c r="C17" s="39"/>
      <c r="D17" s="25"/>
      <c r="E17" s="25"/>
      <c r="F17" s="25"/>
      <c r="G17" s="25"/>
      <c r="H17" s="82"/>
      <c r="I17" s="20"/>
      <c r="J17" s="13"/>
      <c r="L17" s="26"/>
      <c r="M17" s="26"/>
      <c r="N17" s="314" t="s">
        <v>35</v>
      </c>
      <c r="O17" s="315"/>
      <c r="P17" s="315"/>
      <c r="Q17" s="315"/>
      <c r="R17" s="315"/>
      <c r="S17" s="315"/>
      <c r="T17" s="315"/>
      <c r="U17" s="316"/>
      <c r="V17" s="314" t="s">
        <v>35</v>
      </c>
      <c r="W17" s="315"/>
      <c r="X17" s="315"/>
      <c r="Y17" s="315"/>
      <c r="Z17" s="316"/>
      <c r="AA17" s="314" t="s">
        <v>36</v>
      </c>
      <c r="AB17" s="315"/>
      <c r="AC17" s="315"/>
      <c r="AD17" s="316"/>
      <c r="AE17" s="137"/>
    </row>
    <row r="18" spans="1:31" ht="26.25" customHeight="1" thickTop="1" thickBot="1">
      <c r="A18" s="25"/>
      <c r="B18" s="25"/>
      <c r="C18" s="39"/>
      <c r="D18" s="25"/>
      <c r="E18" s="25"/>
      <c r="F18" s="25"/>
      <c r="G18" s="25"/>
      <c r="J18" s="13"/>
      <c r="L18" s="26"/>
      <c r="M18" s="26"/>
      <c r="N18" s="27"/>
      <c r="O18" s="127">
        <f>SUM(O3:O16)</f>
        <v>1</v>
      </c>
      <c r="P18" s="21">
        <f>SUM(P3:P16)</f>
        <v>1</v>
      </c>
      <c r="Q18" s="21">
        <f>SUM(Q3:Q16)</f>
        <v>0</v>
      </c>
      <c r="R18" s="21">
        <f>SUM(R3:R16)</f>
        <v>1</v>
      </c>
      <c r="S18" s="22"/>
      <c r="T18" s="21">
        <f t="shared" ref="T18:Z18" si="9">SUM(T3:T16)</f>
        <v>4</v>
      </c>
      <c r="U18" s="21">
        <f t="shared" si="9"/>
        <v>0</v>
      </c>
      <c r="V18" s="21">
        <f t="shared" si="9"/>
        <v>33</v>
      </c>
      <c r="W18" s="21">
        <f t="shared" si="9"/>
        <v>0</v>
      </c>
      <c r="X18" s="21">
        <f t="shared" si="9"/>
        <v>0</v>
      </c>
      <c r="Y18" s="21">
        <f t="shared" si="9"/>
        <v>0</v>
      </c>
      <c r="Z18" s="21">
        <f t="shared" si="9"/>
        <v>0</v>
      </c>
      <c r="AA18" s="23"/>
      <c r="AB18" s="21">
        <f>SUM(AB3:AB16)</f>
        <v>0</v>
      </c>
      <c r="AC18" s="21">
        <f>SUM(AC3:AC16)</f>
        <v>0</v>
      </c>
      <c r="AD18" s="24">
        <f>100*AB18/V18</f>
        <v>0</v>
      </c>
    </row>
    <row r="19" spans="1:31" ht="14.4" thickTop="1">
      <c r="H19" s="172"/>
    </row>
    <row r="20" spans="1:31">
      <c r="H20" s="172"/>
      <c r="I20" s="62"/>
    </row>
    <row r="21" spans="1:31">
      <c r="H21" s="172"/>
    </row>
    <row r="22" spans="1:31">
      <c r="H22" s="172"/>
      <c r="I22" s="62"/>
    </row>
    <row r="36" spans="1:23">
      <c r="A36" s="33" t="s">
        <v>1</v>
      </c>
    </row>
    <row r="37" spans="1:23">
      <c r="A37" s="33" t="s">
        <v>0</v>
      </c>
    </row>
    <row r="38" spans="1:23">
      <c r="A38" s="33" t="s">
        <v>2</v>
      </c>
    </row>
    <row r="39" spans="1:23">
      <c r="A39" s="33" t="s">
        <v>2</v>
      </c>
    </row>
    <row r="40" spans="1:23">
      <c r="A40" s="33" t="s">
        <v>37</v>
      </c>
    </row>
    <row r="41" spans="1:23">
      <c r="A41" s="33" t="s">
        <v>3</v>
      </c>
    </row>
    <row r="42" spans="1:23">
      <c r="A42" t="s">
        <v>38</v>
      </c>
      <c r="D42" t="s">
        <v>38</v>
      </c>
      <c r="E42" t="s">
        <v>38</v>
      </c>
      <c r="F42" t="s">
        <v>38</v>
      </c>
      <c r="G42" t="s">
        <v>38</v>
      </c>
      <c r="H42" s="80" t="s">
        <v>38</v>
      </c>
      <c r="I42" s="13" t="s">
        <v>38</v>
      </c>
      <c r="J42" s="3" t="s">
        <v>38</v>
      </c>
      <c r="K42" s="157" t="s">
        <v>38</v>
      </c>
      <c r="N42" t="s">
        <v>38</v>
      </c>
      <c r="O42" t="s">
        <v>38</v>
      </c>
      <c r="T42" t="s">
        <v>38</v>
      </c>
      <c r="V42" t="s">
        <v>38</v>
      </c>
      <c r="W42" t="s">
        <v>38</v>
      </c>
    </row>
  </sheetData>
  <sheetProtection insertColumns="0" insertRows="0" deleteColumns="0" deleteRows="0" selectLockedCells="1" selectUnlockedCells="1"/>
  <sortState ref="A3:AE11">
    <sortCondition ref="B3"/>
  </sortState>
  <mergeCells count="8">
    <mergeCell ref="N17:U17"/>
    <mergeCell ref="V17:Z17"/>
    <mergeCell ref="AA17:AD17"/>
    <mergeCell ref="A1:H1"/>
    <mergeCell ref="J1:M1"/>
    <mergeCell ref="N1:U1"/>
    <mergeCell ref="V1:Z1"/>
    <mergeCell ref="AA1:AD1"/>
  </mergeCells>
  <conditionalFormatting sqref="I10 H3:I3 H4:H11 H15:I15">
    <cfRule type="expression" dxfId="191" priority="160">
      <formula>H3+20&lt; TODAY()</formula>
    </cfRule>
  </conditionalFormatting>
  <conditionalFormatting sqref="I10 H3:I3 H4:H11 H15:I15">
    <cfRule type="expression" dxfId="190" priority="159">
      <formula>ISBLANK(H3)</formula>
    </cfRule>
  </conditionalFormatting>
  <conditionalFormatting sqref="L10 L3 L15">
    <cfRule type="expression" dxfId="189" priority="158">
      <formula>L3&lt;&gt;0</formula>
    </cfRule>
  </conditionalFormatting>
  <conditionalFormatting sqref="L10 L3 L15">
    <cfRule type="expression" dxfId="188" priority="156">
      <formula>L3&lt;&gt;0</formula>
    </cfRule>
    <cfRule type="expression" dxfId="187" priority="157">
      <formula>L3&lt;&gt;0</formula>
    </cfRule>
  </conditionalFormatting>
  <conditionalFormatting sqref="H3:H11 H15">
    <cfRule type="expression" dxfId="186" priority="154">
      <formula>L3&lt;&gt;0</formula>
    </cfRule>
  </conditionalFormatting>
  <conditionalFormatting sqref="AD3 AD7:AD11 AD15:AD16">
    <cfRule type="containsErrors" dxfId="185" priority="155">
      <formula>ISERROR(AD3)</formula>
    </cfRule>
  </conditionalFormatting>
  <conditionalFormatting sqref="I6">
    <cfRule type="expression" dxfId="184" priority="153">
      <formula>I6+30&lt; TODAY()</formula>
    </cfRule>
  </conditionalFormatting>
  <conditionalFormatting sqref="I6">
    <cfRule type="expression" dxfId="183" priority="152">
      <formula>ISBLANK(I6)</formula>
    </cfRule>
  </conditionalFormatting>
  <conditionalFormatting sqref="L6">
    <cfRule type="expression" dxfId="182" priority="151">
      <formula>L6&lt;&gt;0</formula>
    </cfRule>
  </conditionalFormatting>
  <conditionalFormatting sqref="L6">
    <cfRule type="expression" dxfId="181" priority="149">
      <formula>L6&lt;&gt;0</formula>
    </cfRule>
    <cfRule type="expression" dxfId="180" priority="150">
      <formula>L6&lt;&gt;0</formula>
    </cfRule>
  </conditionalFormatting>
  <conditionalFormatting sqref="AD6">
    <cfRule type="containsErrors" dxfId="179" priority="148">
      <formula>ISERROR(AD6)</formula>
    </cfRule>
  </conditionalFormatting>
  <conditionalFormatting sqref="H16:I16">
    <cfRule type="expression" dxfId="178" priority="125">
      <formula>H16+30&lt; TODAY()</formula>
    </cfRule>
  </conditionalFormatting>
  <conditionalFormatting sqref="H16:I16">
    <cfRule type="expression" dxfId="177" priority="124">
      <formula>ISBLANK(H16)</formula>
    </cfRule>
  </conditionalFormatting>
  <conditionalFormatting sqref="L16">
    <cfRule type="expression" dxfId="176" priority="122">
      <formula>L16&lt;&gt;0</formula>
    </cfRule>
    <cfRule type="expression" dxfId="175" priority="123">
      <formula>L16&lt;&gt;0</formula>
    </cfRule>
  </conditionalFormatting>
  <conditionalFormatting sqref="H16">
    <cfRule type="expression" dxfId="174" priority="120">
      <formula>L16&lt;&gt;0</formula>
    </cfRule>
  </conditionalFormatting>
  <conditionalFormatting sqref="I5">
    <cfRule type="expression" dxfId="173" priority="119">
      <formula>I5+30&lt; TODAY()</formula>
    </cfRule>
  </conditionalFormatting>
  <conditionalFormatting sqref="I5">
    <cfRule type="expression" dxfId="172" priority="118">
      <formula>ISBLANK(I5)</formula>
    </cfRule>
  </conditionalFormatting>
  <conditionalFormatting sqref="L5">
    <cfRule type="expression" dxfId="171" priority="117">
      <formula>L5&lt;&gt;0</formula>
    </cfRule>
  </conditionalFormatting>
  <conditionalFormatting sqref="L5">
    <cfRule type="expression" dxfId="170" priority="115">
      <formula>L5&lt;&gt;0</formula>
    </cfRule>
    <cfRule type="expression" dxfId="169" priority="116">
      <formula>L5&lt;&gt;0</formula>
    </cfRule>
  </conditionalFormatting>
  <conditionalFormatting sqref="AD5">
    <cfRule type="containsErrors" dxfId="168" priority="114">
      <formula>ISERROR(AD5)</formula>
    </cfRule>
  </conditionalFormatting>
  <conditionalFormatting sqref="I8">
    <cfRule type="expression" dxfId="167" priority="112">
      <formula>I8+30&lt; TODAY()</formula>
    </cfRule>
  </conditionalFormatting>
  <conditionalFormatting sqref="I8">
    <cfRule type="expression" dxfId="166" priority="111">
      <formula>ISBLANK(I8)</formula>
    </cfRule>
  </conditionalFormatting>
  <conditionalFormatting sqref="L8">
    <cfRule type="expression" dxfId="165" priority="110">
      <formula>L8&lt;&gt;0</formula>
    </cfRule>
  </conditionalFormatting>
  <conditionalFormatting sqref="L8">
    <cfRule type="expression" dxfId="164" priority="108">
      <formula>L8&lt;&gt;0</formula>
    </cfRule>
    <cfRule type="expression" dxfId="163" priority="109">
      <formula>L8&lt;&gt;0</formula>
    </cfRule>
  </conditionalFormatting>
  <conditionalFormatting sqref="I7">
    <cfRule type="expression" dxfId="162" priority="105">
      <formula>I7+30&lt; TODAY()</formula>
    </cfRule>
  </conditionalFormatting>
  <conditionalFormatting sqref="I7">
    <cfRule type="expression" dxfId="161" priority="104">
      <formula>ISBLANK(I7)</formula>
    </cfRule>
  </conditionalFormatting>
  <conditionalFormatting sqref="L7">
    <cfRule type="expression" dxfId="160" priority="103">
      <formula>L7&lt;&gt;0</formula>
    </cfRule>
  </conditionalFormatting>
  <conditionalFormatting sqref="L7">
    <cfRule type="expression" dxfId="159" priority="101">
      <formula>L7&lt;&gt;0</formula>
    </cfRule>
    <cfRule type="expression" dxfId="158" priority="102">
      <formula>L7&lt;&gt;0</formula>
    </cfRule>
  </conditionalFormatting>
  <conditionalFormatting sqref="I9">
    <cfRule type="expression" dxfId="157" priority="63">
      <formula>I9+30&lt; TODAY()</formula>
    </cfRule>
  </conditionalFormatting>
  <conditionalFormatting sqref="I9">
    <cfRule type="expression" dxfId="156" priority="62">
      <formula>ISBLANK(I9)</formula>
    </cfRule>
  </conditionalFormatting>
  <conditionalFormatting sqref="L9">
    <cfRule type="expression" dxfId="155" priority="61">
      <formula>L9&lt;&gt;0</formula>
    </cfRule>
  </conditionalFormatting>
  <conditionalFormatting sqref="L9">
    <cfRule type="expression" dxfId="154" priority="59">
      <formula>L9&lt;&gt;0</formula>
    </cfRule>
    <cfRule type="expression" dxfId="153" priority="60">
      <formula>L9&lt;&gt;0</formula>
    </cfRule>
  </conditionalFormatting>
  <conditionalFormatting sqref="I11">
    <cfRule type="expression" dxfId="152" priority="56">
      <formula>I11+30&lt; TODAY()</formula>
    </cfRule>
  </conditionalFormatting>
  <conditionalFormatting sqref="I11">
    <cfRule type="expression" dxfId="151" priority="55">
      <formula>ISBLANK(I11)</formula>
    </cfRule>
  </conditionalFormatting>
  <conditionalFormatting sqref="L11">
    <cfRule type="expression" dxfId="150" priority="54">
      <formula>L11&lt;&gt;0</formula>
    </cfRule>
  </conditionalFormatting>
  <conditionalFormatting sqref="L11">
    <cfRule type="expression" dxfId="149" priority="52">
      <formula>L11&lt;&gt;0</formula>
    </cfRule>
    <cfRule type="expression" dxfId="148" priority="53">
      <formula>L11&lt;&gt;0</formula>
    </cfRule>
  </conditionalFormatting>
  <conditionalFormatting sqref="K3">
    <cfRule type="containsText" dxfId="147" priority="49" operator="containsText" text="@">
      <formula>NOT(ISERROR(SEARCH("@",K3)))</formula>
    </cfRule>
  </conditionalFormatting>
  <conditionalFormatting sqref="I4">
    <cfRule type="expression" dxfId="146" priority="48">
      <formula>I4+30&lt; TODAY()</formula>
    </cfRule>
  </conditionalFormatting>
  <conditionalFormatting sqref="I4">
    <cfRule type="expression" dxfId="145" priority="47">
      <formula>ISBLANK(I4)</formula>
    </cfRule>
  </conditionalFormatting>
  <conditionalFormatting sqref="L4">
    <cfRule type="expression" dxfId="144" priority="46">
      <formula>L4&lt;&gt;0</formula>
    </cfRule>
  </conditionalFormatting>
  <conditionalFormatting sqref="L4">
    <cfRule type="expression" dxfId="143" priority="44">
      <formula>L4&lt;&gt;0</formula>
    </cfRule>
    <cfRule type="expression" dxfId="142" priority="45">
      <formula>L4&lt;&gt;0</formula>
    </cfRule>
  </conditionalFormatting>
  <conditionalFormatting sqref="AD4">
    <cfRule type="containsErrors" dxfId="141" priority="43">
      <formula>ISERROR(AD4)</formula>
    </cfRule>
  </conditionalFormatting>
  <conditionalFormatting sqref="K4">
    <cfRule type="containsText" dxfId="140" priority="41" operator="containsText" text="@">
      <formula>NOT(ISERROR(SEARCH("@",K4)))</formula>
    </cfRule>
  </conditionalFormatting>
  <conditionalFormatting sqref="H19">
    <cfRule type="expression" dxfId="139" priority="40">
      <formula>H19+20&lt; TODAY()</formula>
    </cfRule>
  </conditionalFormatting>
  <conditionalFormatting sqref="H19">
    <cfRule type="expression" dxfId="138" priority="39">
      <formula>ISBLANK(H19)</formula>
    </cfRule>
  </conditionalFormatting>
  <conditionalFormatting sqref="H19">
    <cfRule type="expression" dxfId="137" priority="38">
      <formula>L19&lt;&gt;0</formula>
    </cfRule>
  </conditionalFormatting>
  <conditionalFormatting sqref="H22">
    <cfRule type="expression" dxfId="136" priority="37">
      <formula>H22+30&lt; TODAY()</formula>
    </cfRule>
  </conditionalFormatting>
  <conditionalFormatting sqref="H22">
    <cfRule type="expression" dxfId="135" priority="36">
      <formula>ISBLANK(H22)</formula>
    </cfRule>
  </conditionalFormatting>
  <conditionalFormatting sqref="H22">
    <cfRule type="expression" dxfId="134" priority="35">
      <formula>L22&lt;&gt;0</formula>
    </cfRule>
  </conditionalFormatting>
  <conditionalFormatting sqref="H21">
    <cfRule type="expression" dxfId="133" priority="34">
      <formula>H21+30&lt; TODAY()</formula>
    </cfRule>
  </conditionalFormatting>
  <conditionalFormatting sqref="H21">
    <cfRule type="expression" dxfId="132" priority="33">
      <formula>ISBLANK(H21)</formula>
    </cfRule>
  </conditionalFormatting>
  <conditionalFormatting sqref="H21">
    <cfRule type="expression" dxfId="131" priority="32">
      <formula>L21&lt;&gt;0</formula>
    </cfRule>
  </conditionalFormatting>
  <conditionalFormatting sqref="H20">
    <cfRule type="expression" dxfId="130" priority="31">
      <formula>H20+30&lt; TODAY()</formula>
    </cfRule>
  </conditionalFormatting>
  <conditionalFormatting sqref="H20">
    <cfRule type="expression" dxfId="129" priority="30">
      <formula>ISBLANK(H20)</formula>
    </cfRule>
  </conditionalFormatting>
  <conditionalFormatting sqref="H20">
    <cfRule type="expression" dxfId="128" priority="29">
      <formula>L20&lt;&gt;0</formula>
    </cfRule>
  </conditionalFormatting>
  <conditionalFormatting sqref="H14:I14">
    <cfRule type="expression" dxfId="127" priority="28">
      <formula>H14+20&lt; TODAY()</formula>
    </cfRule>
  </conditionalFormatting>
  <conditionalFormatting sqref="H14:I14">
    <cfRule type="expression" dxfId="126" priority="27">
      <formula>ISBLANK(H14)</formula>
    </cfRule>
  </conditionalFormatting>
  <conditionalFormatting sqref="L14">
    <cfRule type="expression" dxfId="125" priority="26">
      <formula>L14&lt;&gt;0</formula>
    </cfRule>
  </conditionalFormatting>
  <conditionalFormatting sqref="L14">
    <cfRule type="expression" dxfId="124" priority="24">
      <formula>L14&lt;&gt;0</formula>
    </cfRule>
    <cfRule type="expression" dxfId="123" priority="25">
      <formula>L14&lt;&gt;0</formula>
    </cfRule>
  </conditionalFormatting>
  <conditionalFormatting sqref="H14">
    <cfRule type="expression" dxfId="122" priority="22">
      <formula>L14&lt;&gt;0</formula>
    </cfRule>
  </conditionalFormatting>
  <conditionalFormatting sqref="AD14">
    <cfRule type="containsErrors" dxfId="121" priority="23">
      <formula>ISERROR(AD14)</formula>
    </cfRule>
  </conditionalFormatting>
  <conditionalFormatting sqref="H13:I13">
    <cfRule type="expression" dxfId="120" priority="14">
      <formula>H13+20&lt; TODAY()</formula>
    </cfRule>
  </conditionalFormatting>
  <conditionalFormatting sqref="H13:I13">
    <cfRule type="expression" dxfId="119" priority="13">
      <formula>ISBLANK(H13)</formula>
    </cfRule>
  </conditionalFormatting>
  <conditionalFormatting sqref="L13">
    <cfRule type="expression" dxfId="118" priority="12">
      <formula>L13&lt;&gt;0</formula>
    </cfRule>
  </conditionalFormatting>
  <conditionalFormatting sqref="L13">
    <cfRule type="expression" dxfId="117" priority="10">
      <formula>L13&lt;&gt;0</formula>
    </cfRule>
    <cfRule type="expression" dxfId="116" priority="11">
      <formula>L13&lt;&gt;0</formula>
    </cfRule>
  </conditionalFormatting>
  <conditionalFormatting sqref="H13">
    <cfRule type="expression" dxfId="115" priority="8">
      <formula>L13&lt;&gt;0</formula>
    </cfRule>
  </conditionalFormatting>
  <conditionalFormatting sqref="AD13">
    <cfRule type="containsErrors" dxfId="114" priority="9">
      <formula>ISERROR(AD13)</formula>
    </cfRule>
  </conditionalFormatting>
  <conditionalFormatting sqref="H12:I12">
    <cfRule type="expression" dxfId="113" priority="7">
      <formula>H12+20&lt; TODAY()</formula>
    </cfRule>
  </conditionalFormatting>
  <conditionalFormatting sqref="H12:I12">
    <cfRule type="expression" dxfId="112" priority="6">
      <formula>ISBLANK(H12)</formula>
    </cfRule>
  </conditionalFormatting>
  <conditionalFormatting sqref="L12">
    <cfRule type="expression" dxfId="111" priority="5">
      <formula>L12&lt;&gt;0</formula>
    </cfRule>
  </conditionalFormatting>
  <conditionalFormatting sqref="L12">
    <cfRule type="expression" dxfId="110" priority="3">
      <formula>L12&lt;&gt;0</formula>
    </cfRule>
    <cfRule type="expression" dxfId="109" priority="4">
      <formula>L12&lt;&gt;0</formula>
    </cfRule>
  </conditionalFormatting>
  <conditionalFormatting sqref="H12">
    <cfRule type="expression" dxfId="108" priority="1">
      <formula>L12&lt;&gt;0</formula>
    </cfRule>
  </conditionalFormatting>
  <conditionalFormatting sqref="AD12">
    <cfRule type="containsErrors" dxfId="107" priority="2">
      <formula>ISERROR(AD12)</formula>
    </cfRule>
  </conditionalFormatting>
  <dataValidations count="1">
    <dataValidation type="list" allowBlank="1" showInputMessage="1" showErrorMessage="1" sqref="B38">
      <formula1>$A$36:$A$41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3">
              <controlPr defaultSize="0" print="0" autoFill="0" autoPict="0" macro="[0]!Module7.RelanceFormateur">
                <anchor moveWithCells="1" sizeWithCells="1">
                  <from>
                    <xdr:col>12</xdr:col>
                    <xdr:colOff>38100</xdr:colOff>
                    <xdr:row>0</xdr:row>
                    <xdr:rowOff>106680</xdr:rowOff>
                  </from>
                  <to>
                    <xdr:col>12</xdr:col>
                    <xdr:colOff>845820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106680</xdr:colOff>
                    <xdr:row>0</xdr:row>
                    <xdr:rowOff>137160</xdr:rowOff>
                  </from>
                  <to>
                    <xdr:col>8</xdr:col>
                    <xdr:colOff>1630680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Button 7">
              <controlPr defaultSize="0" print="0" autoFill="0" autoPict="0" macro="[0]!ENVOI_LE">
                <anchor moveWithCells="1" sizeWithCells="1">
                  <from>
                    <xdr:col>10</xdr:col>
                    <xdr:colOff>106680</xdr:colOff>
                    <xdr:row>1</xdr:row>
                    <xdr:rowOff>579120</xdr:rowOff>
                  </from>
                  <to>
                    <xdr:col>10</xdr:col>
                    <xdr:colOff>1668780</xdr:colOff>
                    <xdr:row>1</xdr:row>
                    <xdr:rowOff>754380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Accueil!$Q$3:$Q$10</xm:f>
          </x14:formula1>
          <xm:sqref>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5" tint="0.59999389629810485"/>
  </sheetPr>
  <dimension ref="A1:AR21"/>
  <sheetViews>
    <sheetView showGridLines="0" topLeftCell="F1" zoomScale="90" zoomScaleNormal="90" workbookViewId="0">
      <pane ySplit="2" topLeftCell="A3" activePane="bottomLeft" state="frozen"/>
      <selection pane="bottomLeft" activeCell="H12" sqref="H7:H12"/>
    </sheetView>
  </sheetViews>
  <sheetFormatPr baseColWidth="10" defaultRowHeight="13.8"/>
  <cols>
    <col min="1" max="1" width="11.59765625" customWidth="1"/>
    <col min="2" max="2" width="12.59765625" customWidth="1"/>
    <col min="3" max="3" width="31.09765625" style="28" customWidth="1"/>
    <col min="4" max="4" width="11.59765625" customWidth="1"/>
    <col min="5" max="5" width="25.69921875" customWidth="1"/>
    <col min="6" max="7" width="11.59765625" style="164" customWidth="1"/>
    <col min="8" max="8" width="11.59765625" style="80" customWidth="1"/>
    <col min="9" max="9" width="24.8984375" style="13" customWidth="1"/>
    <col min="10" max="10" width="11.59765625" style="3" customWidth="1"/>
    <col min="11" max="11" width="23.3984375" customWidth="1"/>
    <col min="12" max="12" width="11.59765625" style="1" customWidth="1"/>
    <col min="13" max="13" width="12.09765625" style="1" customWidth="1"/>
    <col min="14" max="14" width="15.09765625" customWidth="1"/>
    <col min="15" max="28" width="11.59765625" customWidth="1"/>
    <col min="29" max="29" width="13.8984375" customWidth="1"/>
    <col min="30" max="30" width="11.59765625" customWidth="1"/>
    <col min="31" max="31" width="35.09765625" customWidth="1"/>
    <col min="32" max="32" width="6.3984375" customWidth="1"/>
  </cols>
  <sheetData>
    <row r="1" spans="1:44" ht="37.5" customHeight="1" thickBot="1">
      <c r="A1" s="317" t="s">
        <v>26</v>
      </c>
      <c r="B1" s="317"/>
      <c r="C1" s="317"/>
      <c r="D1" s="317"/>
      <c r="E1" s="317"/>
      <c r="F1" s="317"/>
      <c r="G1" s="317"/>
      <c r="H1" s="317"/>
      <c r="I1" s="35"/>
      <c r="J1" s="318" t="s">
        <v>8</v>
      </c>
      <c r="K1" s="318"/>
      <c r="L1" s="318"/>
      <c r="M1" s="318"/>
      <c r="N1" s="319" t="s">
        <v>6</v>
      </c>
      <c r="O1" s="320"/>
      <c r="P1" s="320"/>
      <c r="Q1" s="320"/>
      <c r="R1" s="320"/>
      <c r="S1" s="320"/>
      <c r="T1" s="320"/>
      <c r="U1" s="321"/>
      <c r="V1" s="322" t="s">
        <v>7</v>
      </c>
      <c r="W1" s="323"/>
      <c r="X1" s="323"/>
      <c r="Y1" s="323"/>
      <c r="Z1" s="323"/>
      <c r="AA1" s="324" t="s">
        <v>33</v>
      </c>
      <c r="AB1" s="325"/>
      <c r="AC1" s="325"/>
      <c r="AD1" s="326"/>
      <c r="AE1" s="32" t="s">
        <v>32</v>
      </c>
      <c r="AF1" s="15"/>
      <c r="AG1" s="121"/>
      <c r="AH1" s="91">
        <f ca="1">TODAY()</f>
        <v>42664</v>
      </c>
      <c r="AI1" s="92" t="e">
        <f>STAGRECU-#REF!</f>
        <v>#REF!</v>
      </c>
      <c r="AJ1" s="92">
        <v>25</v>
      </c>
      <c r="AK1" s="92" t="e">
        <f>AI1*AJ1</f>
        <v>#REF!</v>
      </c>
      <c r="AL1" s="92" t="e">
        <f>interv_recus-interv_payés</f>
        <v>#REF!</v>
      </c>
      <c r="AM1" s="92">
        <v>35</v>
      </c>
      <c r="AN1" s="92" t="e">
        <f>AL1*AM1</f>
        <v>#REF!</v>
      </c>
      <c r="AO1" s="92" t="e">
        <f>AK1+AN1</f>
        <v>#REF!</v>
      </c>
      <c r="AP1" s="93" t="e">
        <f>#REF!-#REF!</f>
        <v>#REF!</v>
      </c>
      <c r="AQ1" s="126"/>
      <c r="AR1" s="126"/>
    </row>
    <row r="2" spans="1:44" s="2" customFormat="1" ht="66" customHeight="1" thickTop="1" thickBot="1">
      <c r="A2" s="4" t="s">
        <v>9</v>
      </c>
      <c r="B2" s="5" t="s">
        <v>4</v>
      </c>
      <c r="C2" s="6" t="s">
        <v>11</v>
      </c>
      <c r="D2" s="6" t="s">
        <v>5</v>
      </c>
      <c r="E2" s="6" t="s">
        <v>10</v>
      </c>
      <c r="F2" s="162" t="s">
        <v>19</v>
      </c>
      <c r="G2" s="162" t="s">
        <v>12</v>
      </c>
      <c r="H2" s="34" t="s">
        <v>13</v>
      </c>
      <c r="I2" s="36" t="s">
        <v>41</v>
      </c>
      <c r="J2" s="37" t="s">
        <v>14</v>
      </c>
      <c r="K2" s="19" t="s">
        <v>34</v>
      </c>
      <c r="L2" s="17" t="s">
        <v>15</v>
      </c>
      <c r="M2" s="18" t="s">
        <v>16</v>
      </c>
      <c r="N2" s="7" t="s">
        <v>17</v>
      </c>
      <c r="O2" s="8" t="s">
        <v>18</v>
      </c>
      <c r="P2" s="8" t="s">
        <v>20</v>
      </c>
      <c r="Q2" s="8" t="s">
        <v>21</v>
      </c>
      <c r="R2" s="199" t="s">
        <v>23</v>
      </c>
      <c r="S2" s="8" t="s">
        <v>30</v>
      </c>
      <c r="T2" s="8" t="s">
        <v>22</v>
      </c>
      <c r="U2" s="9" t="s">
        <v>24</v>
      </c>
      <c r="V2" s="30" t="s">
        <v>27</v>
      </c>
      <c r="W2" s="31" t="s">
        <v>18</v>
      </c>
      <c r="X2" s="31" t="s">
        <v>20</v>
      </c>
      <c r="Y2" s="31" t="s">
        <v>21</v>
      </c>
      <c r="Z2" s="197" t="s">
        <v>23</v>
      </c>
      <c r="AA2" s="10" t="s">
        <v>25</v>
      </c>
      <c r="AB2" s="11" t="s">
        <v>28</v>
      </c>
      <c r="AC2" s="11" t="s">
        <v>29</v>
      </c>
      <c r="AD2" s="12" t="s">
        <v>31</v>
      </c>
      <c r="AE2" s="152"/>
      <c r="AF2" s="14"/>
      <c r="AG2" s="122"/>
      <c r="AH2" s="94"/>
      <c r="AI2" s="92" t="e">
        <f>#REF!</f>
        <v>#REF!</v>
      </c>
      <c r="AJ2" s="92">
        <v>25</v>
      </c>
      <c r="AK2" s="92" t="e">
        <f>AI2*AJ2</f>
        <v>#REF!</v>
      </c>
      <c r="AL2" s="92" t="e">
        <f>interv_restes_à_payer</f>
        <v>#REF!</v>
      </c>
      <c r="AM2" s="92">
        <v>35</v>
      </c>
      <c r="AN2" s="92" t="e">
        <f>AL2*AM2</f>
        <v>#REF!</v>
      </c>
      <c r="AO2" s="92" t="e">
        <f>AK2+AN2</f>
        <v>#REF!</v>
      </c>
      <c r="AP2" s="95"/>
      <c r="AQ2" s="122"/>
      <c r="AR2" s="122"/>
    </row>
    <row r="3" spans="1:44" ht="24.9" customHeight="1" thickTop="1">
      <c r="A3" s="187" t="s">
        <v>1</v>
      </c>
      <c r="B3" s="43" t="s">
        <v>47</v>
      </c>
      <c r="C3" s="42" t="s">
        <v>43</v>
      </c>
      <c r="D3" s="43">
        <v>39823</v>
      </c>
      <c r="E3" s="42" t="s">
        <v>43</v>
      </c>
      <c r="F3" s="161">
        <v>1</v>
      </c>
      <c r="G3" s="165">
        <v>1</v>
      </c>
      <c r="H3" s="78">
        <v>42640</v>
      </c>
      <c r="I3" s="61" t="s">
        <v>48</v>
      </c>
      <c r="J3" s="47">
        <v>42638</v>
      </c>
      <c r="K3" s="184"/>
      <c r="L3" s="209"/>
      <c r="M3" s="59"/>
      <c r="N3" s="40" t="s">
        <v>43</v>
      </c>
      <c r="O3" s="49">
        <v>3</v>
      </c>
      <c r="P3" s="49"/>
      <c r="Q3" s="49"/>
      <c r="R3" s="202">
        <f t="shared" ref="R3:R14" si="0">O3-Q3</f>
        <v>3</v>
      </c>
      <c r="S3" s="50"/>
      <c r="T3" s="49">
        <v>0</v>
      </c>
      <c r="U3" s="51"/>
      <c r="V3" s="52">
        <v>20</v>
      </c>
      <c r="W3" s="53">
        <v>18</v>
      </c>
      <c r="X3" s="53"/>
      <c r="Y3" s="53"/>
      <c r="Z3" s="201">
        <f t="shared" ref="Z3:Z14" si="1">IF(AC3="",W3,AC3-Y3)</f>
        <v>18</v>
      </c>
      <c r="AA3" s="57"/>
      <c r="AB3" s="55"/>
      <c r="AC3" s="55"/>
      <c r="AD3" s="44">
        <f t="shared" ref="AD3:AD14" si="2">100*AB3/V3</f>
        <v>0</v>
      </c>
      <c r="AE3" s="177" t="s">
        <v>38</v>
      </c>
    </row>
    <row r="4" spans="1:44" ht="24.9" customHeight="1">
      <c r="A4" s="43"/>
      <c r="B4" s="43"/>
      <c r="C4" s="42"/>
      <c r="D4" s="43"/>
      <c r="E4" s="42"/>
      <c r="F4" s="169"/>
      <c r="G4" s="168"/>
      <c r="H4" s="78">
        <v>42654</v>
      </c>
      <c r="I4" s="46"/>
      <c r="J4" s="47"/>
      <c r="K4" s="185"/>
      <c r="L4" s="206"/>
      <c r="M4" s="48"/>
      <c r="N4" s="40"/>
      <c r="O4" s="49"/>
      <c r="P4" s="49"/>
      <c r="Q4" s="49"/>
      <c r="R4" s="202">
        <f t="shared" si="0"/>
        <v>0</v>
      </c>
      <c r="S4" s="50"/>
      <c r="T4" s="49"/>
      <c r="U4" s="51"/>
      <c r="V4" s="52"/>
      <c r="W4" s="53"/>
      <c r="X4" s="53"/>
      <c r="Y4" s="53"/>
      <c r="Z4" s="201">
        <f t="shared" si="1"/>
        <v>0</v>
      </c>
      <c r="AA4" s="57"/>
      <c r="AB4" s="55"/>
      <c r="AC4" s="55"/>
      <c r="AD4" s="44"/>
      <c r="AE4" s="56"/>
      <c r="AG4" s="126"/>
      <c r="AH4" s="125"/>
      <c r="AI4" s="124"/>
      <c r="AJ4" s="124"/>
      <c r="AK4" s="124"/>
      <c r="AL4" s="124"/>
      <c r="AM4" s="124"/>
      <c r="AN4" s="124"/>
      <c r="AO4" s="124"/>
      <c r="AP4" s="126"/>
      <c r="AQ4" s="126"/>
      <c r="AR4" s="126"/>
    </row>
    <row r="5" spans="1:44" ht="24.9" customHeight="1">
      <c r="A5" s="43"/>
      <c r="B5" s="43"/>
      <c r="C5" s="42"/>
      <c r="D5" s="43"/>
      <c r="E5" s="42"/>
      <c r="F5" s="169"/>
      <c r="G5" s="168"/>
      <c r="H5" s="78">
        <v>42657</v>
      </c>
      <c r="I5" s="46"/>
      <c r="J5" s="47"/>
      <c r="K5" s="155"/>
      <c r="L5" s="206"/>
      <c r="M5" s="48"/>
      <c r="N5" s="40"/>
      <c r="O5" s="49"/>
      <c r="P5" s="49"/>
      <c r="Q5" s="49"/>
      <c r="R5" s="202">
        <f t="shared" si="0"/>
        <v>0</v>
      </c>
      <c r="S5" s="50"/>
      <c r="T5" s="49"/>
      <c r="U5" s="51"/>
      <c r="V5" s="52"/>
      <c r="W5" s="53"/>
      <c r="X5" s="53"/>
      <c r="Y5" s="53"/>
      <c r="Z5" s="201">
        <f t="shared" si="1"/>
        <v>0</v>
      </c>
      <c r="AA5" s="57"/>
      <c r="AB5" s="55"/>
      <c r="AC5" s="55"/>
      <c r="AD5" s="44" t="e">
        <f t="shared" si="2"/>
        <v>#DIV/0!</v>
      </c>
      <c r="AE5" s="5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</row>
    <row r="6" spans="1:44" ht="24.9" customHeight="1">
      <c r="A6" s="43"/>
      <c r="B6" s="43"/>
      <c r="C6" s="42"/>
      <c r="D6" s="43"/>
      <c r="E6" s="42"/>
      <c r="F6" s="161"/>
      <c r="G6" s="165"/>
      <c r="H6" s="78">
        <v>42658</v>
      </c>
      <c r="I6" s="46"/>
      <c r="J6" s="47"/>
      <c r="K6" s="155"/>
      <c r="L6" s="206"/>
      <c r="M6" s="48"/>
      <c r="N6" s="40"/>
      <c r="O6" s="49"/>
      <c r="P6" s="49"/>
      <c r="Q6" s="49"/>
      <c r="R6" s="202">
        <f t="shared" si="0"/>
        <v>0</v>
      </c>
      <c r="S6" s="50"/>
      <c r="T6" s="49"/>
      <c r="U6" s="51"/>
      <c r="V6" s="52"/>
      <c r="W6" s="53"/>
      <c r="X6" s="53"/>
      <c r="Y6" s="53"/>
      <c r="Z6" s="201">
        <f t="shared" si="1"/>
        <v>0</v>
      </c>
      <c r="AA6" s="54"/>
      <c r="AB6" s="55"/>
      <c r="AC6" s="55"/>
      <c r="AD6" s="44" t="e">
        <f t="shared" si="2"/>
        <v>#DIV/0!</v>
      </c>
      <c r="AE6" s="5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</row>
    <row r="7" spans="1:44" ht="24.9" customHeight="1">
      <c r="A7" s="43"/>
      <c r="B7" s="43"/>
      <c r="C7" s="42"/>
      <c r="D7" s="43"/>
      <c r="E7" s="42"/>
      <c r="F7" s="161"/>
      <c r="G7" s="165"/>
      <c r="H7" s="78">
        <v>42644</v>
      </c>
      <c r="I7" s="61"/>
      <c r="J7" s="47"/>
      <c r="K7" s="155"/>
      <c r="L7" s="206"/>
      <c r="M7" s="59"/>
      <c r="N7" s="40"/>
      <c r="O7" s="49"/>
      <c r="P7" s="49"/>
      <c r="Q7" s="49"/>
      <c r="R7" s="202">
        <f t="shared" si="0"/>
        <v>0</v>
      </c>
      <c r="S7" s="50"/>
      <c r="T7" s="49"/>
      <c r="U7" s="51"/>
      <c r="V7" s="52"/>
      <c r="W7" s="53"/>
      <c r="X7" s="53"/>
      <c r="Y7" s="53"/>
      <c r="Z7" s="201">
        <f t="shared" si="1"/>
        <v>0</v>
      </c>
      <c r="AA7" s="57"/>
      <c r="AB7" s="55"/>
      <c r="AC7" s="55"/>
      <c r="AD7" s="44" t="e">
        <f t="shared" si="2"/>
        <v>#DIV/0!</v>
      </c>
      <c r="AE7" s="56"/>
    </row>
    <row r="8" spans="1:44" ht="24.9" customHeight="1">
      <c r="A8" s="43"/>
      <c r="B8" s="43"/>
      <c r="C8" s="42"/>
      <c r="D8" s="43"/>
      <c r="E8" s="42"/>
      <c r="F8" s="169"/>
      <c r="G8" s="168"/>
      <c r="H8" s="78">
        <v>42642</v>
      </c>
      <c r="I8" s="61"/>
      <c r="J8" s="47"/>
      <c r="K8" s="158"/>
      <c r="L8" s="206"/>
      <c r="M8" s="59"/>
      <c r="N8" s="40"/>
      <c r="O8" s="49"/>
      <c r="P8" s="49"/>
      <c r="Q8" s="49"/>
      <c r="R8" s="202">
        <f t="shared" si="0"/>
        <v>0</v>
      </c>
      <c r="S8" s="50"/>
      <c r="T8" s="49"/>
      <c r="U8" s="51"/>
      <c r="V8" s="52"/>
      <c r="W8" s="53"/>
      <c r="X8" s="53"/>
      <c r="Y8" s="53"/>
      <c r="Z8" s="201">
        <f t="shared" si="1"/>
        <v>0</v>
      </c>
      <c r="AA8" s="57"/>
      <c r="AB8" s="55"/>
      <c r="AC8" s="55"/>
      <c r="AD8" s="44" t="e">
        <f t="shared" si="2"/>
        <v>#DIV/0!</v>
      </c>
      <c r="AE8" s="56"/>
    </row>
    <row r="9" spans="1:44" ht="24.9" customHeight="1">
      <c r="A9" s="43"/>
      <c r="B9" s="43"/>
      <c r="C9" s="42"/>
      <c r="D9" s="43"/>
      <c r="E9" s="42"/>
      <c r="F9" s="161"/>
      <c r="G9" s="165"/>
      <c r="H9" s="78">
        <v>42637</v>
      </c>
      <c r="I9" s="61"/>
      <c r="J9" s="47"/>
      <c r="K9" s="155"/>
      <c r="L9" s="206"/>
      <c r="M9" s="59"/>
      <c r="N9" s="40"/>
      <c r="O9" s="49"/>
      <c r="P9" s="49"/>
      <c r="Q9" s="49"/>
      <c r="R9" s="202">
        <f t="shared" si="0"/>
        <v>0</v>
      </c>
      <c r="S9" s="50"/>
      <c r="T9" s="49"/>
      <c r="U9" s="51"/>
      <c r="V9" s="52"/>
      <c r="W9" s="53"/>
      <c r="X9" s="53"/>
      <c r="Y9" s="53"/>
      <c r="Z9" s="201">
        <f t="shared" si="1"/>
        <v>0</v>
      </c>
      <c r="AA9" s="57"/>
      <c r="AB9" s="55"/>
      <c r="AC9" s="55"/>
      <c r="AD9" s="44" t="e">
        <f t="shared" si="2"/>
        <v>#DIV/0!</v>
      </c>
      <c r="AE9" s="56"/>
    </row>
    <row r="10" spans="1:44" ht="24.9" customHeight="1">
      <c r="A10" s="43"/>
      <c r="B10" s="43"/>
      <c r="C10" s="42"/>
      <c r="D10" s="43"/>
      <c r="E10" s="42"/>
      <c r="F10" s="161"/>
      <c r="G10" s="165"/>
      <c r="H10" s="78">
        <v>42633</v>
      </c>
      <c r="I10" s="61"/>
      <c r="J10" s="47"/>
      <c r="K10" s="158"/>
      <c r="L10" s="206"/>
      <c r="M10" s="59"/>
      <c r="N10" s="40"/>
      <c r="O10" s="49"/>
      <c r="P10" s="49"/>
      <c r="Q10" s="49"/>
      <c r="R10" s="202">
        <f t="shared" si="0"/>
        <v>0</v>
      </c>
      <c r="S10" s="50"/>
      <c r="T10" s="49"/>
      <c r="U10" s="51"/>
      <c r="V10" s="52"/>
      <c r="W10" s="53"/>
      <c r="X10" s="53"/>
      <c r="Y10" s="53"/>
      <c r="Z10" s="201">
        <f t="shared" si="1"/>
        <v>0</v>
      </c>
      <c r="AA10" s="57"/>
      <c r="AB10" s="55"/>
      <c r="AC10" s="55"/>
      <c r="AD10" s="44" t="e">
        <f t="shared" si="2"/>
        <v>#DIV/0!</v>
      </c>
      <c r="AE10" s="56"/>
    </row>
    <row r="11" spans="1:44" ht="24.9" customHeight="1">
      <c r="A11" s="43"/>
      <c r="B11" s="43"/>
      <c r="C11" s="42"/>
      <c r="D11" s="43"/>
      <c r="E11" s="42"/>
      <c r="F11" s="161"/>
      <c r="G11" s="165"/>
      <c r="H11" s="78">
        <v>42631</v>
      </c>
      <c r="I11" s="61"/>
      <c r="J11" s="47"/>
      <c r="K11" s="155"/>
      <c r="L11" s="206"/>
      <c r="M11" s="59"/>
      <c r="N11" s="189"/>
      <c r="O11" s="49"/>
      <c r="P11" s="49"/>
      <c r="Q11" s="49"/>
      <c r="R11" s="202">
        <f t="shared" si="0"/>
        <v>0</v>
      </c>
      <c r="S11" s="50"/>
      <c r="T11" s="49"/>
      <c r="U11" s="51"/>
      <c r="V11" s="52"/>
      <c r="W11" s="53"/>
      <c r="X11" s="53"/>
      <c r="Y11" s="53"/>
      <c r="Z11" s="201">
        <f t="shared" si="1"/>
        <v>0</v>
      </c>
      <c r="AA11" s="54"/>
      <c r="AB11" s="55"/>
      <c r="AC11" s="55"/>
      <c r="AD11" s="44" t="e">
        <f t="shared" si="2"/>
        <v>#DIV/0!</v>
      </c>
      <c r="AE11" s="56"/>
    </row>
    <row r="12" spans="1:44" ht="24.9" customHeight="1">
      <c r="A12" s="43"/>
      <c r="B12" s="43"/>
      <c r="C12" s="42"/>
      <c r="D12" s="43"/>
      <c r="E12" s="42"/>
      <c r="F12" s="161"/>
      <c r="G12" s="165"/>
      <c r="H12" s="78">
        <v>42635</v>
      </c>
      <c r="I12" s="61"/>
      <c r="J12" s="47"/>
      <c r="K12" s="155"/>
      <c r="L12" s="206"/>
      <c r="M12" s="59"/>
      <c r="N12" s="40"/>
      <c r="O12" s="49"/>
      <c r="P12" s="49"/>
      <c r="Q12" s="49"/>
      <c r="R12" s="202">
        <f t="shared" si="0"/>
        <v>0</v>
      </c>
      <c r="S12" s="50"/>
      <c r="T12" s="49"/>
      <c r="U12" s="51"/>
      <c r="V12" s="52"/>
      <c r="W12" s="53"/>
      <c r="X12" s="53"/>
      <c r="Y12" s="53"/>
      <c r="Z12" s="201">
        <f t="shared" si="1"/>
        <v>0</v>
      </c>
      <c r="AA12" s="57"/>
      <c r="AB12" s="55"/>
      <c r="AC12" s="55"/>
      <c r="AD12" s="44" t="e">
        <f t="shared" si="2"/>
        <v>#DIV/0!</v>
      </c>
      <c r="AE12" s="56"/>
    </row>
    <row r="13" spans="1:44" ht="24.9" customHeight="1">
      <c r="A13" s="43"/>
      <c r="B13" s="43"/>
      <c r="C13" s="42"/>
      <c r="D13" s="43"/>
      <c r="E13" s="42"/>
      <c r="F13" s="161"/>
      <c r="G13" s="165"/>
      <c r="H13" s="78"/>
      <c r="I13" s="61"/>
      <c r="J13" s="47"/>
      <c r="K13" s="185"/>
      <c r="L13" s="206"/>
      <c r="M13" s="59"/>
      <c r="N13" s="40"/>
      <c r="O13" s="49"/>
      <c r="P13" s="49"/>
      <c r="Q13" s="49"/>
      <c r="R13" s="202">
        <f t="shared" si="0"/>
        <v>0</v>
      </c>
      <c r="S13" s="50"/>
      <c r="T13" s="49"/>
      <c r="U13" s="51"/>
      <c r="V13" s="52"/>
      <c r="W13" s="53"/>
      <c r="X13" s="53"/>
      <c r="Y13" s="53"/>
      <c r="Z13" s="201">
        <f t="shared" si="1"/>
        <v>0</v>
      </c>
      <c r="AA13" s="57"/>
      <c r="AB13" s="55"/>
      <c r="AC13" s="55"/>
      <c r="AD13" s="44" t="e">
        <f t="shared" si="2"/>
        <v>#DIV/0!</v>
      </c>
      <c r="AE13" s="56"/>
    </row>
    <row r="14" spans="1:44" ht="24.9" customHeight="1">
      <c r="A14" s="43"/>
      <c r="B14" s="43"/>
      <c r="C14" s="42"/>
      <c r="D14" s="43"/>
      <c r="E14" s="42"/>
      <c r="F14" s="161"/>
      <c r="G14" s="165"/>
      <c r="H14" s="78"/>
      <c r="I14" s="46"/>
      <c r="J14" s="47"/>
      <c r="K14" s="158"/>
      <c r="L14" s="206"/>
      <c r="M14" s="48"/>
      <c r="N14" s="40"/>
      <c r="O14" s="49"/>
      <c r="P14" s="49"/>
      <c r="Q14" s="49"/>
      <c r="R14" s="202">
        <f t="shared" si="0"/>
        <v>0</v>
      </c>
      <c r="S14" s="50"/>
      <c r="T14" s="49"/>
      <c r="U14" s="51"/>
      <c r="V14" s="52"/>
      <c r="W14" s="53"/>
      <c r="X14" s="53"/>
      <c r="Y14" s="53"/>
      <c r="Z14" s="201">
        <f t="shared" si="1"/>
        <v>0</v>
      </c>
      <c r="AA14" s="54"/>
      <c r="AB14" s="55"/>
      <c r="AC14" s="55"/>
      <c r="AD14" s="44" t="e">
        <f t="shared" si="2"/>
        <v>#DIV/0!</v>
      </c>
      <c r="AE14" s="5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</row>
    <row r="15" spans="1:44" ht="24.9" customHeight="1">
      <c r="A15" s="43"/>
      <c r="B15" s="43"/>
      <c r="C15" s="42"/>
      <c r="D15" s="43"/>
      <c r="E15" s="42"/>
      <c r="F15" s="161"/>
      <c r="G15" s="165"/>
      <c r="H15" s="78"/>
      <c r="I15" s="61"/>
      <c r="J15" s="47"/>
      <c r="K15" s="155"/>
      <c r="L15" s="206"/>
      <c r="M15" s="59"/>
      <c r="N15" s="40"/>
      <c r="O15" s="49"/>
      <c r="P15" s="49"/>
      <c r="Q15" s="49"/>
      <c r="R15" s="202">
        <f t="shared" ref="R15:R20" si="3">O15-Q15</f>
        <v>0</v>
      </c>
      <c r="S15" s="50"/>
      <c r="T15" s="49"/>
      <c r="U15" s="51"/>
      <c r="V15" s="52"/>
      <c r="W15" s="53"/>
      <c r="X15" s="53"/>
      <c r="Y15" s="53"/>
      <c r="Z15" s="201">
        <f t="shared" ref="Z15:Z19" si="4">IF(AC15="",W15,AC15-Y15)</f>
        <v>0</v>
      </c>
      <c r="AA15" s="57"/>
      <c r="AB15" s="55"/>
      <c r="AC15" s="55"/>
      <c r="AD15" s="44" t="e">
        <f t="shared" ref="AD15:AD19" si="5">100*AB15/V15</f>
        <v>#DIV/0!</v>
      </c>
      <c r="AE15" s="56" t="s">
        <v>38</v>
      </c>
    </row>
    <row r="16" spans="1:44" ht="24.9" customHeight="1">
      <c r="A16" s="43"/>
      <c r="B16" s="43"/>
      <c r="C16" s="42"/>
      <c r="D16" s="43"/>
      <c r="E16" s="42"/>
      <c r="F16" s="161"/>
      <c r="G16" s="165"/>
      <c r="H16" s="78"/>
      <c r="I16" s="61"/>
      <c r="J16" s="47"/>
      <c r="K16" s="155"/>
      <c r="L16" s="206"/>
      <c r="M16" s="59"/>
      <c r="N16" s="40"/>
      <c r="O16" s="49"/>
      <c r="P16" s="49"/>
      <c r="Q16" s="49"/>
      <c r="R16" s="202">
        <f t="shared" si="3"/>
        <v>0</v>
      </c>
      <c r="S16" s="50"/>
      <c r="T16" s="49" t="s">
        <v>38</v>
      </c>
      <c r="U16" s="51"/>
      <c r="V16" s="52"/>
      <c r="W16" s="53"/>
      <c r="X16" s="53"/>
      <c r="Y16" s="53"/>
      <c r="Z16" s="201">
        <f t="shared" si="4"/>
        <v>0</v>
      </c>
      <c r="AA16" s="57"/>
      <c r="AB16" s="55"/>
      <c r="AC16" s="55"/>
      <c r="AD16" s="44" t="e">
        <f t="shared" si="5"/>
        <v>#DIV/0!</v>
      </c>
      <c r="AE16" s="56" t="s">
        <v>38</v>
      </c>
    </row>
    <row r="17" spans="1:31" ht="24.9" customHeight="1">
      <c r="A17" s="43"/>
      <c r="B17" s="43"/>
      <c r="C17" s="42"/>
      <c r="D17" s="43"/>
      <c r="E17" s="42"/>
      <c r="F17" s="161"/>
      <c r="G17" s="165"/>
      <c r="H17" s="78"/>
      <c r="I17" s="61"/>
      <c r="J17" s="47"/>
      <c r="K17" s="155"/>
      <c r="L17" s="206"/>
      <c r="M17" s="59"/>
      <c r="N17" s="40"/>
      <c r="O17" s="49"/>
      <c r="P17" s="49"/>
      <c r="Q17" s="49"/>
      <c r="R17" s="202">
        <f t="shared" si="3"/>
        <v>0</v>
      </c>
      <c r="S17" s="50"/>
      <c r="T17" s="49" t="s">
        <v>38</v>
      </c>
      <c r="U17" s="51"/>
      <c r="V17" s="52"/>
      <c r="W17" s="53"/>
      <c r="X17" s="53"/>
      <c r="Y17" s="53"/>
      <c r="Z17" s="201">
        <f t="shared" si="4"/>
        <v>0</v>
      </c>
      <c r="AA17" s="57"/>
      <c r="AB17" s="55"/>
      <c r="AC17" s="55"/>
      <c r="AD17" s="44" t="e">
        <f t="shared" si="5"/>
        <v>#DIV/0!</v>
      </c>
      <c r="AE17" s="56" t="s">
        <v>38</v>
      </c>
    </row>
    <row r="18" spans="1:31" ht="24.9" customHeight="1">
      <c r="A18" s="43"/>
      <c r="B18" s="43"/>
      <c r="C18" s="42"/>
      <c r="D18" s="43"/>
      <c r="E18" s="42"/>
      <c r="F18" s="161"/>
      <c r="G18" s="165"/>
      <c r="H18" s="78"/>
      <c r="I18" s="61"/>
      <c r="J18" s="47"/>
      <c r="K18" s="155"/>
      <c r="L18" s="206"/>
      <c r="M18" s="59"/>
      <c r="N18" s="40"/>
      <c r="O18" s="49"/>
      <c r="P18" s="49"/>
      <c r="Q18" s="49"/>
      <c r="R18" s="202">
        <f t="shared" si="3"/>
        <v>0</v>
      </c>
      <c r="S18" s="50"/>
      <c r="T18" s="49" t="s">
        <v>38</v>
      </c>
      <c r="U18" s="51"/>
      <c r="V18" s="52"/>
      <c r="W18" s="53"/>
      <c r="X18" s="53"/>
      <c r="Y18" s="53"/>
      <c r="Z18" s="201">
        <f t="shared" si="4"/>
        <v>0</v>
      </c>
      <c r="AA18" s="57"/>
      <c r="AB18" s="55"/>
      <c r="AC18" s="55"/>
      <c r="AD18" s="44" t="e">
        <f t="shared" si="5"/>
        <v>#DIV/0!</v>
      </c>
      <c r="AE18" s="56" t="s">
        <v>38</v>
      </c>
    </row>
    <row r="19" spans="1:31" ht="24.9" customHeight="1">
      <c r="A19" s="43"/>
      <c r="B19" s="43"/>
      <c r="C19" s="42"/>
      <c r="D19" s="43"/>
      <c r="E19" s="42"/>
      <c r="F19" s="161"/>
      <c r="G19" s="165"/>
      <c r="H19" s="78"/>
      <c r="I19" s="61"/>
      <c r="J19" s="47"/>
      <c r="K19" s="155"/>
      <c r="L19" s="206"/>
      <c r="M19" s="59"/>
      <c r="N19" s="40" t="s">
        <v>38</v>
      </c>
      <c r="O19" s="49"/>
      <c r="P19" s="49"/>
      <c r="Q19" s="49"/>
      <c r="R19" s="202">
        <f t="shared" si="3"/>
        <v>0</v>
      </c>
      <c r="S19" s="50"/>
      <c r="T19" s="49" t="s">
        <v>38</v>
      </c>
      <c r="U19" s="51"/>
      <c r="V19" s="52"/>
      <c r="W19" s="53"/>
      <c r="X19" s="53"/>
      <c r="Y19" s="53"/>
      <c r="Z19" s="201">
        <f t="shared" si="4"/>
        <v>0</v>
      </c>
      <c r="AA19" s="57"/>
      <c r="AB19" s="55"/>
      <c r="AC19" s="55"/>
      <c r="AD19" s="44" t="e">
        <f t="shared" si="5"/>
        <v>#DIV/0!</v>
      </c>
      <c r="AE19" s="56" t="s">
        <v>38</v>
      </c>
    </row>
    <row r="20" spans="1:31" ht="24.9" customHeight="1" thickBot="1">
      <c r="A20" s="43"/>
      <c r="B20" s="70"/>
      <c r="C20" s="73"/>
      <c r="D20" s="70"/>
      <c r="E20" s="70" t="s">
        <v>38</v>
      </c>
      <c r="F20" s="163" t="s">
        <v>38</v>
      </c>
      <c r="G20" s="166" t="s">
        <v>38</v>
      </c>
      <c r="H20" s="81"/>
      <c r="I20" s="74" t="s">
        <v>38</v>
      </c>
      <c r="J20" s="75" t="s">
        <v>38</v>
      </c>
      <c r="K20" s="188" t="s">
        <v>38</v>
      </c>
      <c r="L20" s="208"/>
      <c r="M20" s="76"/>
      <c r="N20" s="77" t="s">
        <v>38</v>
      </c>
      <c r="O20" s="49"/>
      <c r="P20" s="49"/>
      <c r="Q20" s="49"/>
      <c r="R20" s="202">
        <f t="shared" si="3"/>
        <v>0</v>
      </c>
      <c r="S20" s="50"/>
      <c r="T20" s="49"/>
      <c r="U20" s="51"/>
      <c r="V20" s="52"/>
      <c r="W20" s="53"/>
      <c r="X20" s="53"/>
      <c r="Y20" s="53"/>
      <c r="Z20" s="201">
        <f t="shared" ref="Z20" si="6">IF(AC20="",W20,AC20-Y20)</f>
        <v>0</v>
      </c>
      <c r="AA20" s="54"/>
      <c r="AB20" s="55"/>
      <c r="AC20" s="55"/>
      <c r="AD20" s="44" t="e">
        <f t="shared" ref="AD20" si="7">100*AB20/V20</f>
        <v>#DIV/0!</v>
      </c>
      <c r="AE20" s="178"/>
    </row>
    <row r="21" spans="1:31" ht="14.4" thickTop="1"/>
  </sheetData>
  <sheetProtection formatCells="0" formatColumns="0" formatRows="0" insertColumns="0" insertRows="0" insertHyperlinks="0" deleteColumns="0" deleteRows="0" sort="0" autoFilter="0" pivotTables="0"/>
  <sortState ref="A3:AE13">
    <sortCondition ref="B3"/>
  </sortState>
  <mergeCells count="5">
    <mergeCell ref="A1:H1"/>
    <mergeCell ref="J1:M1"/>
    <mergeCell ref="N1:U1"/>
    <mergeCell ref="V1:Z1"/>
    <mergeCell ref="AA1:AD1"/>
  </mergeCells>
  <conditionalFormatting sqref="I20 I4:I6">
    <cfRule type="expression" dxfId="106" priority="237">
      <formula>I4+30&lt; TODAY()</formula>
    </cfRule>
  </conditionalFormatting>
  <conditionalFormatting sqref="I20 I4:I6">
    <cfRule type="expression" dxfId="105" priority="236">
      <formula>ISBLANK(I4)</formula>
    </cfRule>
  </conditionalFormatting>
  <conditionalFormatting sqref="L4:L6 L20">
    <cfRule type="expression" dxfId="104" priority="235">
      <formula>L4&lt;&gt;0</formula>
    </cfRule>
  </conditionalFormatting>
  <conditionalFormatting sqref="L20 L4:L6">
    <cfRule type="expression" dxfId="103" priority="233">
      <formula>L4&lt;&gt;0</formula>
    </cfRule>
    <cfRule type="expression" dxfId="102" priority="234">
      <formula>L4&lt;&gt;0</formula>
    </cfRule>
  </conditionalFormatting>
  <conditionalFormatting sqref="AD8 AD19:AD20 AD4:AD6">
    <cfRule type="containsErrors" dxfId="101" priority="232">
      <formula>ISERROR(AD4)</formula>
    </cfRule>
  </conditionalFormatting>
  <conditionalFormatting sqref="I8">
    <cfRule type="expression" dxfId="100" priority="230">
      <formula>I8+30&lt; TODAY()</formula>
    </cfRule>
  </conditionalFormatting>
  <conditionalFormatting sqref="I8">
    <cfRule type="expression" dxfId="99" priority="229">
      <formula>ISBLANK(I8)</formula>
    </cfRule>
  </conditionalFormatting>
  <conditionalFormatting sqref="L8">
    <cfRule type="expression" dxfId="98" priority="228">
      <formula>L8&lt;&gt;0</formula>
    </cfRule>
  </conditionalFormatting>
  <conditionalFormatting sqref="L8">
    <cfRule type="expression" dxfId="97" priority="226">
      <formula>L8&lt;&gt;0</formula>
    </cfRule>
    <cfRule type="expression" dxfId="96" priority="227">
      <formula>L8&lt;&gt;0</formula>
    </cfRule>
  </conditionalFormatting>
  <conditionalFormatting sqref="I7">
    <cfRule type="expression" dxfId="95" priority="196">
      <formula>I7+30&lt; TODAY()</formula>
    </cfRule>
  </conditionalFormatting>
  <conditionalFormatting sqref="I7">
    <cfRule type="expression" dxfId="94" priority="195">
      <formula>ISBLANK(I7)</formula>
    </cfRule>
  </conditionalFormatting>
  <conditionalFormatting sqref="L7">
    <cfRule type="expression" dxfId="93" priority="194">
      <formula>L7&lt;&gt;0</formula>
    </cfRule>
  </conditionalFormatting>
  <conditionalFormatting sqref="L7">
    <cfRule type="expression" dxfId="92" priority="192">
      <formula>L7&lt;&gt;0</formula>
    </cfRule>
    <cfRule type="expression" dxfId="91" priority="193">
      <formula>L7&lt;&gt;0</formula>
    </cfRule>
  </conditionalFormatting>
  <conditionalFormatting sqref="AD7">
    <cfRule type="containsErrors" dxfId="90" priority="191">
      <formula>ISERROR(AD7)</formula>
    </cfRule>
  </conditionalFormatting>
  <conditionalFormatting sqref="I19">
    <cfRule type="expression" dxfId="89" priority="168">
      <formula>I19+30&lt; TODAY()</formula>
    </cfRule>
  </conditionalFormatting>
  <conditionalFormatting sqref="I19">
    <cfRule type="expression" dxfId="88" priority="167">
      <formula>ISBLANK(I19)</formula>
    </cfRule>
  </conditionalFormatting>
  <conditionalFormatting sqref="L19">
    <cfRule type="expression" dxfId="87" priority="166">
      <formula>L19&lt;&gt;0</formula>
    </cfRule>
  </conditionalFormatting>
  <conditionalFormatting sqref="L19">
    <cfRule type="expression" dxfId="86" priority="164">
      <formula>L19&lt;&gt;0</formula>
    </cfRule>
    <cfRule type="expression" dxfId="85" priority="165">
      <formula>L19&lt;&gt;0</formula>
    </cfRule>
  </conditionalFormatting>
  <conditionalFormatting sqref="R19:R20 R4:R8">
    <cfRule type="expression" dxfId="84" priority="125">
      <formula>"SIERREUR(0)"</formula>
    </cfRule>
  </conditionalFormatting>
  <conditionalFormatting sqref="R18">
    <cfRule type="expression" dxfId="83" priority="101">
      <formula>"SIERREUR(0)"</formula>
    </cfRule>
  </conditionalFormatting>
  <conditionalFormatting sqref="AD18">
    <cfRule type="containsErrors" dxfId="82" priority="108">
      <formula>ISERROR(AD18)</formula>
    </cfRule>
  </conditionalFormatting>
  <conditionalFormatting sqref="I18">
    <cfRule type="expression" dxfId="81" priority="107">
      <formula>I18+30&lt; TODAY()</formula>
    </cfRule>
  </conditionalFormatting>
  <conditionalFormatting sqref="I18">
    <cfRule type="expression" dxfId="80" priority="106">
      <formula>ISBLANK(I18)</formula>
    </cfRule>
  </conditionalFormatting>
  <conditionalFormatting sqref="L18">
    <cfRule type="expression" dxfId="79" priority="105">
      <formula>L18&lt;&gt;0</formula>
    </cfRule>
  </conditionalFormatting>
  <conditionalFormatting sqref="L18">
    <cfRule type="expression" dxfId="78" priority="103">
      <formula>L18&lt;&gt;0</formula>
    </cfRule>
    <cfRule type="expression" dxfId="77" priority="104">
      <formula>L18&lt;&gt;0</formula>
    </cfRule>
  </conditionalFormatting>
  <conditionalFormatting sqref="AD17">
    <cfRule type="containsErrors" dxfId="76" priority="100">
      <formula>ISERROR(AD17)</formula>
    </cfRule>
  </conditionalFormatting>
  <conditionalFormatting sqref="I17">
    <cfRule type="expression" dxfId="75" priority="99">
      <formula>I17+30&lt; TODAY()</formula>
    </cfRule>
  </conditionalFormatting>
  <conditionalFormatting sqref="I17">
    <cfRule type="expression" dxfId="74" priority="98">
      <formula>ISBLANK(I17)</formula>
    </cfRule>
  </conditionalFormatting>
  <conditionalFormatting sqref="L17">
    <cfRule type="expression" dxfId="73" priority="97">
      <formula>L17&lt;&gt;0</formula>
    </cfRule>
  </conditionalFormatting>
  <conditionalFormatting sqref="L17">
    <cfRule type="expression" dxfId="72" priority="95">
      <formula>L17&lt;&gt;0</formula>
    </cfRule>
    <cfRule type="expression" dxfId="71" priority="96">
      <formula>L17&lt;&gt;0</formula>
    </cfRule>
  </conditionalFormatting>
  <conditionalFormatting sqref="R17">
    <cfRule type="expression" dxfId="70" priority="93">
      <formula>"SIERREUR(0)"</formula>
    </cfRule>
  </conditionalFormatting>
  <conditionalFormatting sqref="AD16">
    <cfRule type="containsErrors" dxfId="69" priority="92">
      <formula>ISERROR(AD16)</formula>
    </cfRule>
  </conditionalFormatting>
  <conditionalFormatting sqref="I16">
    <cfRule type="expression" dxfId="68" priority="91">
      <formula>I16+30&lt; TODAY()</formula>
    </cfRule>
  </conditionalFormatting>
  <conditionalFormatting sqref="I16">
    <cfRule type="expression" dxfId="67" priority="90">
      <formula>ISBLANK(I16)</formula>
    </cfRule>
  </conditionalFormatting>
  <conditionalFormatting sqref="L16">
    <cfRule type="expression" dxfId="66" priority="89">
      <formula>L16&lt;&gt;0</formula>
    </cfRule>
  </conditionalFormatting>
  <conditionalFormatting sqref="L16">
    <cfRule type="expression" dxfId="65" priority="87">
      <formula>L16&lt;&gt;0</formula>
    </cfRule>
    <cfRule type="expression" dxfId="64" priority="88">
      <formula>L16&lt;&gt;0</formula>
    </cfRule>
  </conditionalFormatting>
  <conditionalFormatting sqref="R16">
    <cfRule type="expression" dxfId="63" priority="85">
      <formula>"SIERREUR(0)"</formula>
    </cfRule>
  </conditionalFormatting>
  <conditionalFormatting sqref="AD15">
    <cfRule type="containsErrors" dxfId="62" priority="84">
      <formula>ISERROR(AD15)</formula>
    </cfRule>
  </conditionalFormatting>
  <conditionalFormatting sqref="I15">
    <cfRule type="expression" dxfId="61" priority="83">
      <formula>I15+30&lt; TODAY()</formula>
    </cfRule>
  </conditionalFormatting>
  <conditionalFormatting sqref="I15">
    <cfRule type="expression" dxfId="60" priority="82">
      <formula>ISBLANK(I15)</formula>
    </cfRule>
  </conditionalFormatting>
  <conditionalFormatting sqref="L15">
    <cfRule type="expression" dxfId="59" priority="81">
      <formula>L15&lt;&gt;0</formula>
    </cfRule>
  </conditionalFormatting>
  <conditionalFormatting sqref="L15">
    <cfRule type="expression" dxfId="58" priority="79">
      <formula>L15&lt;&gt;0</formula>
    </cfRule>
    <cfRule type="expression" dxfId="57" priority="80">
      <formula>L15&lt;&gt;0</formula>
    </cfRule>
  </conditionalFormatting>
  <conditionalFormatting sqref="R15">
    <cfRule type="expression" dxfId="56" priority="77">
      <formula>"SIERREUR(0)"</formula>
    </cfRule>
  </conditionalFormatting>
  <conditionalFormatting sqref="AD12">
    <cfRule type="containsErrors" dxfId="55" priority="60">
      <formula>ISERROR(AD12)</formula>
    </cfRule>
  </conditionalFormatting>
  <conditionalFormatting sqref="I12">
    <cfRule type="expression" dxfId="54" priority="59">
      <formula>I12+30&lt; TODAY()</formula>
    </cfRule>
  </conditionalFormatting>
  <conditionalFormatting sqref="I12">
    <cfRule type="expression" dxfId="53" priority="58">
      <formula>ISBLANK(I12)</formula>
    </cfRule>
  </conditionalFormatting>
  <conditionalFormatting sqref="L12">
    <cfRule type="expression" dxfId="52" priority="57">
      <formula>L12&lt;&gt;0</formula>
    </cfRule>
  </conditionalFormatting>
  <conditionalFormatting sqref="L12">
    <cfRule type="expression" dxfId="51" priority="55">
      <formula>L12&lt;&gt;0</formula>
    </cfRule>
    <cfRule type="expression" dxfId="50" priority="56">
      <formula>L12&lt;&gt;0</formula>
    </cfRule>
  </conditionalFormatting>
  <conditionalFormatting sqref="R12">
    <cfRule type="expression" dxfId="49" priority="53">
      <formula>"SIERREUR(0)"</formula>
    </cfRule>
  </conditionalFormatting>
  <conditionalFormatting sqref="AD11">
    <cfRule type="containsErrors" dxfId="48" priority="52">
      <formula>ISERROR(AD11)</formula>
    </cfRule>
  </conditionalFormatting>
  <conditionalFormatting sqref="I11">
    <cfRule type="expression" dxfId="47" priority="51">
      <formula>I11+30&lt; TODAY()</formula>
    </cfRule>
  </conditionalFormatting>
  <conditionalFormatting sqref="I11">
    <cfRule type="expression" dxfId="46" priority="50">
      <formula>ISBLANK(I11)</formula>
    </cfRule>
  </conditionalFormatting>
  <conditionalFormatting sqref="L11">
    <cfRule type="expression" dxfId="45" priority="49">
      <formula>L11&lt;&gt;0</formula>
    </cfRule>
  </conditionalFormatting>
  <conditionalFormatting sqref="L11">
    <cfRule type="expression" dxfId="44" priority="47">
      <formula>L11&lt;&gt;0</formula>
    </cfRule>
    <cfRule type="expression" dxfId="43" priority="48">
      <formula>L11&lt;&gt;0</formula>
    </cfRule>
  </conditionalFormatting>
  <conditionalFormatting sqref="R11">
    <cfRule type="expression" dxfId="42" priority="45">
      <formula>"SIERREUR(0)"</formula>
    </cfRule>
  </conditionalFormatting>
  <conditionalFormatting sqref="AD10">
    <cfRule type="containsErrors" dxfId="41" priority="44">
      <formula>ISERROR(AD10)</formula>
    </cfRule>
  </conditionalFormatting>
  <conditionalFormatting sqref="I10">
    <cfRule type="expression" dxfId="40" priority="43">
      <formula>I10+30&lt; TODAY()</formula>
    </cfRule>
  </conditionalFormatting>
  <conditionalFormatting sqref="I10">
    <cfRule type="expression" dxfId="39" priority="42">
      <formula>ISBLANK(I10)</formula>
    </cfRule>
  </conditionalFormatting>
  <conditionalFormatting sqref="L10">
    <cfRule type="expression" dxfId="38" priority="41">
      <formula>L10&lt;&gt;0</formula>
    </cfRule>
  </conditionalFormatting>
  <conditionalFormatting sqref="L10">
    <cfRule type="expression" dxfId="37" priority="39">
      <formula>L10&lt;&gt;0</formula>
    </cfRule>
    <cfRule type="expression" dxfId="36" priority="40">
      <formula>L10&lt;&gt;0</formula>
    </cfRule>
  </conditionalFormatting>
  <conditionalFormatting sqref="R10">
    <cfRule type="expression" dxfId="35" priority="37">
      <formula>"SIERREUR(0)"</formula>
    </cfRule>
  </conditionalFormatting>
  <conditionalFormatting sqref="AD9">
    <cfRule type="containsErrors" dxfId="34" priority="36">
      <formula>ISERROR(AD9)</formula>
    </cfRule>
  </conditionalFormatting>
  <conditionalFormatting sqref="I9">
    <cfRule type="expression" dxfId="33" priority="35">
      <formula>I9+30&lt; TODAY()</formula>
    </cfRule>
  </conditionalFormatting>
  <conditionalFormatting sqref="I9">
    <cfRule type="expression" dxfId="32" priority="34">
      <formula>ISBLANK(I9)</formula>
    </cfRule>
  </conditionalFormatting>
  <conditionalFormatting sqref="L9">
    <cfRule type="expression" dxfId="31" priority="33">
      <formula>L9&lt;&gt;0</formula>
    </cfRule>
  </conditionalFormatting>
  <conditionalFormatting sqref="L9">
    <cfRule type="expression" dxfId="30" priority="31">
      <formula>L9&lt;&gt;0</formula>
    </cfRule>
    <cfRule type="expression" dxfId="29" priority="32">
      <formula>L9&lt;&gt;0</formula>
    </cfRule>
  </conditionalFormatting>
  <conditionalFormatting sqref="R9">
    <cfRule type="expression" dxfId="28" priority="29">
      <formula>"SIERREUR(0)"</formula>
    </cfRule>
  </conditionalFormatting>
  <conditionalFormatting sqref="AD3">
    <cfRule type="containsErrors" dxfId="27" priority="28">
      <formula>ISERROR(AD3)</formula>
    </cfRule>
  </conditionalFormatting>
  <conditionalFormatting sqref="H3:I3 H4:H12 H15:H20">
    <cfRule type="expression" dxfId="26" priority="27">
      <formula>H3+20&lt; TODAY()</formula>
    </cfRule>
  </conditionalFormatting>
  <conditionalFormatting sqref="H3:I3 H4:H12 H15:H20">
    <cfRule type="expression" dxfId="25" priority="26">
      <formula>ISBLANK(H3)</formula>
    </cfRule>
  </conditionalFormatting>
  <conditionalFormatting sqref="L3">
    <cfRule type="expression" dxfId="24" priority="25">
      <formula>L3&lt;&gt;0</formula>
    </cfRule>
  </conditionalFormatting>
  <conditionalFormatting sqref="L3">
    <cfRule type="expression" dxfId="23" priority="23">
      <formula>L3&lt;&gt;0</formula>
    </cfRule>
    <cfRule type="expression" dxfId="22" priority="24">
      <formula>L3&lt;&gt;0</formula>
    </cfRule>
  </conditionalFormatting>
  <conditionalFormatting sqref="H3:H12 H15:H20">
    <cfRule type="expression" dxfId="21" priority="22">
      <formula>L3&lt;&gt;0</formula>
    </cfRule>
  </conditionalFormatting>
  <conditionalFormatting sqref="R3">
    <cfRule type="expression" dxfId="20" priority="21">
      <formula>"SIERREUR(0)"</formula>
    </cfRule>
  </conditionalFormatting>
  <conditionalFormatting sqref="AD13">
    <cfRule type="containsErrors" dxfId="19" priority="20">
      <formula>ISERROR(AD13)</formula>
    </cfRule>
  </conditionalFormatting>
  <conditionalFormatting sqref="I13">
    <cfRule type="expression" dxfId="18" priority="19">
      <formula>I13+30&lt; TODAY()</formula>
    </cfRule>
  </conditionalFormatting>
  <conditionalFormatting sqref="I13">
    <cfRule type="expression" dxfId="17" priority="18">
      <formula>ISBLANK(I13)</formula>
    </cfRule>
  </conditionalFormatting>
  <conditionalFormatting sqref="L13">
    <cfRule type="expression" dxfId="16" priority="17">
      <formula>L13&lt;&gt;0</formula>
    </cfRule>
  </conditionalFormatting>
  <conditionalFormatting sqref="L13">
    <cfRule type="expression" dxfId="15" priority="15">
      <formula>L13&lt;&gt;0</formula>
    </cfRule>
    <cfRule type="expression" dxfId="14" priority="16">
      <formula>L13&lt;&gt;0</formula>
    </cfRule>
  </conditionalFormatting>
  <conditionalFormatting sqref="R13">
    <cfRule type="expression" dxfId="13" priority="14">
      <formula>"SIERREUR(0)"</formula>
    </cfRule>
  </conditionalFormatting>
  <conditionalFormatting sqref="H13">
    <cfRule type="expression" dxfId="12" priority="13">
      <formula>H13+15&lt; TODAY()</formula>
    </cfRule>
  </conditionalFormatting>
  <conditionalFormatting sqref="H13">
    <cfRule type="expression" dxfId="11" priority="12">
      <formula>ISBLANK(H13)</formula>
    </cfRule>
  </conditionalFormatting>
  <conditionalFormatting sqref="H13">
    <cfRule type="expression" dxfId="10" priority="11">
      <formula>L13&lt;&gt;0</formula>
    </cfRule>
  </conditionalFormatting>
  <conditionalFormatting sqref="I14">
    <cfRule type="expression" dxfId="9" priority="10">
      <formula>I14+30&lt; TODAY()</formula>
    </cfRule>
  </conditionalFormatting>
  <conditionalFormatting sqref="I14">
    <cfRule type="expression" dxfId="8" priority="9">
      <formula>ISBLANK(I14)</formula>
    </cfRule>
  </conditionalFormatting>
  <conditionalFormatting sqref="L14">
    <cfRule type="expression" dxfId="7" priority="8">
      <formula>L14&lt;&gt;0</formula>
    </cfRule>
  </conditionalFormatting>
  <conditionalFormatting sqref="L14">
    <cfRule type="expression" dxfId="6" priority="6">
      <formula>L14&lt;&gt;0</formula>
    </cfRule>
    <cfRule type="expression" dxfId="5" priority="7">
      <formula>L14&lt;&gt;0</formula>
    </cfRule>
  </conditionalFormatting>
  <conditionalFormatting sqref="AD14">
    <cfRule type="containsErrors" dxfId="4" priority="5">
      <formula>ISERROR(AD14)</formula>
    </cfRule>
  </conditionalFormatting>
  <conditionalFormatting sqref="R14">
    <cfRule type="expression" dxfId="3" priority="4">
      <formula>"SIERREUR(0)"</formula>
    </cfRule>
  </conditionalFormatting>
  <conditionalFormatting sqref="H14">
    <cfRule type="expression" dxfId="2" priority="3">
      <formula>H14+15&lt; TODAY()</formula>
    </cfRule>
  </conditionalFormatting>
  <conditionalFormatting sqref="H14">
    <cfRule type="expression" dxfId="1" priority="2">
      <formula>ISBLANK(H14)</formula>
    </cfRule>
  </conditionalFormatting>
  <conditionalFormatting sqref="H14">
    <cfRule type="expression" dxfId="0" priority="1">
      <formula>L14&lt;&gt;0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Tri_Article">
                <anchor moveWithCells="1" sizeWithCells="1">
                  <from>
                    <xdr:col>0</xdr:col>
                    <xdr:colOff>152400</xdr:colOff>
                    <xdr:row>0</xdr:row>
                    <xdr:rowOff>121920</xdr:rowOff>
                  </from>
                  <to>
                    <xdr:col>0</xdr:col>
                    <xdr:colOff>693420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insertionLigne">
                <anchor moveWithCells="1">
                  <from>
                    <xdr:col>0</xdr:col>
                    <xdr:colOff>792480</xdr:colOff>
                    <xdr:row>0</xdr:row>
                    <xdr:rowOff>106680</xdr:rowOff>
                  </from>
                  <to>
                    <xdr:col>1</xdr:col>
                    <xdr:colOff>861060</xdr:colOff>
                    <xdr:row>0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defaultSize="0" print="0" autoFill="0" autoPict="0" macro="[0]!Relance_formateur">
                <anchor moveWithCells="1" sizeWithCells="1">
                  <from>
                    <xdr:col>12</xdr:col>
                    <xdr:colOff>38100</xdr:colOff>
                    <xdr:row>0</xdr:row>
                    <xdr:rowOff>106680</xdr:rowOff>
                  </from>
                  <to>
                    <xdr:col>12</xdr:col>
                    <xdr:colOff>845820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defaultSize="0" print="0" autoFill="0" autoPict="0" macro="[0]!MailAcceuilEtab">
                <anchor moveWithCells="1" sizeWithCells="1">
                  <from>
                    <xdr:col>8</xdr:col>
                    <xdr:colOff>106680</xdr:colOff>
                    <xdr:row>0</xdr:row>
                    <xdr:rowOff>137160</xdr:rowOff>
                  </from>
                  <to>
                    <xdr:col>8</xdr:col>
                    <xdr:colOff>1630680</xdr:colOff>
                    <xdr:row>0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8" name="Button 6">
              <controlPr defaultSize="0" print="0" autoFill="0" autoPict="0" macro="[0]!ENVOI_LE">
                <anchor moveWithCells="1" sizeWithCells="1">
                  <from>
                    <xdr:col>10</xdr:col>
                    <xdr:colOff>114300</xdr:colOff>
                    <xdr:row>1</xdr:row>
                    <xdr:rowOff>594360</xdr:rowOff>
                  </from>
                  <to>
                    <xdr:col>10</xdr:col>
                    <xdr:colOff>1676400</xdr:colOff>
                    <xdr:row>1</xdr:row>
                    <xdr:rowOff>762000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Accueil!$Q$3:$Q$6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Accueil</vt:lpstr>
      <vt:lpstr>EC</vt:lpstr>
      <vt:lpstr>VS</vt:lpstr>
      <vt:lpstr>EP</vt:lpstr>
      <vt:lpstr>VS!_16_08_16</vt:lpstr>
      <vt:lpstr>EFATT_FORM</vt:lpstr>
      <vt:lpstr>EFATT_STAG</vt:lpstr>
      <vt:lpstr>EFRECUS_FORM</vt:lpstr>
      <vt:lpstr>EC!EFRECUS_STAG</vt:lpstr>
      <vt:lpstr>EP!EFRECUS_STAG</vt:lpstr>
      <vt:lpstr>EFRECUS_STAG</vt:lpstr>
      <vt:lpstr>VS!interv_droit</vt:lpstr>
      <vt:lpstr>interv_droit</vt:lpstr>
      <vt:lpstr>VS!interv_payés</vt:lpstr>
      <vt:lpstr>interv_payés</vt:lpstr>
      <vt:lpstr>VS!interv_recus</vt:lpstr>
      <vt:lpstr>interv_recus</vt:lpstr>
      <vt:lpstr>VS!interv_restes_à_payer</vt:lpstr>
      <vt:lpstr>interv_restes_à_payer</vt:lpstr>
      <vt:lpstr>NBVACA</vt:lpstr>
      <vt:lpstr>VS!STAGRECU</vt:lpstr>
      <vt:lpstr>STAGRECU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Vous nous avez oublié ?</dc:title>
  <dc:creator>sclaude5</dc:creator>
  <cp:lastModifiedBy>GRANGE Remy</cp:lastModifiedBy>
  <cp:revision>5</cp:revision>
  <cp:lastPrinted>2016-09-19T09:00:07Z</cp:lastPrinted>
  <dcterms:created xsi:type="dcterms:W3CDTF">2014-11-24T10:29:23Z</dcterms:created>
  <dcterms:modified xsi:type="dcterms:W3CDTF">2016-10-21T13:55:58Z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ileSendAsAttachment" visible="true"/>
      </mso:documentControls>
    </mso:qat>
  </mso:ribbon>
</mso:customUI>
</file>