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1"/>
  </bookViews>
  <sheets>
    <sheet name="refq" sheetId="1" r:id="rId1"/>
    <sheet name="op" sheetId="2" r:id="rId2"/>
    <sheet name="Feuil3" sheetId="3" r:id="rId3"/>
  </sheets>
  <externalReferences>
    <externalReference r:id="rId4"/>
    <externalReference r:id="rId5"/>
    <externalReference r:id="rId6"/>
  </externalReferences>
  <calcPr calcId="124519"/>
</workbook>
</file>

<file path=xl/calcChain.xml><?xml version="1.0" encoding="utf-8"?>
<calcChain xmlns="http://schemas.openxmlformats.org/spreadsheetml/2006/main">
  <c r="AG56" i="2"/>
  <c r="K56"/>
  <c r="D56"/>
  <c r="C56"/>
  <c r="B56"/>
  <c r="AG55"/>
  <c r="K55"/>
  <c r="D55"/>
  <c r="C55"/>
  <c r="B55"/>
  <c r="AG54"/>
  <c r="K54"/>
  <c r="D54"/>
  <c r="C54"/>
  <c r="B54"/>
  <c r="AG53"/>
  <c r="K53"/>
  <c r="D53"/>
  <c r="C53"/>
  <c r="B53"/>
  <c r="AG52"/>
  <c r="K52"/>
  <c r="D52"/>
  <c r="C52"/>
  <c r="B52"/>
  <c r="AG51"/>
  <c r="K51"/>
  <c r="D51"/>
  <c r="C51"/>
  <c r="B51"/>
  <c r="AG50"/>
  <c r="K50"/>
  <c r="D50"/>
  <c r="C50"/>
  <c r="B50"/>
  <c r="AG49"/>
  <c r="K49"/>
  <c r="D49"/>
  <c r="C49"/>
  <c r="B49"/>
  <c r="AG48"/>
  <c r="K48"/>
  <c r="D48"/>
  <c r="C48"/>
  <c r="B48"/>
  <c r="AG47"/>
  <c r="K47"/>
  <c r="D47"/>
  <c r="C47"/>
  <c r="B47"/>
  <c r="AG46"/>
  <c r="K46"/>
  <c r="D46"/>
  <c r="C46"/>
  <c r="B46"/>
  <c r="AG45"/>
  <c r="K45"/>
  <c r="D45"/>
  <c r="C45"/>
  <c r="B45"/>
  <c r="AG44"/>
  <c r="K44"/>
  <c r="D44"/>
  <c r="C44"/>
  <c r="B44"/>
  <c r="AG43"/>
  <c r="K43"/>
  <c r="D43"/>
  <c r="C43"/>
  <c r="B43"/>
  <c r="AG42"/>
  <c r="K42"/>
  <c r="D42"/>
  <c r="C42"/>
  <c r="B42"/>
  <c r="AG41"/>
  <c r="K41"/>
  <c r="D41"/>
  <c r="C41"/>
  <c r="B41"/>
  <c r="AG40"/>
  <c r="K40"/>
  <c r="D40"/>
  <c r="C40"/>
  <c r="B40"/>
  <c r="AG39"/>
  <c r="K39"/>
  <c r="D39"/>
  <c r="C39"/>
  <c r="B39"/>
  <c r="AG38"/>
  <c r="K38"/>
  <c r="D38"/>
  <c r="C38"/>
  <c r="B38"/>
  <c r="AG37"/>
  <c r="K37"/>
  <c r="D37"/>
  <c r="C37"/>
  <c r="B37"/>
  <c r="AG35"/>
  <c r="K35"/>
  <c r="D35"/>
  <c r="C35"/>
  <c r="B35"/>
  <c r="AG34"/>
  <c r="K34"/>
  <c r="D34"/>
  <c r="C34"/>
  <c r="B34"/>
  <c r="AG33"/>
  <c r="K33"/>
  <c r="D33"/>
  <c r="C33"/>
  <c r="B33"/>
  <c r="AG32"/>
  <c r="K32"/>
  <c r="D32"/>
  <c r="C32"/>
  <c r="B32"/>
  <c r="AG31"/>
  <c r="AD31"/>
  <c r="N31"/>
  <c r="F31"/>
  <c r="E31"/>
  <c r="D31"/>
  <c r="C31"/>
  <c r="B31"/>
  <c r="AG30"/>
  <c r="AD30"/>
  <c r="N30"/>
  <c r="F30"/>
  <c r="E30"/>
  <c r="D30"/>
  <c r="C30"/>
  <c r="B30"/>
  <c r="AG29"/>
  <c r="AC29"/>
  <c r="X29"/>
  <c r="W29"/>
  <c r="U29"/>
  <c r="N29"/>
  <c r="F29"/>
  <c r="E29"/>
  <c r="D29"/>
  <c r="C29"/>
  <c r="B29"/>
  <c r="AG28"/>
  <c r="AC28"/>
  <c r="X28"/>
  <c r="W28"/>
  <c r="U28"/>
  <c r="N28"/>
  <c r="F28"/>
  <c r="E28"/>
  <c r="D28"/>
  <c r="C28"/>
  <c r="B28"/>
  <c r="AG27"/>
  <c r="AD27"/>
  <c r="U27"/>
  <c r="F27"/>
  <c r="E27"/>
  <c r="D27"/>
  <c r="C27"/>
  <c r="B27"/>
  <c r="AG26"/>
  <c r="AD26"/>
  <c r="U26"/>
  <c r="F26"/>
  <c r="E26"/>
  <c r="D26"/>
  <c r="C26"/>
  <c r="B26"/>
  <c r="AG25"/>
  <c r="AD25"/>
  <c r="Z25"/>
  <c r="U25"/>
  <c r="F25"/>
  <c r="E25"/>
  <c r="D25"/>
  <c r="C25"/>
  <c r="B25"/>
  <c r="AG24"/>
  <c r="AC24"/>
  <c r="X24"/>
  <c r="U24"/>
  <c r="F24"/>
  <c r="E24"/>
  <c r="D24"/>
  <c r="C24"/>
  <c r="B24"/>
  <c r="AG23"/>
  <c r="AC23"/>
  <c r="X23"/>
  <c r="U23"/>
  <c r="E23"/>
  <c r="D23"/>
  <c r="C23"/>
  <c r="B23"/>
  <c r="AG22"/>
  <c r="AD22"/>
  <c r="Z22"/>
  <c r="U22"/>
  <c r="E22"/>
  <c r="D22"/>
  <c r="C22"/>
  <c r="B22"/>
  <c r="AG21"/>
  <c r="AD21"/>
  <c r="U21"/>
  <c r="F21"/>
  <c r="E21"/>
  <c r="D21"/>
  <c r="C21"/>
  <c r="B21"/>
  <c r="AG20"/>
  <c r="AD20"/>
  <c r="N20"/>
  <c r="F20"/>
  <c r="E20"/>
  <c r="D20"/>
  <c r="C20"/>
  <c r="B20"/>
  <c r="AG19"/>
  <c r="AD19"/>
  <c r="U19"/>
  <c r="F19"/>
  <c r="E19"/>
  <c r="D19"/>
  <c r="C19"/>
  <c r="B19"/>
  <c r="AG18"/>
  <c r="AD18"/>
  <c r="N18"/>
  <c r="F18"/>
  <c r="E18"/>
  <c r="D18"/>
  <c r="C18"/>
  <c r="B18"/>
  <c r="AG17"/>
  <c r="AC17"/>
  <c r="X17"/>
  <c r="W17"/>
  <c r="N17"/>
  <c r="F17"/>
  <c r="E17"/>
  <c r="D17"/>
  <c r="C17"/>
  <c r="B17"/>
  <c r="AG16"/>
  <c r="AC16"/>
  <c r="AB16"/>
  <c r="X16"/>
  <c r="W16"/>
  <c r="U16"/>
  <c r="N16"/>
  <c r="I16"/>
  <c r="E16"/>
  <c r="D16"/>
  <c r="C16"/>
  <c r="B16"/>
  <c r="AG15"/>
  <c r="AC15"/>
  <c r="X15"/>
  <c r="U15"/>
  <c r="N15"/>
  <c r="F15"/>
  <c r="E15"/>
  <c r="D15"/>
  <c r="C15"/>
  <c r="B15"/>
  <c r="AG14"/>
  <c r="AG62" s="1"/>
  <c r="AC14"/>
  <c r="X14"/>
  <c r="W14"/>
  <c r="U14"/>
  <c r="H14"/>
  <c r="F14"/>
  <c r="E14"/>
  <c r="D14"/>
  <c r="C14"/>
  <c r="B14"/>
  <c r="A14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C3"/>
  <c r="AJ1"/>
  <c r="AW82" i="1"/>
  <c r="AW80"/>
  <c r="AX79"/>
  <c r="AW55"/>
  <c r="AW53"/>
  <c r="AS53"/>
  <c r="AR53"/>
  <c r="AQ53"/>
  <c r="AP53"/>
  <c r="AO53"/>
  <c r="AN53"/>
  <c r="AM53"/>
  <c r="AL53"/>
  <c r="AK53"/>
  <c r="AJ53"/>
  <c r="AI53"/>
  <c r="AH53"/>
  <c r="AG53"/>
  <c r="AF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I53"/>
  <c r="AE52"/>
  <c r="J52"/>
  <c r="AE51"/>
  <c r="J51"/>
  <c r="AE50"/>
  <c r="J50"/>
  <c r="AE49"/>
  <c r="J49"/>
  <c r="AE48"/>
  <c r="J48"/>
  <c r="AE47"/>
  <c r="J47"/>
  <c r="AE46"/>
  <c r="J46"/>
  <c r="AE45"/>
  <c r="J45"/>
  <c r="AE44"/>
  <c r="J44"/>
  <c r="AE43"/>
  <c r="J43"/>
  <c r="AE42"/>
  <c r="J42"/>
  <c r="AE41"/>
  <c r="J41"/>
  <c r="AE40"/>
  <c r="J40"/>
  <c r="AE39"/>
  <c r="J39"/>
  <c r="AE38"/>
  <c r="J38"/>
  <c r="AE37"/>
  <c r="J37"/>
  <c r="AE36"/>
  <c r="J36"/>
  <c r="AE35"/>
  <c r="J35"/>
  <c r="AE34"/>
  <c r="J34"/>
  <c r="AE33"/>
  <c r="J33"/>
  <c r="AE32"/>
  <c r="J32"/>
  <c r="AE31"/>
  <c r="J31"/>
  <c r="AE30"/>
  <c r="J30"/>
  <c r="AE29"/>
  <c r="J29"/>
  <c r="AE28"/>
  <c r="J28"/>
  <c r="AE27"/>
  <c r="J27"/>
  <c r="AE26"/>
  <c r="J26"/>
  <c r="AE25"/>
  <c r="J25"/>
  <c r="AE24"/>
  <c r="J24"/>
  <c r="AE23"/>
  <c r="J23"/>
  <c r="AE22"/>
  <c r="J22"/>
  <c r="AE21"/>
  <c r="J21"/>
  <c r="AU20"/>
  <c r="AW20" s="1"/>
  <c r="AE20"/>
  <c r="J20"/>
  <c r="AE19"/>
  <c r="J19"/>
  <c r="AE18"/>
  <c r="J18"/>
  <c r="AE17"/>
  <c r="J17"/>
  <c r="AE16"/>
  <c r="J16"/>
  <c r="AE15"/>
  <c r="J15"/>
  <c r="AE14"/>
  <c r="J14"/>
  <c r="AE13"/>
  <c r="J13"/>
  <c r="AE12"/>
  <c r="J12"/>
  <c r="AE11"/>
  <c r="J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E10"/>
  <c r="AE54" s="1"/>
  <c r="J10"/>
  <c r="J53" s="1"/>
  <c r="AS9"/>
  <c r="AR9"/>
  <c r="AQ9"/>
  <c r="AP9"/>
  <c r="AO9"/>
  <c r="AN9"/>
  <c r="AM9"/>
  <c r="AL9"/>
  <c r="AK9"/>
  <c r="AJ9"/>
  <c r="AI9"/>
  <c r="AH9"/>
  <c r="AG9"/>
  <c r="AF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AS8"/>
  <c r="AR8"/>
  <c r="AQ8"/>
  <c r="AP8"/>
  <c r="AO8"/>
  <c r="AN8"/>
  <c r="AM8"/>
  <c r="AL8"/>
  <c r="AK8"/>
  <c r="AJ8"/>
  <c r="AI8"/>
  <c r="AH8"/>
  <c r="AG8"/>
  <c r="AF8"/>
  <c r="AU19" s="1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AS7"/>
  <c r="AR7"/>
  <c r="AQ7"/>
  <c r="AP7"/>
  <c r="AO7"/>
  <c r="AN7"/>
  <c r="AM7"/>
  <c r="AL7"/>
  <c r="AK7"/>
  <c r="AJ7"/>
  <c r="AI7"/>
  <c r="AH7"/>
  <c r="AG7"/>
  <c r="AF7"/>
  <c r="AW5"/>
  <c r="AW19" l="1"/>
  <c r="AX19"/>
  <c r="AX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10"/>
  <c r="AU11"/>
  <c r="AU12"/>
  <c r="AU13"/>
  <c r="AU14"/>
  <c r="AU15"/>
  <c r="AU16"/>
  <c r="AU17"/>
  <c r="AU18"/>
  <c r="AW18" l="1"/>
  <c r="AX18"/>
  <c r="AW17"/>
  <c r="AX17"/>
  <c r="AW15"/>
  <c r="AX15"/>
  <c r="AW13"/>
  <c r="AX13"/>
  <c r="AW11"/>
  <c r="AX11"/>
  <c r="AW52"/>
  <c r="AX52"/>
  <c r="AW50"/>
  <c r="AX50"/>
  <c r="AW48"/>
  <c r="AX48"/>
  <c r="AW46"/>
  <c r="AX46"/>
  <c r="AW44"/>
  <c r="AX44"/>
  <c r="AW42"/>
  <c r="AX42"/>
  <c r="AW40"/>
  <c r="AX40"/>
  <c r="AW38"/>
  <c r="AX38"/>
  <c r="AW36"/>
  <c r="AX36"/>
  <c r="AW34"/>
  <c r="AX34"/>
  <c r="AW32"/>
  <c r="AX32"/>
  <c r="AW30"/>
  <c r="AX30"/>
  <c r="AW28"/>
  <c r="AX28"/>
  <c r="AW26"/>
  <c r="AX26"/>
  <c r="AW24"/>
  <c r="AX24"/>
  <c r="AW22"/>
  <c r="AX22"/>
  <c r="AW16"/>
  <c r="AX16"/>
  <c r="AW14"/>
  <c r="AX14"/>
  <c r="AW12"/>
  <c r="AX12"/>
  <c r="AW10"/>
  <c r="AX10"/>
  <c r="AW51"/>
  <c r="AX51"/>
  <c r="AW49"/>
  <c r="AX49"/>
  <c r="AW47"/>
  <c r="AX47"/>
  <c r="AW45"/>
  <c r="AX45"/>
  <c r="AW43"/>
  <c r="AX43"/>
  <c r="AW41"/>
  <c r="AX41"/>
  <c r="AW39"/>
  <c r="AX39"/>
  <c r="AW37"/>
  <c r="AX37"/>
  <c r="AW35"/>
  <c r="AX35"/>
  <c r="AW31"/>
  <c r="AX31"/>
  <c r="AW29"/>
  <c r="AX29"/>
  <c r="AW27"/>
  <c r="AX27"/>
  <c r="AW25"/>
  <c r="AX25"/>
  <c r="AW23"/>
  <c r="AX23"/>
  <c r="AW21"/>
  <c r="AX21"/>
  <c r="AX53" l="1"/>
  <c r="AX55" s="1"/>
  <c r="AX80" s="1"/>
  <c r="AX82" s="1"/>
</calcChain>
</file>

<file path=xl/comments1.xml><?xml version="1.0" encoding="utf-8"?>
<comments xmlns="http://schemas.openxmlformats.org/spreadsheetml/2006/main">
  <authors>
    <author>Auteur</author>
  </authors>
  <commentList>
    <comment ref="G9" authorId="0">
      <text>
        <r>
          <rPr>
            <sz val="9"/>
            <color indexed="81"/>
            <rFont val="Tahoma"/>
            <family val="2"/>
            <charset val="238"/>
          </rPr>
          <t>To be filled out by Lear is mandatory! Considered “Y” (Yes) only if test pin diameter, nominal force, travel way, contact point of the pin are available in the supplier's  specification.</t>
        </r>
      </text>
    </comment>
    <comment ref="K9" authorId="0">
      <text>
        <r>
          <rPr>
            <b/>
            <sz val="8"/>
            <color indexed="81"/>
            <rFont val="Tahoma"/>
            <family val="2"/>
            <charset val="238"/>
          </rPr>
          <t xml:space="preserve">Spacer:
Spacer detection, opened or closed spacer, vertical switch(-es)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L9" authorId="0">
      <text>
        <r>
          <rPr>
            <b/>
            <sz val="8"/>
            <color indexed="81"/>
            <rFont val="Tahoma"/>
            <family val="2"/>
          </rPr>
          <t>Seal:
To detect a seal with vertical swtich(-es).</t>
        </r>
      </text>
    </comment>
    <comment ref="M9" authorId="0">
      <text>
        <r>
          <rPr>
            <b/>
            <sz val="8"/>
            <color indexed="81"/>
            <rFont val="Tahoma"/>
            <family val="2"/>
            <charset val="238"/>
          </rPr>
          <t>Moulding/Clamp/Hood:
To detect anything added to fix the wires to the connector with vertical switch(-es).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N9" authorId="0">
      <text>
        <r>
          <rPr>
            <b/>
            <sz val="8"/>
            <color indexed="81"/>
            <rFont val="Tahoma"/>
            <family val="2"/>
            <charset val="238"/>
          </rPr>
          <t>Cover:
To detect connector cover. With vertical switch(-es).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O9" authorId="0">
      <text>
        <r>
          <rPr>
            <b/>
            <sz val="8"/>
            <color indexed="81"/>
            <rFont val="Tahoma"/>
            <family val="2"/>
            <charset val="238"/>
          </rPr>
          <t>Spring:
To detect metallic spring. With vertical switch(-es).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P9" authorId="0">
      <text>
        <r>
          <rPr>
            <b/>
            <sz val="8"/>
            <color indexed="81"/>
            <rFont val="Tahoma"/>
            <family val="2"/>
            <charset val="238"/>
          </rPr>
          <t>Latch, Lever:
To detect the connector locking (Latch) or help closing system (lever) with vertical switch(-es).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Q9" authorId="0">
      <text>
        <r>
          <rPr>
            <b/>
            <sz val="8"/>
            <color indexed="81"/>
            <rFont val="Tahoma"/>
            <family val="2"/>
            <charset val="238"/>
          </rPr>
          <t>Connector clip:
To detect a clip added to the connector. With vertical switch(-es).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R9" authorId="0">
      <text>
        <r>
          <rPr>
            <b/>
            <sz val="8"/>
            <color indexed="81"/>
            <rFont val="Tahoma"/>
            <family val="2"/>
          </rPr>
          <t xml:space="preserve">Side Detection:
Connector component detected by lateral detection operating by pneumatic cylinder. (Seal, cover, spacer, ...). Write the specific detection in the comment area.
</t>
        </r>
      </text>
    </comment>
    <comment ref="S9" authorId="0">
      <text>
        <r>
          <rPr>
            <b/>
            <sz val="8"/>
            <color indexed="81"/>
            <rFont val="Tahoma"/>
            <family val="2"/>
          </rPr>
          <t xml:space="preserve">Side Detection:
Connector component detected by lateral detection by stationary detection unit: rolling ball switch, end-position switch. (Seal, cover, spacer, ...). Write the specific detection in the comment area.
</t>
        </r>
      </text>
    </comment>
    <comment ref="T9" authorId="0">
      <text>
        <r>
          <rPr>
            <b/>
            <sz val="8"/>
            <color indexed="81"/>
            <rFont val="Tahoma"/>
            <family val="2"/>
            <charset val="238"/>
          </rPr>
          <t>Connector Clip Type:
Detection to assure that the clip type is the correct one.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U9" authorId="0">
      <text>
        <r>
          <rPr>
            <b/>
            <sz val="8"/>
            <color indexed="81"/>
            <rFont val="Tahoma"/>
            <family val="2"/>
            <charset val="238"/>
          </rPr>
          <t xml:space="preserve">Connector Type:
Detection to assure that the connector type is the correct one.
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V9" authorId="0">
      <text>
        <r>
          <rPr>
            <b/>
            <sz val="8"/>
            <color indexed="81"/>
            <rFont val="Tahoma"/>
            <family val="2"/>
          </rPr>
          <t xml:space="preserve">Colour contrast detection:
To avoid errors between connectors with only difference in the colour, using contrast cell. </t>
        </r>
      </text>
    </comment>
    <comment ref="W9" authorId="0">
      <text>
        <r>
          <rPr>
            <b/>
            <sz val="8"/>
            <color indexed="81"/>
            <rFont val="Tahoma"/>
            <family val="2"/>
          </rPr>
          <t xml:space="preserve">Colour optical detection:
To avoid errors between connectors with only difference in the colour, using RGB or HLS sensors. </t>
        </r>
      </text>
    </comment>
    <comment ref="X9" authorId="0">
      <text>
        <r>
          <rPr>
            <b/>
            <sz val="8"/>
            <color indexed="81"/>
            <rFont val="Tahoma"/>
            <family val="2"/>
            <charset val="238"/>
          </rPr>
          <t>Leak test simplex:
Unified Leak test to detect plugs, connector seals, wire seals and block seals by programmable vacuum/pressure sensor.</t>
        </r>
      </text>
    </comment>
    <comment ref="Y9" authorId="0">
      <text>
        <r>
          <rPr>
            <b/>
            <sz val="8"/>
            <color indexed="81"/>
            <rFont val="Tahoma"/>
            <family val="2"/>
            <charset val="238"/>
          </rPr>
          <t>Airbag bridge Activator:
To open airbag connectors bridges.</t>
        </r>
      </text>
    </comment>
    <comment ref="Z9" authorId="0">
      <text>
        <r>
          <rPr>
            <b/>
            <sz val="8"/>
            <color indexed="81"/>
            <rFont val="Tahoma"/>
            <family val="2"/>
            <charset val="238"/>
          </rPr>
          <t>Spacer closing unit:
Spacer closing by pneumatic cylinder with vertical movement. Closing force and speed to be limited by pressure regulator and air flow valve.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AA9" authorId="0">
      <text>
        <r>
          <rPr>
            <b/>
            <sz val="8"/>
            <color indexed="81"/>
            <rFont val="Tahoma"/>
            <family val="2"/>
            <charset val="238"/>
          </rPr>
          <t>Terminal alignment: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  <r>
          <rPr>
            <b/>
            <sz val="8"/>
            <color indexed="81"/>
            <rFont val="Tahoma"/>
            <family val="2"/>
          </rPr>
          <t>Element in the fixture to warranty the proper male terminal alignment</t>
        </r>
      </text>
    </comment>
    <comment ref="AB9" authorId="0">
      <text>
        <r>
          <rPr>
            <b/>
            <sz val="8"/>
            <color indexed="81"/>
            <rFont val="Tahoma"/>
            <family val="2"/>
            <charset val="238"/>
          </rPr>
          <t>Special Detection:
Column for detection not included in the standard ones. Write the special detection name in the comments area.</t>
        </r>
      </text>
    </comment>
    <comment ref="AC9" authorId="0">
      <text>
        <r>
          <rPr>
            <b/>
            <sz val="8"/>
            <color indexed="81"/>
            <rFont val="Tahoma"/>
            <family val="2"/>
            <charset val="238"/>
          </rPr>
          <t>Special Detection:
Column for detection not included in the standard ones. Write the special detection name in the comments area.</t>
        </r>
      </text>
    </comment>
    <comment ref="AD9" authorId="0">
      <text>
        <r>
          <rPr>
            <b/>
            <sz val="8"/>
            <color indexed="81"/>
            <rFont val="Tahoma"/>
            <family val="2"/>
          </rPr>
          <t>Special test point:
If special test pin is requred (step probe, isolated ring, the value of cell must be 1. Cost will be calculated multiplying the unit price with ways of connector.</t>
        </r>
      </text>
    </comment>
    <comment ref="AV9" authorId="0">
      <text>
        <r>
          <rPr>
            <b/>
            <sz val="8"/>
            <color indexed="81"/>
            <rFont val="Tahoma"/>
            <family val="2"/>
          </rPr>
          <t>Cost of something special, added to the fixture, not included in the calculated module price.</t>
        </r>
      </text>
    </comment>
    <comment ref="B63" authorId="0">
      <text>
        <r>
          <rPr>
            <b/>
            <sz val="8"/>
            <color indexed="81"/>
            <rFont val="Tahoma"/>
            <family val="2"/>
            <charset val="238"/>
          </rPr>
          <t>Pushback Module: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  <r>
          <rPr>
            <b/>
            <sz val="8"/>
            <color indexed="81"/>
            <rFont val="Tahoma"/>
            <family val="2"/>
          </rPr>
          <t>Pushback pin and Test pin with electrical connections to the analyser.</t>
        </r>
      </text>
    </comment>
    <comment ref="B64" authorId="0">
      <text>
        <r>
          <rPr>
            <b/>
            <sz val="8"/>
            <color indexed="81"/>
            <rFont val="Tahoma"/>
            <family val="2"/>
          </rPr>
          <t>Semi Pushback:
Pushback pin without electrical connection to the analyser, only analyser connection by test pin.</t>
        </r>
      </text>
    </comment>
  </commentList>
</comments>
</file>

<file path=xl/sharedStrings.xml><?xml version="1.0" encoding="utf-8"?>
<sst xmlns="http://schemas.openxmlformats.org/spreadsheetml/2006/main" count="352" uniqueCount="215">
  <si>
    <t xml:space="preserve"> </t>
  </si>
  <si>
    <t>TO BE FILLED IN BY THE SUPPLLIER</t>
  </si>
  <si>
    <t>Complete OLTT required (Y/N):</t>
  </si>
  <si>
    <t>Y</t>
  </si>
  <si>
    <t>Specification:</t>
  </si>
  <si>
    <t xml:space="preserve">RFQ issue Date: </t>
  </si>
  <si>
    <t>Ver.:</t>
  </si>
  <si>
    <t>4.0</t>
  </si>
  <si>
    <t>ref commande:</t>
  </si>
  <si>
    <t>ali</t>
  </si>
  <si>
    <t>fournisseur:</t>
  </si>
  <si>
    <t>IF ONLY FIXTURES ARE NEEDED:</t>
  </si>
  <si>
    <t>Quotation:</t>
  </si>
  <si>
    <t>Required delivery date:</t>
  </si>
  <si>
    <t>RFQ reference:</t>
  </si>
  <si>
    <t>Quotated by:</t>
  </si>
  <si>
    <t>Fixtures acc. to OLETT Rev. 2.0 (2014) (Y/N):</t>
  </si>
  <si>
    <t xml:space="preserve">Samples received date: </t>
  </si>
  <si>
    <t>Customer:</t>
  </si>
  <si>
    <t>op:</t>
  </si>
  <si>
    <t>15-2015</t>
  </si>
  <si>
    <t>Fixtures acc. to OLETT Rev. 1.0 (2008) (Y/N):</t>
  </si>
  <si>
    <t>Supplier delivery time:</t>
  </si>
  <si>
    <t>(WEEKS)</t>
  </si>
  <si>
    <t>Program/Project:</t>
  </si>
  <si>
    <t>L462</t>
  </si>
  <si>
    <t>Harness/Family:</t>
  </si>
  <si>
    <t>2nd Row LH Seat L462</t>
  </si>
  <si>
    <t>Interface &amp; rack cards needed (Y/N):</t>
  </si>
  <si>
    <t>STANDARD CURRENCY:</t>
  </si>
  <si>
    <t>EURO</t>
  </si>
  <si>
    <t xml:space="preserve">                         </t>
  </si>
  <si>
    <t>detection</t>
  </si>
  <si>
    <t>TYPE</t>
  </si>
  <si>
    <t>pos</t>
  </si>
  <si>
    <t>DESCRIPTION</t>
  </si>
  <si>
    <t>reference</t>
  </si>
  <si>
    <t>Supplier PN</t>
  </si>
  <si>
    <t>Supplier</t>
  </si>
  <si>
    <t>Denomination</t>
  </si>
  <si>
    <t>Supplier test specs provided by Lear (Y/N)</t>
  </si>
  <si>
    <t>Cavities / ways</t>
  </si>
  <si>
    <t>QTÉ. PIÈCES</t>
  </si>
  <si>
    <t>voies</t>
  </si>
  <si>
    <t>Total Test Points of Modules</t>
  </si>
  <si>
    <t>commentaire</t>
  </si>
  <si>
    <t xml:space="preserve">Calculated module unit price </t>
  </si>
  <si>
    <t>Special additional module unit price</t>
  </si>
  <si>
    <t>Module unit price</t>
  </si>
  <si>
    <t xml:space="preserve">Modules total price  </t>
  </si>
  <si>
    <t>Connector</t>
  </si>
  <si>
    <t>3216650H5</t>
  </si>
  <si>
    <t>2nd Row LH Seat</t>
  </si>
  <si>
    <t>C3HS74A</t>
  </si>
  <si>
    <r>
      <t xml:space="preserve">Clip support </t>
    </r>
    <r>
      <rPr>
        <b/>
        <sz val="10"/>
        <color rgb="FF00B050"/>
        <rFont val="Arial"/>
        <family val="2"/>
      </rPr>
      <t>329925S4U</t>
    </r>
    <r>
      <rPr>
        <sz val="10"/>
        <rFont val="Arial"/>
        <family val="2"/>
      </rPr>
      <t xml:space="preserve"> 1H 1V, Spacer closed H</t>
    </r>
  </si>
  <si>
    <t>3216727K7</t>
  </si>
  <si>
    <t>C33-Q2</t>
  </si>
  <si>
    <t xml:space="preserve">Clip support 329959IP7 1H 1V, Side Latch H
Spacer Closed by geometry
</t>
  </si>
  <si>
    <t>3216747R8</t>
  </si>
  <si>
    <t>C33-RA2</t>
  </si>
  <si>
    <t>Clip support 329959IP7 1H 1V, spacer open, closed
side latch H
Error proof by geometry
Activation by latch</t>
  </si>
  <si>
    <t>3216678L4</t>
  </si>
  <si>
    <t>C3HS39A</t>
  </si>
  <si>
    <t>Clip support E00019684  horizental, Spacer closed H</t>
  </si>
  <si>
    <t>C3HS39B</t>
  </si>
  <si>
    <t xml:space="preserve">activating by latch
Error proof by geometry
collars pins
Spacer closed by geometry
special test pin:pin plat(collar pin first choise)
</t>
  </si>
  <si>
    <t>32165K2TX</t>
  </si>
  <si>
    <t>C3HS41C</t>
  </si>
  <si>
    <t xml:space="preserve">Side: 04 spacer closed, 01 Ltach H
Activation by latch
Collar pins </t>
  </si>
  <si>
    <t>3216695S5</t>
  </si>
  <si>
    <t>C3HS74B</t>
  </si>
  <si>
    <t>Activating by latch
Collar pin
Spacer closed</t>
  </si>
  <si>
    <t>C3PS100C</t>
  </si>
  <si>
    <t>32165K0GM</t>
  </si>
  <si>
    <t>C3PS101A</t>
  </si>
  <si>
    <t>Side: 02 spacer closed, Latch H</t>
  </si>
  <si>
    <t>32165K4A5</t>
  </si>
  <si>
    <t>C3PS190A</t>
  </si>
  <si>
    <r>
      <t xml:space="preserve">Clip support </t>
    </r>
    <r>
      <rPr>
        <b/>
        <sz val="10"/>
        <color rgb="FF00B050"/>
        <rFont val="Arial"/>
        <family val="2"/>
      </rPr>
      <t>329959SX4</t>
    </r>
    <r>
      <rPr>
        <sz val="10"/>
        <rFont val="Arial"/>
        <family val="2"/>
      </rPr>
      <t>, spacer closed</t>
    </r>
  </si>
  <si>
    <t>C3PS193A</t>
  </si>
  <si>
    <t>C3PS228</t>
  </si>
  <si>
    <t>3216506D0</t>
  </si>
  <si>
    <t>C3PS56A</t>
  </si>
  <si>
    <t>Spacer. Avoid testing 321764029
Side: Spacer closed, Latch H</t>
  </si>
  <si>
    <t>32165K0VV</t>
  </si>
  <si>
    <t>C3PS56B</t>
  </si>
  <si>
    <t>Spacer closed, latch H
Collar pins</t>
  </si>
  <si>
    <t>3216741P8</t>
  </si>
  <si>
    <t>C3R116B</t>
  </si>
  <si>
    <t>Clip support 329959IP7 1H 1V
Spacer closed by geometry</t>
  </si>
  <si>
    <t>C3R116C</t>
  </si>
  <si>
    <t>Clip support 329959IP7 1H 1V,
Spacer closed by geometry</t>
  </si>
  <si>
    <t>3216741F0</t>
  </si>
  <si>
    <t>C3R123</t>
  </si>
  <si>
    <t>Spacer closed by geometry
Collar pins</t>
  </si>
  <si>
    <t>3216761U0</t>
  </si>
  <si>
    <t>C3R124</t>
  </si>
  <si>
    <t>Clip</t>
  </si>
  <si>
    <t>32035205Q</t>
  </si>
  <si>
    <t>R2</t>
  </si>
  <si>
    <t>airien module</t>
  </si>
  <si>
    <t>E05810500</t>
  </si>
  <si>
    <t>R21</t>
  </si>
  <si>
    <t>R22</t>
  </si>
  <si>
    <t>329959AR1</t>
  </si>
  <si>
    <t>R33</t>
  </si>
  <si>
    <t>3203502G5</t>
  </si>
  <si>
    <t>R1</t>
  </si>
  <si>
    <t>OBS</t>
  </si>
  <si>
    <t>3203550BY</t>
  </si>
  <si>
    <t>CLIP-001</t>
  </si>
  <si>
    <t>NEW</t>
  </si>
  <si>
    <t>R8</t>
  </si>
  <si>
    <t>R3</t>
  </si>
  <si>
    <t>R5</t>
  </si>
  <si>
    <t>R6</t>
  </si>
  <si>
    <t>R16</t>
  </si>
  <si>
    <t>R17</t>
  </si>
  <si>
    <t>R18</t>
  </si>
  <si>
    <t>R25</t>
  </si>
  <si>
    <t>R29</t>
  </si>
  <si>
    <t>R30</t>
  </si>
  <si>
    <t>R27</t>
  </si>
  <si>
    <t>R027</t>
  </si>
  <si>
    <t>3203501H4</t>
  </si>
  <si>
    <t>R34</t>
  </si>
  <si>
    <t>3203511B5</t>
  </si>
  <si>
    <t>R4</t>
  </si>
  <si>
    <t>R26</t>
  </si>
  <si>
    <t>R9</t>
  </si>
  <si>
    <t>R10</t>
  </si>
  <si>
    <t>R11</t>
  </si>
  <si>
    <t>R12</t>
  </si>
  <si>
    <t>Total modules:</t>
  </si>
  <si>
    <t>Total Test Point:</t>
  </si>
  <si>
    <t>Project discount on modules (%):</t>
  </si>
  <si>
    <t>Total modules with project discount:</t>
  </si>
  <si>
    <t>Project discount on components (%):</t>
  </si>
  <si>
    <t>Total components with project discount:</t>
  </si>
  <si>
    <t>TOTAL</t>
  </si>
  <si>
    <t xml:space="preserve">TOTAL </t>
  </si>
  <si>
    <t>ORDRE DE PRODUCTION</t>
  </si>
  <si>
    <t>CLIENT :</t>
  </si>
  <si>
    <t xml:space="preserve">OP:  </t>
  </si>
  <si>
    <t>DATE LIVRESON:</t>
  </si>
  <si>
    <t>RÉF COMMANDE:</t>
  </si>
  <si>
    <t xml:space="preserve">ALI </t>
  </si>
  <si>
    <t>DATE:</t>
  </si>
  <si>
    <t>ESPECIFICACIONES:</t>
  </si>
  <si>
    <t>Structure Type L1,5m</t>
  </si>
  <si>
    <t>TYPE DE PIÈCE:</t>
  </si>
  <si>
    <t>Pneumatiques</t>
  </si>
  <si>
    <t>TYPE CP</t>
  </si>
  <si>
    <t>DÉTECTIONS</t>
  </si>
  <si>
    <t>POS,</t>
  </si>
  <si>
    <t>RÉFÉRENCE</t>
  </si>
  <si>
    <t>Commentaire</t>
  </si>
  <si>
    <t>VOIES</t>
  </si>
  <si>
    <t>SYSTEM RESSORT</t>
  </si>
  <si>
    <t>CHANNEL/GROMMET</t>
  </si>
  <si>
    <t>PUSH-BACK</t>
  </si>
  <si>
    <t>SEMI-PUSH-BACK</t>
  </si>
  <si>
    <t>RING TERMINAL</t>
  </si>
  <si>
    <t xml:space="preserve">CLIP MODULE </t>
  </si>
  <si>
    <t>SPECIALE MODULE</t>
  </si>
  <si>
    <t>BLOQUE M/F</t>
  </si>
  <si>
    <t>SPACER</t>
  </si>
  <si>
    <t>SEAL</t>
  </si>
  <si>
    <t>Moulding/clamp/hood</t>
  </si>
  <si>
    <t>COVER</t>
  </si>
  <si>
    <t>SPRING</t>
  </si>
  <si>
    <t>LATCH/LEVIER</t>
  </si>
  <si>
    <t>ETANCHIETE</t>
  </si>
  <si>
    <t>SIDE DETECTION</t>
  </si>
  <si>
    <t>CONNECTOR TYPE</t>
  </si>
  <si>
    <t xml:space="preserve">CONNECTOR CLIP </t>
  </si>
  <si>
    <t>CONNECTOR CLIP TYPE</t>
  </si>
  <si>
    <t>COLOR CONTRAST</t>
  </si>
  <si>
    <t>COLOR RGB/LHS</t>
  </si>
  <si>
    <t>AIRBAG BRIDGE ACTIVATOR</t>
  </si>
  <si>
    <t>SPACER CLOSING UNIT</t>
  </si>
  <si>
    <t>TERMINAL ALUGNEMENT</t>
  </si>
  <si>
    <t>SPECIAL TEST PIN</t>
  </si>
  <si>
    <t xml:space="preserve">SPECIAL DETECTION </t>
  </si>
  <si>
    <t>SPACIAL ACTIVATOR</t>
  </si>
  <si>
    <t>DESIGNE</t>
  </si>
  <si>
    <t>CAM</t>
  </si>
  <si>
    <t>MECANISATION</t>
  </si>
  <si>
    <t>PERCER</t>
  </si>
  <si>
    <t>MONTAGE</t>
  </si>
  <si>
    <t>QUALITÉ</t>
  </si>
  <si>
    <t>ENVOI</t>
  </si>
  <si>
    <t>TYPE DE CONNEXION</t>
  </si>
  <si>
    <t>OLETT V.1</t>
  </si>
  <si>
    <t>PLAQUE SUPPORTE</t>
  </si>
  <si>
    <t>SYST. MARQUAGE</t>
  </si>
  <si>
    <t>TYPE DÉT. COULEUR</t>
  </si>
  <si>
    <t>TYPE PIN</t>
  </si>
  <si>
    <t>AUTRE</t>
  </si>
  <si>
    <t>TENSION</t>
  </si>
  <si>
    <t>24V</t>
  </si>
  <si>
    <t>49,8X99,8X21mm GRIS</t>
  </si>
  <si>
    <t>LED- 5V/12V / PULSATEUR</t>
  </si>
  <si>
    <t>PRR</t>
  </si>
  <si>
    <t>LONGUEUR CÂBLE</t>
  </si>
  <si>
    <t>1,5M</t>
  </si>
  <si>
    <t>MATÉRIEL</t>
  </si>
  <si>
    <t>DB</t>
  </si>
  <si>
    <t xml:space="preserve">Departement Comercial </t>
  </si>
  <si>
    <t>Departement Dessin</t>
  </si>
  <si>
    <t>Departement technique</t>
  </si>
  <si>
    <t>Control de prod.</t>
  </si>
  <si>
    <t>Département Qualité</t>
  </si>
  <si>
    <t>Magasin</t>
  </si>
  <si>
    <t>Expedition</t>
  </si>
</sst>
</file>

<file path=xl/styles.xml><?xml version="1.0" encoding="utf-8"?>
<styleSheet xmlns="http://schemas.openxmlformats.org/spreadsheetml/2006/main">
  <numFmts count="5">
    <numFmt numFmtId="164" formatCode="[$-C0A]dd\-mmm\-yy;@"/>
    <numFmt numFmtId="165" formatCode="#,##0.00\ _F_t_."/>
    <numFmt numFmtId="166" formatCode="#,##0.00\ _F_t"/>
    <numFmt numFmtId="167" formatCode="0.0"/>
    <numFmt numFmtId="168" formatCode="d\-m\-yyyy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 MT"/>
    </font>
    <font>
      <sz val="10"/>
      <name val="Arial"/>
      <family val="2"/>
      <charset val="238"/>
    </font>
    <font>
      <b/>
      <sz val="14"/>
      <color indexed="18"/>
      <name val="Arial"/>
      <family val="2"/>
    </font>
    <font>
      <b/>
      <i/>
      <sz val="14"/>
      <name val="Arial"/>
      <family val="2"/>
    </font>
    <font>
      <b/>
      <sz val="12"/>
      <name val="Arial"/>
      <family val="2"/>
      <charset val="238"/>
    </font>
    <font>
      <b/>
      <i/>
      <sz val="10"/>
      <color indexed="12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i/>
      <u/>
      <sz val="10"/>
      <name val="Arial"/>
      <family val="2"/>
    </font>
    <font>
      <b/>
      <sz val="14"/>
      <color rgb="FFFF0000"/>
      <name val="Arial"/>
      <family val="2"/>
    </font>
    <font>
      <sz val="12"/>
      <color indexed="10"/>
      <name val="Arial"/>
      <family val="2"/>
    </font>
    <font>
      <b/>
      <sz val="12"/>
      <color indexed="18"/>
      <name val="Arial"/>
      <family val="2"/>
      <charset val="238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  <charset val="238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B050"/>
      <name val="Arial"/>
      <family val="2"/>
    </font>
    <font>
      <b/>
      <sz val="10"/>
      <color rgb="FF00B050"/>
      <name val="Arial"/>
      <family val="2"/>
    </font>
    <font>
      <i/>
      <sz val="12"/>
      <name val="Arial"/>
      <family val="2"/>
    </font>
    <font>
      <b/>
      <sz val="12"/>
      <name val="Arial MT"/>
    </font>
    <font>
      <b/>
      <sz val="9"/>
      <name val="Arial MT"/>
    </font>
    <font>
      <sz val="10"/>
      <name val="Arial MT"/>
    </font>
    <font>
      <sz val="12"/>
      <name val="Arial MT"/>
      <charset val="238"/>
    </font>
    <font>
      <sz val="12"/>
      <name val="Arial MT"/>
    </font>
    <font>
      <b/>
      <sz val="24"/>
      <name val="Arial"/>
      <family val="2"/>
    </font>
    <font>
      <sz val="9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</font>
    <font>
      <sz val="36"/>
      <name val="Arial"/>
      <family val="2"/>
    </font>
    <font>
      <sz val="36"/>
      <name val="Bar-Code 39"/>
      <family val="2"/>
      <charset val="2"/>
    </font>
    <font>
      <b/>
      <sz val="36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43" fillId="0" borderId="0"/>
    <xf numFmtId="0" fontId="11" fillId="0" borderId="0"/>
  </cellStyleXfs>
  <cellXfs count="523">
    <xf numFmtId="0" fontId="0" fillId="0" borderId="0" xfId="0"/>
    <xf numFmtId="0" fontId="3" fillId="2" borderId="0" xfId="2" applyFont="1" applyFill="1" applyAlignment="1" applyProtection="1">
      <alignment horizontal="center" vertical="center"/>
      <protection locked="0"/>
    </xf>
    <xf numFmtId="0" fontId="3" fillId="2" borderId="0" xfId="2" applyFont="1" applyFill="1" applyAlignment="1" applyProtection="1">
      <alignment vertical="center"/>
      <protection locked="0"/>
    </xf>
    <xf numFmtId="0" fontId="4" fillId="2" borderId="0" xfId="2" applyFont="1" applyFill="1" applyAlignment="1" applyProtection="1">
      <alignment horizontal="right" vertical="center"/>
    </xf>
    <xf numFmtId="0" fontId="5" fillId="2" borderId="0" xfId="2" applyFont="1" applyFill="1" applyAlignment="1" applyProtection="1">
      <alignment horizontal="left" vertical="center"/>
      <protection locked="0"/>
    </xf>
    <xf numFmtId="0" fontId="3" fillId="2" borderId="0" xfId="2" applyFont="1" applyFill="1" applyProtection="1">
      <protection locked="0"/>
    </xf>
    <xf numFmtId="0" fontId="6" fillId="2" borderId="0" xfId="2" applyFont="1" applyFill="1" applyAlignment="1" applyProtection="1">
      <alignment horizontal="left" vertical="center"/>
      <protection locked="0"/>
    </xf>
    <xf numFmtId="0" fontId="3" fillId="2" borderId="0" xfId="2" applyFont="1" applyFill="1" applyBorder="1" applyProtection="1">
      <protection locked="0"/>
    </xf>
    <xf numFmtId="0" fontId="3" fillId="2" borderId="0" xfId="2" applyFont="1" applyFill="1" applyAlignment="1" applyProtection="1">
      <alignment horizontal="center"/>
      <protection locked="0"/>
    </xf>
    <xf numFmtId="0" fontId="7" fillId="3" borderId="1" xfId="2" applyFont="1" applyFill="1" applyBorder="1" applyProtection="1">
      <protection locked="0"/>
    </xf>
    <xf numFmtId="0" fontId="7" fillId="3" borderId="2" xfId="2" applyFont="1" applyFill="1" applyBorder="1" applyProtection="1">
      <protection locked="0"/>
    </xf>
    <xf numFmtId="0" fontId="3" fillId="3" borderId="3" xfId="2" applyFont="1" applyFill="1" applyBorder="1" applyProtection="1">
      <protection locked="0"/>
    </xf>
    <xf numFmtId="0" fontId="8" fillId="3" borderId="4" xfId="2" applyFont="1" applyFill="1" applyBorder="1" applyProtection="1">
      <protection locked="0"/>
    </xf>
    <xf numFmtId="0" fontId="9" fillId="3" borderId="2" xfId="2" applyFont="1" applyFill="1" applyBorder="1" applyAlignment="1" applyProtection="1">
      <alignment horizontal="centerContinuous" vertical="center"/>
      <protection locked="0"/>
    </xf>
    <xf numFmtId="0" fontId="6" fillId="3" borderId="2" xfId="2" applyFont="1" applyFill="1" applyBorder="1" applyAlignment="1" applyProtection="1">
      <alignment horizontal="centerContinuous" vertical="center"/>
      <protection locked="0"/>
    </xf>
    <xf numFmtId="0" fontId="6" fillId="3" borderId="4" xfId="2" applyFont="1" applyFill="1" applyBorder="1" applyAlignment="1" applyProtection="1">
      <alignment horizontal="centerContinuous" vertical="center"/>
      <protection locked="0"/>
    </xf>
    <xf numFmtId="0" fontId="10" fillId="2" borderId="0" xfId="2" applyFont="1" applyFill="1" applyProtection="1">
      <protection locked="0"/>
    </xf>
    <xf numFmtId="0" fontId="6" fillId="2" borderId="0" xfId="2" applyFont="1" applyFill="1" applyAlignment="1" applyProtection="1">
      <alignment vertical="center"/>
      <protection locked="0"/>
    </xf>
    <xf numFmtId="0" fontId="10" fillId="2" borderId="0" xfId="2" applyFont="1" applyFill="1" applyAlignment="1" applyProtection="1">
      <alignment horizontal="right"/>
      <protection locked="0"/>
    </xf>
    <xf numFmtId="0" fontId="10" fillId="4" borderId="5" xfId="2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12" fillId="2" borderId="0" xfId="2" applyFont="1" applyFill="1" applyBorder="1" applyAlignment="1" applyProtection="1">
      <alignment horizontal="right" vertical="center"/>
      <protection locked="0"/>
    </xf>
    <xf numFmtId="0" fontId="6" fillId="4" borderId="7" xfId="2" applyFont="1" applyFill="1" applyBorder="1" applyAlignment="1" applyProtection="1">
      <alignment horizontal="center" vertical="center"/>
      <protection locked="0"/>
    </xf>
    <xf numFmtId="0" fontId="12" fillId="2" borderId="0" xfId="2" applyFont="1" applyFill="1" applyAlignment="1" applyProtection="1">
      <alignment horizontal="right" vertical="center"/>
      <protection locked="0"/>
    </xf>
    <xf numFmtId="164" fontId="6" fillId="4" borderId="8" xfId="2" applyNumberFormat="1" applyFont="1" applyFill="1" applyBorder="1" applyAlignment="1" applyProtection="1">
      <alignment horizontal="center" vertic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6" fillId="2" borderId="0" xfId="2" applyNumberFormat="1" applyFont="1" applyFill="1" applyAlignment="1" applyProtection="1">
      <alignment horizontal="left"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3" fillId="0" borderId="0" xfId="2" applyFont="1" applyProtection="1">
      <protection locked="0"/>
    </xf>
    <xf numFmtId="0" fontId="13" fillId="2" borderId="0" xfId="2" applyFont="1" applyFill="1" applyAlignment="1" applyProtection="1">
      <alignment horizontal="right" vertical="center"/>
      <protection locked="0"/>
    </xf>
    <xf numFmtId="0" fontId="4" fillId="2" borderId="0" xfId="2" applyFont="1" applyFill="1" applyAlignment="1" applyProtection="1">
      <alignment horizontal="right" vertical="center"/>
      <protection locked="0"/>
    </xf>
    <xf numFmtId="0" fontId="14" fillId="3" borderId="1" xfId="2" applyFont="1" applyFill="1" applyBorder="1" applyAlignment="1" applyProtection="1">
      <alignment horizontal="left" vertical="center"/>
      <protection locked="0"/>
    </xf>
    <xf numFmtId="0" fontId="6" fillId="3" borderId="2" xfId="2" applyFont="1" applyFill="1" applyBorder="1" applyAlignment="1" applyProtection="1">
      <alignment vertical="center"/>
      <protection locked="0"/>
    </xf>
    <xf numFmtId="0" fontId="3" fillId="3" borderId="2" xfId="2" applyFont="1" applyFill="1" applyBorder="1" applyProtection="1">
      <protection locked="0"/>
    </xf>
    <xf numFmtId="0" fontId="3" fillId="3" borderId="4" xfId="2" applyFont="1" applyFill="1" applyBorder="1" applyProtection="1">
      <protection locked="0"/>
    </xf>
    <xf numFmtId="0" fontId="15" fillId="2" borderId="0" xfId="2" applyFont="1" applyFill="1" applyAlignment="1" applyProtection="1">
      <alignment horizontal="right"/>
      <protection locked="0"/>
    </xf>
    <xf numFmtId="0" fontId="6" fillId="3" borderId="7" xfId="2" applyFont="1" applyFill="1" applyBorder="1" applyAlignment="1" applyProtection="1">
      <alignment horizontal="center" vertical="center"/>
      <protection locked="0"/>
    </xf>
    <xf numFmtId="0" fontId="12" fillId="2" borderId="0" xfId="2" applyFont="1" applyFill="1" applyAlignment="1" applyProtection="1">
      <alignment horizontal="right"/>
      <protection locked="0"/>
    </xf>
    <xf numFmtId="0" fontId="10" fillId="2" borderId="0" xfId="2" applyFont="1" applyFill="1" applyAlignment="1" applyProtection="1">
      <alignment horizontal="left"/>
      <protection locked="0"/>
    </xf>
    <xf numFmtId="0" fontId="10" fillId="3" borderId="1" xfId="2" applyFont="1" applyFill="1" applyBorder="1" applyAlignment="1" applyProtection="1">
      <alignment horizontal="left" vertical="center"/>
      <protection locked="0"/>
    </xf>
    <xf numFmtId="0" fontId="6" fillId="3" borderId="2" xfId="2" applyFont="1" applyFill="1" applyBorder="1" applyAlignment="1" applyProtection="1">
      <alignment horizontal="center" vertical="center"/>
      <protection locked="0"/>
    </xf>
    <xf numFmtId="0" fontId="6" fillId="2" borderId="0" xfId="2" applyFont="1" applyFill="1" applyAlignment="1" applyProtection="1">
      <alignment horizontal="centerContinuous" vertical="center"/>
      <protection locked="0"/>
    </xf>
    <xf numFmtId="0" fontId="9" fillId="2" borderId="0" xfId="2" applyFont="1" applyFill="1" applyAlignment="1" applyProtection="1">
      <alignment horizontal="left"/>
      <protection locked="0"/>
    </xf>
    <xf numFmtId="0" fontId="16" fillId="2" borderId="0" xfId="2" applyFont="1" applyFill="1" applyAlignment="1" applyProtection="1">
      <alignment horizontal="right" vertical="center"/>
      <protection locked="0"/>
    </xf>
    <xf numFmtId="2" fontId="14" fillId="3" borderId="1" xfId="2" applyNumberFormat="1" applyFont="1" applyFill="1" applyBorder="1" applyAlignment="1" applyProtection="1">
      <alignment horizontal="left" vertical="center"/>
      <protection locked="0"/>
    </xf>
    <xf numFmtId="0" fontId="3" fillId="3" borderId="9" xfId="2" applyFont="1" applyFill="1" applyBorder="1" applyAlignment="1" applyProtection="1">
      <alignment horizontal="center"/>
      <protection locked="0"/>
    </xf>
    <xf numFmtId="0" fontId="17" fillId="2" borderId="0" xfId="3" applyFont="1" applyFill="1" applyBorder="1" applyAlignment="1" applyProtection="1">
      <alignment horizontal="left" vertical="center"/>
      <protection locked="0"/>
    </xf>
    <xf numFmtId="0" fontId="18" fillId="2" borderId="0" xfId="2" applyFont="1" applyFill="1" applyAlignment="1" applyProtection="1">
      <alignment horizontal="right" vertical="center"/>
      <protection locked="0"/>
    </xf>
    <xf numFmtId="0" fontId="6" fillId="4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Alignment="1" applyProtection="1">
      <alignment horizontal="center"/>
      <protection locked="0"/>
    </xf>
    <xf numFmtId="0" fontId="3" fillId="5" borderId="11" xfId="2" applyFont="1" applyFill="1" applyBorder="1" applyAlignment="1" applyProtection="1">
      <alignment horizontal="center"/>
      <protection locked="0"/>
    </xf>
    <xf numFmtId="0" fontId="3" fillId="5" borderId="12" xfId="2" applyFont="1" applyFill="1" applyBorder="1" applyAlignment="1" applyProtection="1">
      <alignment horizontal="centerContinuous"/>
      <protection locked="0"/>
    </xf>
    <xf numFmtId="0" fontId="3" fillId="5" borderId="13" xfId="2" applyFont="1" applyFill="1" applyBorder="1" applyAlignment="1" applyProtection="1">
      <alignment horizontal="centerContinuous"/>
      <protection locked="0"/>
    </xf>
    <xf numFmtId="0" fontId="3" fillId="5" borderId="13" xfId="2" applyFont="1" applyFill="1" applyBorder="1" applyAlignment="1" applyProtection="1">
      <alignment horizontal="center"/>
      <protection locked="0"/>
    </xf>
    <xf numFmtId="0" fontId="3" fillId="5" borderId="14" xfId="2" applyFont="1" applyFill="1" applyBorder="1" applyAlignment="1" applyProtection="1">
      <alignment horizontal="centerContinuous"/>
      <protection locked="0"/>
    </xf>
    <xf numFmtId="0" fontId="3" fillId="5" borderId="13" xfId="2" applyFont="1" applyFill="1" applyBorder="1" applyProtection="1">
      <protection locked="0"/>
    </xf>
    <xf numFmtId="0" fontId="19" fillId="5" borderId="15" xfId="2" applyFont="1" applyFill="1" applyBorder="1" applyAlignment="1" applyProtection="1">
      <alignment horizontal="center"/>
      <protection locked="0"/>
    </xf>
    <xf numFmtId="0" fontId="20" fillId="5" borderId="16" xfId="2" applyFont="1" applyFill="1" applyBorder="1" applyAlignment="1" applyProtection="1">
      <alignment horizontal="center"/>
      <protection locked="0"/>
    </xf>
    <xf numFmtId="0" fontId="20" fillId="5" borderId="13" xfId="2" applyFont="1" applyFill="1" applyBorder="1" applyAlignment="1" applyProtection="1">
      <alignment horizontal="center"/>
      <protection locked="0"/>
    </xf>
    <xf numFmtId="0" fontId="20" fillId="5" borderId="17" xfId="2" applyFont="1" applyFill="1" applyBorder="1" applyAlignment="1" applyProtection="1">
      <alignment horizontal="center"/>
      <protection locked="0"/>
    </xf>
    <xf numFmtId="0" fontId="19" fillId="5" borderId="15" xfId="2" applyFont="1" applyFill="1" applyBorder="1" applyAlignment="1" applyProtection="1">
      <alignment horizontal="center" textRotation="90"/>
      <protection locked="0"/>
    </xf>
    <xf numFmtId="0" fontId="19" fillId="5" borderId="16" xfId="2" applyFont="1" applyFill="1" applyBorder="1" applyAlignment="1" applyProtection="1">
      <alignment horizontal="center"/>
      <protection locked="0"/>
    </xf>
    <xf numFmtId="0" fontId="19" fillId="5" borderId="13" xfId="2" applyFont="1" applyFill="1" applyBorder="1" applyAlignment="1" applyProtection="1">
      <alignment horizontal="center"/>
      <protection locked="0"/>
    </xf>
    <xf numFmtId="0" fontId="19" fillId="5" borderId="17" xfId="2" applyFont="1" applyFill="1" applyBorder="1" applyAlignment="1" applyProtection="1">
      <alignment horizontal="center"/>
      <protection locked="0"/>
    </xf>
    <xf numFmtId="0" fontId="19" fillId="5" borderId="16" xfId="2" applyFont="1" applyFill="1" applyBorder="1" applyProtection="1">
      <protection locked="0"/>
    </xf>
    <xf numFmtId="0" fontId="19" fillId="5" borderId="18" xfId="2" applyFont="1" applyFill="1" applyBorder="1" applyProtection="1">
      <protection locked="0"/>
    </xf>
    <xf numFmtId="0" fontId="3" fillId="5" borderId="19" xfId="2" applyFont="1" applyFill="1" applyBorder="1" applyAlignment="1" applyProtection="1">
      <alignment horizontal="center"/>
      <protection locked="0"/>
    </xf>
    <xf numFmtId="0" fontId="3" fillId="5" borderId="20" xfId="2" applyFont="1" applyFill="1" applyBorder="1" applyAlignment="1" applyProtection="1">
      <alignment horizontal="centerContinuous"/>
      <protection locked="0"/>
    </xf>
    <xf numFmtId="0" fontId="3" fillId="5" borderId="21" xfId="2" applyFont="1" applyFill="1" applyBorder="1" applyAlignment="1" applyProtection="1">
      <alignment horizontal="centerContinuous"/>
      <protection locked="0"/>
    </xf>
    <xf numFmtId="0" fontId="3" fillId="5" borderId="21" xfId="2" applyFont="1" applyFill="1" applyBorder="1" applyAlignment="1" applyProtection="1">
      <alignment horizontal="center"/>
      <protection locked="0"/>
    </xf>
    <xf numFmtId="0" fontId="3" fillId="5" borderId="22" xfId="2" applyFont="1" applyFill="1" applyBorder="1" applyAlignment="1" applyProtection="1">
      <alignment horizontal="centerContinuous"/>
      <protection locked="0"/>
    </xf>
    <xf numFmtId="0" fontId="3" fillId="5" borderId="21" xfId="2" applyFont="1" applyFill="1" applyBorder="1" applyProtection="1">
      <protection locked="0"/>
    </xf>
    <xf numFmtId="0" fontId="19" fillId="5" borderId="23" xfId="2" applyFont="1" applyFill="1" applyBorder="1" applyAlignment="1" applyProtection="1">
      <alignment horizontal="center"/>
      <protection locked="0"/>
    </xf>
    <xf numFmtId="0" fontId="19" fillId="5" borderId="24" xfId="2" applyFont="1" applyFill="1" applyBorder="1" applyAlignment="1" applyProtection="1">
      <alignment horizontal="centerContinuous"/>
      <protection locked="0"/>
    </xf>
    <xf numFmtId="0" fontId="19" fillId="5" borderId="21" xfId="2" applyFont="1" applyFill="1" applyBorder="1" applyAlignment="1" applyProtection="1">
      <alignment horizontal="centerContinuous"/>
      <protection locked="0"/>
    </xf>
    <xf numFmtId="0" fontId="19" fillId="5" borderId="23" xfId="2" applyFont="1" applyFill="1" applyBorder="1" applyAlignment="1" applyProtection="1">
      <alignment horizontal="center" textRotation="90"/>
      <protection locked="0"/>
    </xf>
    <xf numFmtId="2" fontId="19" fillId="6" borderId="25" xfId="2" applyNumberFormat="1" applyFont="1" applyFill="1" applyBorder="1" applyAlignment="1" applyProtection="1">
      <alignment horizontal="center" textRotation="90"/>
      <protection locked="0"/>
    </xf>
    <xf numFmtId="2" fontId="19" fillId="6" borderId="4" xfId="2" applyNumberFormat="1" applyFont="1" applyFill="1" applyBorder="1" applyAlignment="1" applyProtection="1">
      <alignment horizontal="center" textRotation="90"/>
      <protection locked="0"/>
    </xf>
    <xf numFmtId="2" fontId="19" fillId="6" borderId="8" xfId="2" applyNumberFormat="1" applyFont="1" applyFill="1" applyBorder="1" applyAlignment="1" applyProtection="1">
      <alignment horizontal="center" textRotation="90"/>
      <protection locked="0"/>
    </xf>
    <xf numFmtId="2" fontId="19" fillId="6" borderId="26" xfId="2" applyNumberFormat="1" applyFont="1" applyFill="1" applyBorder="1" applyAlignment="1" applyProtection="1">
      <alignment horizontal="center" textRotation="90"/>
      <protection locked="0"/>
    </xf>
    <xf numFmtId="0" fontId="19" fillId="5" borderId="24" xfId="2" applyFont="1" applyFill="1" applyBorder="1" applyProtection="1">
      <protection locked="0"/>
    </xf>
    <xf numFmtId="0" fontId="19" fillId="5" borderId="27" xfId="2" applyFont="1" applyFill="1" applyBorder="1" applyProtection="1">
      <protection locked="0"/>
    </xf>
    <xf numFmtId="0" fontId="3" fillId="5" borderId="28" xfId="2" applyFont="1" applyFill="1" applyBorder="1" applyAlignment="1" applyProtection="1">
      <alignment horizontal="center"/>
      <protection locked="0"/>
    </xf>
    <xf numFmtId="0" fontId="3" fillId="5" borderId="1" xfId="2" applyFont="1" applyFill="1" applyBorder="1" applyAlignment="1" applyProtection="1">
      <alignment horizontal="centerContinuous"/>
      <protection locked="0"/>
    </xf>
    <xf numFmtId="0" fontId="3" fillId="5" borderId="2" xfId="2" applyFont="1" applyFill="1" applyBorder="1" applyAlignment="1" applyProtection="1">
      <alignment horizontal="centerContinuous"/>
      <protection locked="0"/>
    </xf>
    <xf numFmtId="0" fontId="3" fillId="5" borderId="2" xfId="2" applyFont="1" applyFill="1" applyBorder="1" applyAlignment="1" applyProtection="1">
      <alignment horizontal="center"/>
      <protection locked="0"/>
    </xf>
    <xf numFmtId="0" fontId="3" fillId="5" borderId="4" xfId="2" applyFont="1" applyFill="1" applyBorder="1" applyAlignment="1" applyProtection="1">
      <alignment horizontal="centerContinuous"/>
      <protection locked="0"/>
    </xf>
    <xf numFmtId="0" fontId="3" fillId="5" borderId="2" xfId="2" applyFont="1" applyFill="1" applyBorder="1" applyProtection="1">
      <protection locked="0"/>
    </xf>
    <xf numFmtId="0" fontId="19" fillId="5" borderId="29" xfId="2" applyFont="1" applyFill="1" applyBorder="1" applyAlignment="1" applyProtection="1">
      <alignment horizontal="center"/>
      <protection locked="0"/>
    </xf>
    <xf numFmtId="2" fontId="19" fillId="6" borderId="30" xfId="2" applyNumberFormat="1" applyFont="1" applyFill="1" applyBorder="1" applyAlignment="1" applyProtection="1">
      <alignment horizontal="center" textRotation="90"/>
      <protection locked="0"/>
    </xf>
    <xf numFmtId="0" fontId="19" fillId="5" borderId="29" xfId="2" applyFont="1" applyFill="1" applyBorder="1" applyAlignment="1" applyProtection="1">
      <alignment horizontal="center" textRotation="90"/>
      <protection locked="0"/>
    </xf>
    <xf numFmtId="0" fontId="19" fillId="5" borderId="31" xfId="2" applyFont="1" applyFill="1" applyBorder="1" applyProtection="1">
      <protection locked="0"/>
    </xf>
    <xf numFmtId="0" fontId="19" fillId="5" borderId="32" xfId="2" applyFont="1" applyFill="1" applyBorder="1" applyProtection="1">
      <protection locked="0"/>
    </xf>
    <xf numFmtId="0" fontId="20" fillId="5" borderId="33" xfId="2" applyFont="1" applyFill="1" applyBorder="1" applyAlignment="1" applyProtection="1">
      <alignment horizontal="center" textRotation="90"/>
    </xf>
    <xf numFmtId="0" fontId="21" fillId="5" borderId="34" xfId="2" applyFont="1" applyFill="1" applyBorder="1" applyAlignment="1" applyProtection="1">
      <alignment horizontal="center" vertical="center" wrapText="1"/>
    </xf>
    <xf numFmtId="0" fontId="20" fillId="5" borderId="34" xfId="2" applyFont="1" applyFill="1" applyBorder="1" applyAlignment="1" applyProtection="1">
      <alignment horizontal="center" vertical="center" wrapText="1"/>
    </xf>
    <xf numFmtId="0" fontId="19" fillId="5" borderId="34" xfId="2" applyFont="1" applyFill="1" applyBorder="1" applyAlignment="1" applyProtection="1">
      <alignment horizontal="center" vertical="center" wrapText="1"/>
    </xf>
    <xf numFmtId="0" fontId="20" fillId="5" borderId="8" xfId="2" applyFont="1" applyFill="1" applyBorder="1" applyAlignment="1" applyProtection="1">
      <alignment horizontal="center" vertical="center" wrapText="1"/>
    </xf>
    <xf numFmtId="0" fontId="19" fillId="5" borderId="8" xfId="2" applyFont="1" applyFill="1" applyBorder="1" applyAlignment="1" applyProtection="1">
      <alignment horizontal="center" textRotation="90" wrapText="1"/>
    </xf>
    <xf numFmtId="0" fontId="19" fillId="5" borderId="34" xfId="2" applyFont="1" applyFill="1" applyBorder="1" applyAlignment="1" applyProtection="1">
      <alignment horizontal="center" vertical="center" textRotation="90" wrapText="1"/>
    </xf>
    <xf numFmtId="0" fontId="20" fillId="5" borderId="0" xfId="2" applyFont="1" applyFill="1" applyBorder="1" applyAlignment="1" applyProtection="1">
      <alignment horizontal="center" vertical="center" textRotation="90" wrapText="1"/>
    </xf>
    <xf numFmtId="0" fontId="20" fillId="5" borderId="35" xfId="2" applyFont="1" applyFill="1" applyBorder="1" applyAlignment="1" applyProtection="1">
      <alignment horizontal="center" textRotation="90"/>
    </xf>
    <xf numFmtId="0" fontId="20" fillId="6" borderId="36" xfId="2" applyFont="1" applyFill="1" applyBorder="1" applyAlignment="1" applyProtection="1">
      <alignment horizontal="center" textRotation="90"/>
    </xf>
    <xf numFmtId="0" fontId="20" fillId="6" borderId="34" xfId="2" applyFont="1" applyFill="1" applyBorder="1" applyAlignment="1" applyProtection="1">
      <alignment horizontal="center" textRotation="90"/>
    </xf>
    <xf numFmtId="0" fontId="20" fillId="6" borderId="30" xfId="2" applyFont="1" applyFill="1" applyBorder="1" applyAlignment="1" applyProtection="1">
      <alignment horizontal="center" textRotation="90"/>
    </xf>
    <xf numFmtId="0" fontId="19" fillId="5" borderId="35" xfId="2" applyFont="1" applyFill="1" applyBorder="1" applyAlignment="1" applyProtection="1">
      <alignment horizontal="center" textRotation="90"/>
    </xf>
    <xf numFmtId="0" fontId="19" fillId="6" borderId="36" xfId="2" applyFont="1" applyFill="1" applyBorder="1" applyAlignment="1" applyProtection="1">
      <alignment horizontal="center" textRotation="90"/>
    </xf>
    <xf numFmtId="0" fontId="21" fillId="6" borderId="34" xfId="2" applyFont="1" applyFill="1" applyBorder="1" applyAlignment="1" applyProtection="1">
      <alignment horizontal="center" textRotation="90"/>
    </xf>
    <xf numFmtId="0" fontId="19" fillId="6" borderId="34" xfId="2" applyFont="1" applyFill="1" applyBorder="1" applyAlignment="1" applyProtection="1">
      <alignment horizontal="center" textRotation="90"/>
    </xf>
    <xf numFmtId="0" fontId="19" fillId="6" borderId="37" xfId="2" applyFont="1" applyFill="1" applyBorder="1" applyAlignment="1" applyProtection="1">
      <alignment horizontal="center" textRotation="90"/>
    </xf>
    <xf numFmtId="0" fontId="20" fillId="5" borderId="36" xfId="2" applyFont="1" applyFill="1" applyBorder="1" applyAlignment="1" applyProtection="1">
      <alignment horizontal="center" vertical="center" wrapText="1"/>
    </xf>
    <xf numFmtId="0" fontId="19" fillId="5" borderId="38" xfId="2" applyFont="1" applyFill="1" applyBorder="1" applyAlignment="1" applyProtection="1">
      <alignment horizontal="center" vertical="center" wrapText="1"/>
    </xf>
    <xf numFmtId="0" fontId="3" fillId="7" borderId="39" xfId="2" applyFont="1" applyFill="1" applyBorder="1" applyAlignment="1" applyProtection="1">
      <alignment horizontal="center"/>
      <protection locked="0"/>
    </xf>
    <xf numFmtId="0" fontId="22" fillId="7" borderId="40" xfId="0" applyFont="1" applyFill="1" applyBorder="1" applyAlignment="1">
      <alignment horizontal="center"/>
    </xf>
    <xf numFmtId="0" fontId="22" fillId="7" borderId="40" xfId="0" applyFont="1" applyFill="1" applyBorder="1" applyAlignment="1">
      <alignment horizontal="left"/>
    </xf>
    <xf numFmtId="0" fontId="22" fillId="7" borderId="40" xfId="0" applyFont="1" applyFill="1" applyBorder="1" applyAlignment="1">
      <alignment horizontal="right"/>
    </xf>
    <xf numFmtId="1" fontId="22" fillId="7" borderId="40" xfId="0" applyNumberFormat="1" applyFont="1" applyFill="1" applyBorder="1" applyAlignment="1">
      <alignment horizontal="center"/>
    </xf>
    <xf numFmtId="1" fontId="22" fillId="7" borderId="41" xfId="0" applyNumberFormat="1" applyFont="1" applyFill="1" applyBorder="1" applyAlignment="1">
      <alignment horizontal="center"/>
    </xf>
    <xf numFmtId="0" fontId="23" fillId="7" borderId="29" xfId="2" applyFont="1" applyFill="1" applyBorder="1" applyAlignment="1" applyProtection="1">
      <alignment horizontal="center"/>
      <protection locked="0"/>
    </xf>
    <xf numFmtId="1" fontId="22" fillId="7" borderId="42" xfId="0" applyNumberFormat="1" applyFont="1" applyFill="1" applyBorder="1" applyAlignment="1">
      <alignment horizontal="center"/>
    </xf>
    <xf numFmtId="1" fontId="22" fillId="7" borderId="43" xfId="0" applyNumberFormat="1" applyFont="1" applyFill="1" applyBorder="1" applyAlignment="1">
      <alignment horizontal="center"/>
    </xf>
    <xf numFmtId="1" fontId="24" fillId="7" borderId="43" xfId="0" applyNumberFormat="1" applyFont="1" applyFill="1" applyBorder="1" applyAlignment="1">
      <alignment horizontal="center"/>
    </xf>
    <xf numFmtId="1" fontId="22" fillId="7" borderId="44" xfId="0" applyNumberFormat="1" applyFont="1" applyFill="1" applyBorder="1" applyAlignment="1">
      <alignment horizontal="center"/>
    </xf>
    <xf numFmtId="1" fontId="22" fillId="7" borderId="45" xfId="0" applyNumberFormat="1" applyFont="1" applyFill="1" applyBorder="1" applyAlignment="1">
      <alignment horizontal="center"/>
    </xf>
    <xf numFmtId="1" fontId="11" fillId="7" borderId="29" xfId="2" applyNumberFormat="1" applyFont="1" applyFill="1" applyBorder="1" applyAlignment="1" applyProtection="1">
      <alignment horizontal="center"/>
      <protection locked="0"/>
    </xf>
    <xf numFmtId="1" fontId="23" fillId="7" borderId="46" xfId="2" applyNumberFormat="1" applyFont="1" applyFill="1" applyBorder="1" applyAlignment="1" applyProtection="1">
      <alignment horizontal="center"/>
      <protection locked="0"/>
    </xf>
    <xf numFmtId="1" fontId="23" fillId="7" borderId="47" xfId="2" applyNumberFormat="1" applyFont="1" applyFill="1" applyBorder="1" applyAlignment="1" applyProtection="1">
      <alignment horizontal="center"/>
      <protection locked="0"/>
    </xf>
    <xf numFmtId="1" fontId="23" fillId="7" borderId="48" xfId="2" applyNumberFormat="1" applyFont="1" applyFill="1" applyBorder="1" applyAlignment="1" applyProtection="1">
      <alignment horizontal="center"/>
      <protection locked="0"/>
    </xf>
    <xf numFmtId="1" fontId="23" fillId="7" borderId="49" xfId="2" applyNumberFormat="1" applyFont="1" applyFill="1" applyBorder="1" applyAlignment="1" applyProtection="1">
      <alignment horizontal="center"/>
      <protection locked="0"/>
    </xf>
    <xf numFmtId="0" fontId="11" fillId="7" borderId="25" xfId="3" applyFont="1" applyFill="1" applyBorder="1" applyAlignment="1" applyProtection="1">
      <alignment horizontal="left" wrapText="1"/>
      <protection locked="0"/>
    </xf>
    <xf numFmtId="165" fontId="23" fillId="7" borderId="50" xfId="2" applyNumberFormat="1" applyFont="1" applyFill="1" applyBorder="1" applyAlignment="1" applyProtection="1">
      <alignment horizontal="right"/>
      <protection locked="0"/>
    </xf>
    <xf numFmtId="4" fontId="23" fillId="7" borderId="50" xfId="1" applyNumberFormat="1" applyFont="1" applyFill="1" applyBorder="1" applyAlignment="1" applyProtection="1">
      <alignment horizontal="right"/>
      <protection locked="0"/>
    </xf>
    <xf numFmtId="0" fontId="3" fillId="7" borderId="0" xfId="2" applyFont="1" applyFill="1" applyProtection="1">
      <protection locked="0"/>
    </xf>
    <xf numFmtId="0" fontId="3" fillId="8" borderId="39" xfId="2" applyFont="1" applyFill="1" applyBorder="1" applyAlignment="1" applyProtection="1">
      <alignment horizontal="center"/>
      <protection locked="0"/>
    </xf>
    <xf numFmtId="0" fontId="22" fillId="0" borderId="40" xfId="0" applyFont="1" applyFill="1" applyBorder="1" applyAlignment="1">
      <alignment horizontal="center"/>
    </xf>
    <xf numFmtId="0" fontId="22" fillId="0" borderId="40" xfId="0" applyFont="1" applyFill="1" applyBorder="1" applyAlignment="1">
      <alignment horizontal="left"/>
    </xf>
    <xf numFmtId="0" fontId="22" fillId="0" borderId="40" xfId="0" applyFont="1" applyFill="1" applyBorder="1" applyAlignment="1">
      <alignment horizontal="right"/>
    </xf>
    <xf numFmtId="1" fontId="22" fillId="0" borderId="40" xfId="0" applyNumberFormat="1" applyFont="1" applyFill="1" applyBorder="1" applyAlignment="1">
      <alignment horizontal="center"/>
    </xf>
    <xf numFmtId="1" fontId="22" fillId="0" borderId="41" xfId="0" applyNumberFormat="1" applyFont="1" applyFill="1" applyBorder="1" applyAlignment="1">
      <alignment horizontal="center"/>
    </xf>
    <xf numFmtId="0" fontId="23" fillId="6" borderId="29" xfId="2" applyFont="1" applyFill="1" applyBorder="1" applyAlignment="1" applyProtection="1">
      <alignment horizontal="center"/>
      <protection locked="0"/>
    </xf>
    <xf numFmtId="1" fontId="22" fillId="0" borderId="42" xfId="0" applyNumberFormat="1" applyFont="1" applyFill="1" applyBorder="1" applyAlignment="1">
      <alignment horizontal="center"/>
    </xf>
    <xf numFmtId="1" fontId="22" fillId="0" borderId="43" xfId="0" applyNumberFormat="1" applyFont="1" applyFill="1" applyBorder="1" applyAlignment="1">
      <alignment horizontal="center"/>
    </xf>
    <xf numFmtId="1" fontId="24" fillId="0" borderId="43" xfId="0" applyNumberFormat="1" applyFont="1" applyFill="1" applyBorder="1" applyAlignment="1">
      <alignment horizontal="center"/>
    </xf>
    <xf numFmtId="1" fontId="22" fillId="0" borderId="44" xfId="0" applyNumberFormat="1" applyFont="1" applyFill="1" applyBorder="1" applyAlignment="1">
      <alignment horizontal="center"/>
    </xf>
    <xf numFmtId="1" fontId="22" fillId="0" borderId="45" xfId="0" applyNumberFormat="1" applyFont="1" applyFill="1" applyBorder="1" applyAlignment="1">
      <alignment horizontal="center"/>
    </xf>
    <xf numFmtId="1" fontId="11" fillId="6" borderId="29" xfId="2" applyNumberFormat="1" applyFont="1" applyFill="1" applyBorder="1" applyAlignment="1" applyProtection="1">
      <alignment horizontal="center"/>
      <protection locked="0"/>
    </xf>
    <xf numFmtId="1" fontId="23" fillId="0" borderId="46" xfId="2" applyNumberFormat="1" applyFont="1" applyFill="1" applyBorder="1" applyAlignment="1" applyProtection="1">
      <alignment horizontal="center"/>
      <protection locked="0"/>
    </xf>
    <xf numFmtId="1" fontId="23" fillId="0" borderId="47" xfId="2" applyNumberFormat="1" applyFont="1" applyFill="1" applyBorder="1" applyAlignment="1" applyProtection="1">
      <alignment horizontal="center"/>
      <protection locked="0"/>
    </xf>
    <xf numFmtId="1" fontId="23" fillId="0" borderId="48" xfId="2" applyNumberFormat="1" applyFont="1" applyFill="1" applyBorder="1" applyAlignment="1" applyProtection="1">
      <alignment horizontal="center"/>
      <protection locked="0"/>
    </xf>
    <xf numFmtId="1" fontId="23" fillId="2" borderId="48" xfId="2" applyNumberFormat="1" applyFont="1" applyFill="1" applyBorder="1" applyAlignment="1" applyProtection="1">
      <alignment horizontal="center"/>
      <protection locked="0"/>
    </xf>
    <xf numFmtId="0" fontId="11" fillId="0" borderId="25" xfId="3" applyFont="1" applyFill="1" applyBorder="1" applyAlignment="1" applyProtection="1">
      <alignment horizontal="left" wrapText="1"/>
      <protection locked="0"/>
    </xf>
    <xf numFmtId="165" fontId="23" fillId="6" borderId="50" xfId="2" applyNumberFormat="1" applyFont="1" applyFill="1" applyBorder="1" applyAlignment="1" applyProtection="1">
      <alignment horizontal="right"/>
      <protection locked="0"/>
    </xf>
    <xf numFmtId="165" fontId="23" fillId="3" borderId="50" xfId="2" applyNumberFormat="1" applyFont="1" applyFill="1" applyBorder="1" applyAlignment="1" applyProtection="1">
      <alignment horizontal="right"/>
      <protection locked="0"/>
    </xf>
    <xf numFmtId="4" fontId="23" fillId="6" borderId="50" xfId="1" applyNumberFormat="1" applyFont="1" applyFill="1" applyBorder="1" applyAlignment="1" applyProtection="1">
      <alignment horizontal="right"/>
      <protection locked="0"/>
    </xf>
    <xf numFmtId="1" fontId="23" fillId="0" borderId="49" xfId="2" applyNumberFormat="1" applyFont="1" applyFill="1" applyBorder="1" applyAlignment="1" applyProtection="1">
      <alignment horizontal="center"/>
      <protection locked="0"/>
    </xf>
    <xf numFmtId="0" fontId="11" fillId="7" borderId="25" xfId="3" applyFont="1" applyFill="1" applyBorder="1" applyAlignment="1" applyProtection="1">
      <alignment horizontal="left" vertical="top" wrapText="1"/>
      <protection locked="0"/>
    </xf>
    <xf numFmtId="0" fontId="22" fillId="2" borderId="40" xfId="0" applyFont="1" applyFill="1" applyBorder="1" applyAlignment="1">
      <alignment horizontal="center"/>
    </xf>
    <xf numFmtId="0" fontId="22" fillId="2" borderId="40" xfId="0" applyFont="1" applyFill="1" applyBorder="1" applyAlignment="1">
      <alignment horizontal="left"/>
    </xf>
    <xf numFmtId="0" fontId="22" fillId="2" borderId="40" xfId="0" applyFont="1" applyFill="1" applyBorder="1" applyAlignment="1">
      <alignment horizontal="right"/>
    </xf>
    <xf numFmtId="1" fontId="22" fillId="2" borderId="40" xfId="0" applyNumberFormat="1" applyFont="1" applyFill="1" applyBorder="1" applyAlignment="1">
      <alignment horizontal="center"/>
    </xf>
    <xf numFmtId="1" fontId="22" fillId="2" borderId="41" xfId="0" applyNumberFormat="1" applyFont="1" applyFill="1" applyBorder="1" applyAlignment="1">
      <alignment horizontal="center"/>
    </xf>
    <xf numFmtId="1" fontId="22" fillId="2" borderId="43" xfId="0" applyNumberFormat="1" applyFont="1" applyFill="1" applyBorder="1" applyAlignment="1">
      <alignment horizontal="center"/>
    </xf>
    <xf numFmtId="1" fontId="24" fillId="2" borderId="43" xfId="0" applyNumberFormat="1" applyFont="1" applyFill="1" applyBorder="1" applyAlignment="1">
      <alignment horizontal="center"/>
    </xf>
    <xf numFmtId="1" fontId="22" fillId="2" borderId="44" xfId="0" applyNumberFormat="1" applyFont="1" applyFill="1" applyBorder="1" applyAlignment="1">
      <alignment horizontal="center"/>
    </xf>
    <xf numFmtId="1" fontId="22" fillId="2" borderId="45" xfId="0" applyNumberFormat="1" applyFont="1" applyFill="1" applyBorder="1" applyAlignment="1">
      <alignment horizontal="center"/>
    </xf>
    <xf numFmtId="1" fontId="23" fillId="2" borderId="46" xfId="2" applyNumberFormat="1" applyFont="1" applyFill="1" applyBorder="1" applyAlignment="1" applyProtection="1">
      <alignment horizontal="center"/>
      <protection locked="0"/>
    </xf>
    <xf numFmtId="1" fontId="23" fillId="2" borderId="49" xfId="2" applyNumberFormat="1" applyFont="1" applyFill="1" applyBorder="1" applyAlignment="1" applyProtection="1">
      <alignment horizontal="center"/>
      <protection locked="0"/>
    </xf>
    <xf numFmtId="0" fontId="11" fillId="2" borderId="25" xfId="3" applyFont="1" applyFill="1" applyBorder="1" applyAlignment="1" applyProtection="1">
      <alignment horizontal="left" wrapText="1"/>
      <protection locked="0"/>
    </xf>
    <xf numFmtId="0" fontId="23" fillId="0" borderId="40" xfId="0" applyFont="1" applyFill="1" applyBorder="1" applyAlignment="1">
      <alignment horizontal="left"/>
    </xf>
    <xf numFmtId="0" fontId="23" fillId="7" borderId="40" xfId="0" applyFont="1" applyFill="1" applyBorder="1" applyAlignment="1">
      <alignment horizontal="left"/>
    </xf>
    <xf numFmtId="0" fontId="22" fillId="9" borderId="40" xfId="0" applyFont="1" applyFill="1" applyBorder="1" applyAlignment="1">
      <alignment horizontal="center"/>
    </xf>
    <xf numFmtId="0" fontId="22" fillId="9" borderId="40" xfId="0" applyFont="1" applyFill="1" applyBorder="1" applyAlignment="1">
      <alignment horizontal="left"/>
    </xf>
    <xf numFmtId="0" fontId="22" fillId="9" borderId="40" xfId="0" applyFont="1" applyFill="1" applyBorder="1" applyAlignment="1">
      <alignment horizontal="right"/>
    </xf>
    <xf numFmtId="1" fontId="22" fillId="9" borderId="40" xfId="0" applyNumberFormat="1" applyFont="1" applyFill="1" applyBorder="1" applyAlignment="1">
      <alignment horizontal="center"/>
    </xf>
    <xf numFmtId="1" fontId="22" fillId="9" borderId="41" xfId="0" applyNumberFormat="1" applyFont="1" applyFill="1" applyBorder="1" applyAlignment="1">
      <alignment horizontal="center"/>
    </xf>
    <xf numFmtId="0" fontId="23" fillId="9" borderId="29" xfId="2" applyFont="1" applyFill="1" applyBorder="1" applyAlignment="1" applyProtection="1">
      <alignment horizontal="center"/>
      <protection locked="0"/>
    </xf>
    <xf numFmtId="1" fontId="22" fillId="9" borderId="42" xfId="0" applyNumberFormat="1" applyFont="1" applyFill="1" applyBorder="1" applyAlignment="1">
      <alignment horizontal="center"/>
    </xf>
    <xf numFmtId="1" fontId="22" fillId="9" borderId="43" xfId="0" applyNumberFormat="1" applyFont="1" applyFill="1" applyBorder="1" applyAlignment="1">
      <alignment horizontal="center"/>
    </xf>
    <xf numFmtId="1" fontId="22" fillId="9" borderId="44" xfId="0" applyNumberFormat="1" applyFont="1" applyFill="1" applyBorder="1" applyAlignment="1">
      <alignment horizontal="center"/>
    </xf>
    <xf numFmtId="1" fontId="22" fillId="9" borderId="45" xfId="0" applyNumberFormat="1" applyFont="1" applyFill="1" applyBorder="1" applyAlignment="1">
      <alignment horizontal="center"/>
    </xf>
    <xf numFmtId="1" fontId="11" fillId="9" borderId="29" xfId="2" applyNumberFormat="1" applyFont="1" applyFill="1" applyBorder="1" applyAlignment="1" applyProtection="1">
      <alignment horizontal="center"/>
      <protection locked="0"/>
    </xf>
    <xf numFmtId="1" fontId="23" fillId="9" borderId="46" xfId="2" applyNumberFormat="1" applyFont="1" applyFill="1" applyBorder="1" applyAlignment="1" applyProtection="1">
      <alignment horizontal="center"/>
      <protection locked="0"/>
    </xf>
    <xf numFmtId="1" fontId="23" fillId="9" borderId="47" xfId="2" applyNumberFormat="1" applyFont="1" applyFill="1" applyBorder="1" applyAlignment="1" applyProtection="1">
      <alignment horizontal="center"/>
      <protection locked="0"/>
    </xf>
    <xf numFmtId="1" fontId="23" fillId="9" borderId="48" xfId="2" applyNumberFormat="1" applyFont="1" applyFill="1" applyBorder="1" applyAlignment="1" applyProtection="1">
      <alignment horizontal="center"/>
      <protection locked="0"/>
    </xf>
    <xf numFmtId="1" fontId="23" fillId="9" borderId="49" xfId="2" applyNumberFormat="1" applyFont="1" applyFill="1" applyBorder="1" applyAlignment="1" applyProtection="1">
      <alignment horizontal="center"/>
      <protection locked="0"/>
    </xf>
    <xf numFmtId="0" fontId="11" fillId="9" borderId="25" xfId="3" applyFont="1" applyFill="1" applyBorder="1" applyAlignment="1" applyProtection="1">
      <alignment horizontal="left" wrapText="1"/>
      <protection locked="0"/>
    </xf>
    <xf numFmtId="165" fontId="23" fillId="9" borderId="50" xfId="2" applyNumberFormat="1" applyFont="1" applyFill="1" applyBorder="1" applyAlignment="1" applyProtection="1">
      <alignment horizontal="right"/>
      <protection locked="0"/>
    </xf>
    <xf numFmtId="4" fontId="23" fillId="9" borderId="50" xfId="1" applyNumberFormat="1" applyFont="1" applyFill="1" applyBorder="1" applyAlignment="1" applyProtection="1">
      <alignment horizontal="right"/>
      <protection locked="0"/>
    </xf>
    <xf numFmtId="0" fontId="3" fillId="9" borderId="0" xfId="2" applyFont="1" applyFill="1" applyProtection="1">
      <protection locked="0"/>
    </xf>
    <xf numFmtId="0" fontId="22" fillId="10" borderId="40" xfId="0" applyFont="1" applyFill="1" applyBorder="1" applyAlignment="1">
      <alignment horizontal="center"/>
    </xf>
    <xf numFmtId="0" fontId="22" fillId="10" borderId="40" xfId="0" applyFont="1" applyFill="1" applyBorder="1" applyAlignment="1">
      <alignment horizontal="left"/>
    </xf>
    <xf numFmtId="0" fontId="22" fillId="10" borderId="40" xfId="0" applyFont="1" applyFill="1" applyBorder="1" applyAlignment="1">
      <alignment horizontal="right"/>
    </xf>
    <xf numFmtId="1" fontId="22" fillId="10" borderId="40" xfId="0" applyNumberFormat="1" applyFont="1" applyFill="1" applyBorder="1" applyAlignment="1">
      <alignment horizontal="center"/>
    </xf>
    <xf numFmtId="1" fontId="22" fillId="10" borderId="41" xfId="0" applyNumberFormat="1" applyFont="1" applyFill="1" applyBorder="1" applyAlignment="1">
      <alignment horizontal="center"/>
    </xf>
    <xf numFmtId="0" fontId="23" fillId="10" borderId="29" xfId="2" applyFont="1" applyFill="1" applyBorder="1" applyAlignment="1" applyProtection="1">
      <alignment horizontal="center"/>
      <protection locked="0"/>
    </xf>
    <xf numFmtId="1" fontId="22" fillId="10" borderId="42" xfId="0" applyNumberFormat="1" applyFont="1" applyFill="1" applyBorder="1" applyAlignment="1">
      <alignment horizontal="center"/>
    </xf>
    <xf numFmtId="1" fontId="22" fillId="10" borderId="43" xfId="0" applyNumberFormat="1" applyFont="1" applyFill="1" applyBorder="1" applyAlignment="1">
      <alignment horizontal="center"/>
    </xf>
    <xf numFmtId="1" fontId="22" fillId="10" borderId="44" xfId="0" applyNumberFormat="1" applyFont="1" applyFill="1" applyBorder="1" applyAlignment="1">
      <alignment horizontal="center"/>
    </xf>
    <xf numFmtId="1" fontId="22" fillId="10" borderId="45" xfId="0" applyNumberFormat="1" applyFont="1" applyFill="1" applyBorder="1" applyAlignment="1">
      <alignment horizontal="center"/>
    </xf>
    <xf numFmtId="1" fontId="11" fillId="10" borderId="29" xfId="2" applyNumberFormat="1" applyFont="1" applyFill="1" applyBorder="1" applyAlignment="1" applyProtection="1">
      <alignment horizontal="center"/>
      <protection locked="0"/>
    </xf>
    <xf numFmtId="1" fontId="23" fillId="10" borderId="46" xfId="2" applyNumberFormat="1" applyFont="1" applyFill="1" applyBorder="1" applyAlignment="1" applyProtection="1">
      <alignment horizontal="center"/>
      <protection locked="0"/>
    </xf>
    <xf numFmtId="1" fontId="23" fillId="10" borderId="47" xfId="2" applyNumberFormat="1" applyFont="1" applyFill="1" applyBorder="1" applyAlignment="1" applyProtection="1">
      <alignment horizontal="center"/>
      <protection locked="0"/>
    </xf>
    <xf numFmtId="1" fontId="23" fillId="10" borderId="48" xfId="2" applyNumberFormat="1" applyFont="1" applyFill="1" applyBorder="1" applyAlignment="1" applyProtection="1">
      <alignment horizontal="center"/>
      <protection locked="0"/>
    </xf>
    <xf numFmtId="1" fontId="23" fillId="10" borderId="49" xfId="2" applyNumberFormat="1" applyFont="1" applyFill="1" applyBorder="1" applyAlignment="1" applyProtection="1">
      <alignment horizontal="center"/>
      <protection locked="0"/>
    </xf>
    <xf numFmtId="0" fontId="11" fillId="10" borderId="25" xfId="3" applyFont="1" applyFill="1" applyBorder="1" applyAlignment="1" applyProtection="1">
      <alignment horizontal="left" wrapText="1"/>
      <protection locked="0"/>
    </xf>
    <xf numFmtId="165" fontId="23" fillId="10" borderId="50" xfId="2" applyNumberFormat="1" applyFont="1" applyFill="1" applyBorder="1" applyAlignment="1" applyProtection="1">
      <alignment horizontal="right"/>
      <protection locked="0"/>
    </xf>
    <xf numFmtId="4" fontId="23" fillId="10" borderId="50" xfId="1" applyNumberFormat="1" applyFont="1" applyFill="1" applyBorder="1" applyAlignment="1" applyProtection="1">
      <alignment horizontal="right"/>
      <protection locked="0"/>
    </xf>
    <xf numFmtId="0" fontId="3" fillId="10" borderId="0" xfId="2" applyFont="1" applyFill="1" applyProtection="1">
      <protection locked="0"/>
    </xf>
    <xf numFmtId="0" fontId="3" fillId="2" borderId="51" xfId="2" applyFont="1" applyFill="1" applyBorder="1" applyAlignment="1" applyProtection="1">
      <alignment horizontal="center"/>
      <protection locked="0"/>
    </xf>
    <xf numFmtId="0" fontId="3" fillId="2" borderId="52" xfId="2" applyFont="1" applyFill="1" applyBorder="1" applyProtection="1">
      <protection locked="0"/>
    </xf>
    <xf numFmtId="0" fontId="3" fillId="2" borderId="52" xfId="2" applyFont="1" applyFill="1" applyBorder="1" applyAlignment="1" applyProtection="1">
      <alignment horizontal="center"/>
      <protection locked="0"/>
    </xf>
    <xf numFmtId="1" fontId="11" fillId="2" borderId="52" xfId="2" applyNumberFormat="1" applyFont="1" applyFill="1" applyBorder="1" applyAlignment="1" applyProtection="1">
      <alignment horizontal="center"/>
      <protection locked="0"/>
    </xf>
    <xf numFmtId="1" fontId="10" fillId="6" borderId="52" xfId="2" applyNumberFormat="1" applyFont="1" applyFill="1" applyBorder="1" applyAlignment="1" applyProtection="1">
      <alignment horizontal="right"/>
      <protection locked="0"/>
    </xf>
    <xf numFmtId="1" fontId="11" fillId="6" borderId="52" xfId="2" applyNumberFormat="1" applyFont="1" applyFill="1" applyBorder="1" applyAlignment="1" applyProtection="1">
      <alignment horizontal="center"/>
      <protection locked="0"/>
    </xf>
    <xf numFmtId="1" fontId="11" fillId="6" borderId="53" xfId="2" applyNumberFormat="1" applyFont="1" applyFill="1" applyBorder="1" applyAlignment="1" applyProtection="1">
      <alignment horizontal="center"/>
      <protection locked="0"/>
    </xf>
    <xf numFmtId="0" fontId="10" fillId="6" borderId="53" xfId="2" applyFont="1" applyFill="1" applyBorder="1" applyAlignment="1" applyProtection="1">
      <alignment horizontal="center"/>
      <protection locked="0"/>
    </xf>
    <xf numFmtId="0" fontId="3" fillId="0" borderId="52" xfId="2" applyFont="1" applyBorder="1" applyProtection="1">
      <protection locked="0"/>
    </xf>
    <xf numFmtId="0" fontId="23" fillId="0" borderId="52" xfId="2" applyFont="1" applyBorder="1" applyProtection="1">
      <protection locked="0"/>
    </xf>
    <xf numFmtId="0" fontId="10" fillId="0" borderId="52" xfId="2" applyFont="1" applyBorder="1" applyAlignment="1" applyProtection="1">
      <alignment horizontal="right"/>
      <protection locked="0"/>
    </xf>
    <xf numFmtId="165" fontId="10" fillId="6" borderId="52" xfId="2" applyNumberFormat="1" applyFont="1" applyFill="1" applyBorder="1" applyAlignment="1" applyProtection="1">
      <alignment horizontal="right"/>
      <protection locked="0"/>
    </xf>
    <xf numFmtId="165" fontId="10" fillId="6" borderId="54" xfId="2" applyNumberFormat="1" applyFont="1" applyFill="1" applyBorder="1" applyAlignment="1" applyProtection="1">
      <alignment horizontal="right"/>
      <protection locked="0"/>
    </xf>
    <xf numFmtId="0" fontId="3" fillId="2" borderId="0" xfId="2" applyFont="1" applyFill="1" applyBorder="1" applyAlignment="1" applyProtection="1">
      <alignment horizontal="center"/>
      <protection locked="0"/>
    </xf>
    <xf numFmtId="0" fontId="11" fillId="2" borderId="0" xfId="2" applyFont="1" applyFill="1" applyBorder="1" applyAlignment="1" applyProtection="1">
      <alignment horizontal="center"/>
      <protection locked="0"/>
    </xf>
    <xf numFmtId="49" fontId="11" fillId="2" borderId="55" xfId="2" applyNumberFormat="1" applyFont="1" applyFill="1" applyBorder="1" applyAlignment="1" applyProtection="1">
      <alignment horizontal="right" vertical="center"/>
      <protection locked="0"/>
    </xf>
    <xf numFmtId="1" fontId="10" fillId="6" borderId="7" xfId="2" applyNumberFormat="1" applyFont="1" applyFill="1" applyBorder="1" applyAlignment="1" applyProtection="1">
      <alignment horizontal="center"/>
      <protection locked="0"/>
    </xf>
    <xf numFmtId="165" fontId="19" fillId="2" borderId="0" xfId="2" applyNumberFormat="1" applyFont="1" applyFill="1" applyBorder="1" applyAlignment="1" applyProtection="1">
      <alignment horizontal="right"/>
      <protection locked="0"/>
    </xf>
    <xf numFmtId="165" fontId="10" fillId="2" borderId="0" xfId="2" applyNumberFormat="1" applyFont="1" applyFill="1" applyBorder="1" applyAlignment="1" applyProtection="1">
      <alignment horizontal="right"/>
      <protection locked="0"/>
    </xf>
    <xf numFmtId="9" fontId="23" fillId="2" borderId="56" xfId="1" applyFont="1" applyFill="1" applyBorder="1" applyAlignment="1" applyProtection="1">
      <alignment horizontal="right"/>
      <protection locked="0"/>
    </xf>
    <xf numFmtId="9" fontId="23" fillId="3" borderId="57" xfId="1" applyFont="1" applyFill="1" applyBorder="1" applyAlignment="1" applyProtection="1">
      <alignment horizontal="right"/>
      <protection locked="0"/>
    </xf>
    <xf numFmtId="165" fontId="10" fillId="0" borderId="7" xfId="2" applyNumberFormat="1" applyFont="1" applyBorder="1" applyAlignment="1" applyProtection="1">
      <alignment horizontal="right"/>
      <protection locked="0"/>
    </xf>
    <xf numFmtId="0" fontId="23" fillId="2" borderId="0" xfId="2" applyFont="1" applyFill="1" applyProtection="1">
      <protection locked="0"/>
    </xf>
    <xf numFmtId="0" fontId="10" fillId="2" borderId="0" xfId="2" applyFont="1" applyFill="1" applyBorder="1" applyAlignment="1" applyProtection="1">
      <alignment horizontal="right"/>
      <protection locked="0"/>
    </xf>
    <xf numFmtId="0" fontId="10" fillId="6" borderId="56" xfId="2" applyFont="1" applyFill="1" applyBorder="1" applyAlignment="1" applyProtection="1">
      <alignment horizontal="right"/>
      <protection locked="0"/>
    </xf>
    <xf numFmtId="165" fontId="10" fillId="6" borderId="57" xfId="2" applyNumberFormat="1" applyFont="1" applyFill="1" applyBorder="1" applyAlignment="1" applyProtection="1">
      <alignment horizontal="right"/>
      <protection locked="0"/>
    </xf>
    <xf numFmtId="0" fontId="14" fillId="6" borderId="0" xfId="2" applyFont="1" applyFill="1" applyProtection="1">
      <protection locked="0"/>
    </xf>
    <xf numFmtId="0" fontId="2" fillId="2" borderId="0" xfId="2" applyFill="1" applyProtection="1">
      <protection locked="0"/>
    </xf>
    <xf numFmtId="0" fontId="21" fillId="2" borderId="0" xfId="2" applyFont="1" applyFill="1" applyBorder="1" applyAlignment="1" applyProtection="1">
      <alignment horizontal="right"/>
      <protection locked="0"/>
    </xf>
    <xf numFmtId="0" fontId="2" fillId="0" borderId="0" xfId="2" applyBorder="1" applyProtection="1">
      <protection locked="0"/>
    </xf>
    <xf numFmtId="165" fontId="19" fillId="0" borderId="58" xfId="2" applyNumberFormat="1" applyFont="1" applyBorder="1" applyAlignment="1" applyProtection="1">
      <alignment horizontal="right"/>
      <protection locked="0"/>
    </xf>
    <xf numFmtId="0" fontId="19" fillId="5" borderId="59" xfId="2" applyFont="1" applyFill="1" applyBorder="1" applyAlignment="1" applyProtection="1">
      <alignment horizontal="center" textRotation="90"/>
      <protection locked="0"/>
    </xf>
    <xf numFmtId="0" fontId="14" fillId="5" borderId="60" xfId="2" applyFont="1" applyFill="1" applyBorder="1" applyAlignment="1" applyProtection="1">
      <alignment wrapText="1"/>
      <protection locked="0"/>
    </xf>
    <xf numFmtId="0" fontId="14" fillId="5" borderId="61" xfId="2" applyFont="1" applyFill="1" applyBorder="1" applyAlignment="1" applyProtection="1">
      <alignment wrapText="1"/>
      <protection locked="0"/>
    </xf>
    <xf numFmtId="0" fontId="14" fillId="5" borderId="62" xfId="2" applyFont="1" applyFill="1" applyBorder="1" applyAlignment="1" applyProtection="1">
      <alignment horizontal="center" wrapText="1"/>
      <protection locked="0"/>
    </xf>
    <xf numFmtId="0" fontId="14" fillId="5" borderId="63" xfId="2" applyFont="1" applyFill="1" applyBorder="1" applyAlignment="1" applyProtection="1">
      <alignment horizontal="center" wrapText="1"/>
      <protection locked="0"/>
    </xf>
    <xf numFmtId="0" fontId="14" fillId="5" borderId="64" xfId="2" applyFont="1" applyFill="1" applyBorder="1" applyAlignment="1" applyProtection="1">
      <alignment horizontal="center" wrapText="1"/>
      <protection locked="0"/>
    </xf>
    <xf numFmtId="0" fontId="10" fillId="5" borderId="63" xfId="2" applyFont="1" applyFill="1" applyBorder="1" applyAlignment="1" applyProtection="1">
      <alignment horizontal="center" wrapText="1"/>
      <protection locked="0"/>
    </xf>
    <xf numFmtId="0" fontId="14" fillId="5" borderId="65" xfId="2" applyFont="1" applyFill="1" applyBorder="1" applyProtection="1">
      <protection locked="0"/>
    </xf>
    <xf numFmtId="0" fontId="14" fillId="5" borderId="13" xfId="2" applyFont="1" applyFill="1" applyBorder="1" applyProtection="1">
      <protection locked="0"/>
    </xf>
    <xf numFmtId="0" fontId="14" fillId="5" borderId="66" xfId="2" applyFont="1" applyFill="1" applyBorder="1" applyProtection="1">
      <protection locked="0"/>
    </xf>
    <xf numFmtId="0" fontId="14" fillId="5" borderId="13" xfId="2" applyFont="1" applyFill="1" applyBorder="1" applyAlignment="1" applyProtection="1">
      <alignment horizontal="centerContinuous"/>
      <protection locked="0"/>
    </xf>
    <xf numFmtId="0" fontId="19" fillId="5" borderId="67" xfId="2" applyFont="1" applyFill="1" applyBorder="1" applyAlignment="1" applyProtection="1">
      <alignment horizontal="center" vertical="center" wrapText="1"/>
      <protection locked="0"/>
    </xf>
    <xf numFmtId="0" fontId="19" fillId="5" borderId="68" xfId="2" applyFont="1" applyFill="1" applyBorder="1" applyAlignment="1" applyProtection="1">
      <alignment horizontal="center" vertical="center" wrapText="1"/>
      <protection locked="0"/>
    </xf>
    <xf numFmtId="0" fontId="11" fillId="0" borderId="29" xfId="2" applyFont="1" applyBorder="1" applyAlignment="1" applyProtection="1">
      <alignment horizontal="center"/>
      <protection locked="0"/>
    </xf>
    <xf numFmtId="0" fontId="23" fillId="0" borderId="31" xfId="2" applyFont="1" applyBorder="1" applyProtection="1"/>
    <xf numFmtId="0" fontId="23" fillId="0" borderId="2" xfId="2" applyFont="1" applyBorder="1" applyProtection="1">
      <protection locked="0"/>
    </xf>
    <xf numFmtId="2" fontId="23" fillId="3" borderId="8" xfId="2" applyNumberFormat="1" applyFont="1" applyFill="1" applyBorder="1" applyProtection="1">
      <protection locked="0"/>
    </xf>
    <xf numFmtId="2" fontId="23" fillId="3" borderId="69" xfId="2" applyNumberFormat="1" applyFont="1" applyFill="1" applyBorder="1" applyProtection="1">
      <protection locked="0"/>
    </xf>
    <xf numFmtId="2" fontId="23" fillId="3" borderId="29" xfId="2" applyNumberFormat="1" applyFont="1" applyFill="1" applyBorder="1" applyAlignment="1">
      <alignment vertical="center"/>
    </xf>
    <xf numFmtId="0" fontId="23" fillId="0" borderId="28" xfId="2" applyFont="1" applyBorder="1" applyProtection="1"/>
    <xf numFmtId="0" fontId="2" fillId="0" borderId="2" xfId="2" applyBorder="1" applyProtection="1"/>
    <xf numFmtId="0" fontId="2" fillId="0" borderId="2" xfId="2" applyBorder="1" applyProtection="1">
      <protection locked="0"/>
    </xf>
    <xf numFmtId="0" fontId="2" fillId="0" borderId="1" xfId="2" applyBorder="1" applyProtection="1">
      <protection locked="0"/>
    </xf>
    <xf numFmtId="0" fontId="2" fillId="0" borderId="2" xfId="2" applyBorder="1" applyAlignment="1" applyProtection="1">
      <alignment horizontal="right"/>
      <protection locked="0"/>
    </xf>
    <xf numFmtId="1" fontId="26" fillId="6" borderId="70" xfId="2" applyNumberFormat="1" applyFont="1" applyFill="1" applyBorder="1" applyProtection="1">
      <protection locked="0"/>
    </xf>
    <xf numFmtId="2" fontId="23" fillId="3" borderId="59" xfId="2" applyNumberFormat="1" applyFont="1" applyFill="1" applyBorder="1" applyAlignment="1">
      <alignment vertical="center"/>
    </xf>
    <xf numFmtId="166" fontId="23" fillId="6" borderId="70" xfId="2" applyNumberFormat="1" applyFont="1" applyFill="1" applyBorder="1" applyAlignment="1" applyProtection="1">
      <alignment horizontal="right"/>
      <protection locked="0"/>
    </xf>
    <xf numFmtId="0" fontId="2" fillId="0" borderId="0" xfId="2" applyProtection="1">
      <protection locked="0"/>
    </xf>
    <xf numFmtId="0" fontId="3" fillId="2" borderId="71" xfId="2" applyFont="1" applyFill="1" applyBorder="1" applyAlignment="1" applyProtection="1">
      <alignment horizontal="center"/>
      <protection locked="0"/>
    </xf>
    <xf numFmtId="0" fontId="23" fillId="2" borderId="0" xfId="2" applyFont="1" applyFill="1" applyBorder="1" applyProtection="1">
      <protection locked="0"/>
    </xf>
    <xf numFmtId="0" fontId="3" fillId="2" borderId="72" xfId="2" applyFont="1" applyFill="1" applyBorder="1" applyProtection="1">
      <protection locked="0"/>
    </xf>
    <xf numFmtId="0" fontId="2" fillId="0" borderId="3" xfId="2" applyBorder="1" applyProtection="1">
      <protection locked="0"/>
    </xf>
    <xf numFmtId="0" fontId="27" fillId="0" borderId="5" xfId="2" applyFont="1" applyBorder="1" applyProtection="1">
      <protection locked="0"/>
    </xf>
    <xf numFmtId="0" fontId="2" fillId="0" borderId="58" xfId="2" applyBorder="1" applyProtection="1">
      <protection locked="0"/>
    </xf>
    <xf numFmtId="1" fontId="2" fillId="0" borderId="58" xfId="2" applyNumberFormat="1" applyBorder="1" applyAlignment="1" applyProtection="1">
      <alignment horizontal="left" vertical="center"/>
      <protection locked="0"/>
    </xf>
    <xf numFmtId="167" fontId="27" fillId="4" borderId="5" xfId="2" applyNumberFormat="1" applyFont="1" applyFill="1" applyBorder="1" applyAlignment="1" applyProtection="1">
      <alignment horizontal="center" vertical="center"/>
      <protection locked="0"/>
    </xf>
    <xf numFmtId="167" fontId="6" fillId="0" borderId="58" xfId="2" applyNumberFormat="1" applyFont="1" applyBorder="1" applyAlignment="1" applyProtection="1">
      <alignment horizontal="center" vertical="center"/>
      <protection locked="0"/>
    </xf>
    <xf numFmtId="167" fontId="6" fillId="0" borderId="6" xfId="2" applyNumberFormat="1" applyFont="1" applyBorder="1" applyAlignment="1" applyProtection="1">
      <alignment horizontal="center" vertical="center"/>
      <protection locked="0"/>
    </xf>
    <xf numFmtId="0" fontId="2" fillId="0" borderId="5" xfId="2" applyBorder="1" applyProtection="1">
      <protection locked="0"/>
    </xf>
    <xf numFmtId="0" fontId="27" fillId="0" borderId="58" xfId="2" applyFont="1" applyBorder="1" applyProtection="1">
      <protection locked="0"/>
    </xf>
    <xf numFmtId="0" fontId="2" fillId="0" borderId="6" xfId="2" applyFill="1" applyBorder="1" applyProtection="1">
      <protection locked="0"/>
    </xf>
    <xf numFmtId="0" fontId="27" fillId="4" borderId="6" xfId="2" applyFont="1" applyFill="1" applyBorder="1" applyAlignment="1" applyProtection="1">
      <alignment horizontal="center"/>
      <protection locked="0"/>
    </xf>
    <xf numFmtId="0" fontId="2" fillId="0" borderId="58" xfId="2" applyFont="1" applyBorder="1" applyProtection="1">
      <protection locked="0"/>
    </xf>
    <xf numFmtId="49" fontId="2" fillId="0" borderId="58" xfId="2" applyNumberFormat="1" applyBorder="1" applyAlignment="1" applyProtection="1">
      <alignment horizontal="center"/>
      <protection locked="0"/>
    </xf>
    <xf numFmtId="0" fontId="27" fillId="4" borderId="7" xfId="2" applyFont="1" applyFill="1" applyBorder="1" applyAlignment="1" applyProtection="1">
      <alignment horizontal="center"/>
      <protection locked="0"/>
    </xf>
    <xf numFmtId="0" fontId="2" fillId="0" borderId="7" xfId="2" applyFont="1" applyBorder="1" applyProtection="1">
      <protection locked="0"/>
    </xf>
    <xf numFmtId="1" fontId="23" fillId="0" borderId="70" xfId="2" applyNumberFormat="1" applyFont="1" applyFill="1" applyBorder="1" applyProtection="1">
      <protection locked="0"/>
    </xf>
    <xf numFmtId="0" fontId="2" fillId="0" borderId="21" xfId="2" applyBorder="1" applyProtection="1">
      <protection locked="0"/>
    </xf>
    <xf numFmtId="0" fontId="28" fillId="0" borderId="13" xfId="2" applyFont="1" applyFill="1" applyBorder="1" applyProtection="1">
      <protection locked="0"/>
    </xf>
    <xf numFmtId="0" fontId="28" fillId="0" borderId="21" xfId="2" applyFont="1" applyFill="1" applyBorder="1" applyProtection="1">
      <protection locked="0"/>
    </xf>
    <xf numFmtId="0" fontId="2" fillId="0" borderId="2" xfId="2" applyFill="1" applyBorder="1" applyProtection="1">
      <protection locked="0"/>
    </xf>
    <xf numFmtId="0" fontId="2" fillId="0" borderId="21" xfId="2" applyFill="1" applyBorder="1" applyProtection="1">
      <protection locked="0"/>
    </xf>
    <xf numFmtId="0" fontId="29" fillId="0" borderId="21" xfId="2" applyFont="1" applyFill="1" applyBorder="1" applyProtection="1">
      <protection locked="0"/>
    </xf>
    <xf numFmtId="49" fontId="2" fillId="0" borderId="2" xfId="2" applyNumberFormat="1" applyBorder="1" applyAlignment="1" applyProtection="1">
      <alignment horizontal="center"/>
      <protection locked="0"/>
    </xf>
    <xf numFmtId="0" fontId="30" fillId="0" borderId="2" xfId="2" applyFont="1" applyBorder="1" applyProtection="1"/>
    <xf numFmtId="1" fontId="23" fillId="6" borderId="70" xfId="2" applyNumberFormat="1" applyFont="1" applyFill="1" applyBorder="1" applyProtection="1">
      <protection locked="0"/>
    </xf>
    <xf numFmtId="2" fontId="23" fillId="3" borderId="70" xfId="2" applyNumberFormat="1" applyFont="1" applyFill="1" applyBorder="1" applyProtection="1">
      <protection locked="0"/>
    </xf>
    <xf numFmtId="0" fontId="31" fillId="0" borderId="2" xfId="2" applyFont="1" applyBorder="1" applyProtection="1"/>
    <xf numFmtId="0" fontId="23" fillId="0" borderId="31" xfId="2" applyFont="1" applyFill="1" applyBorder="1" applyProtection="1"/>
    <xf numFmtId="0" fontId="23" fillId="0" borderId="2" xfId="2" applyFont="1" applyFill="1" applyBorder="1" applyProtection="1">
      <protection locked="0"/>
    </xf>
    <xf numFmtId="0" fontId="23" fillId="0" borderId="31" xfId="2" applyFont="1" applyBorder="1" applyProtection="1">
      <protection locked="0"/>
    </xf>
    <xf numFmtId="0" fontId="23" fillId="0" borderId="8" xfId="2" applyFont="1" applyBorder="1" applyProtection="1">
      <protection locked="0"/>
    </xf>
    <xf numFmtId="0" fontId="23" fillId="0" borderId="69" xfId="2" applyFont="1" applyBorder="1" applyProtection="1">
      <protection locked="0"/>
    </xf>
    <xf numFmtId="0" fontId="23" fillId="0" borderId="28" xfId="2" applyFont="1" applyBorder="1" applyProtection="1">
      <protection locked="0"/>
    </xf>
    <xf numFmtId="0" fontId="30" fillId="0" borderId="2" xfId="2" applyFont="1" applyBorder="1" applyProtection="1">
      <protection locked="0"/>
    </xf>
    <xf numFmtId="0" fontId="11" fillId="0" borderId="73" xfId="2" applyFont="1" applyBorder="1" applyAlignment="1" applyProtection="1">
      <alignment horizontal="center"/>
      <protection locked="0"/>
    </xf>
    <xf numFmtId="0" fontId="23" fillId="0" borderId="74" xfId="2" applyFont="1" applyBorder="1" applyProtection="1">
      <protection locked="0"/>
    </xf>
    <xf numFmtId="0" fontId="23" fillId="0" borderId="75" xfId="2" applyFont="1" applyBorder="1" applyProtection="1">
      <protection locked="0"/>
    </xf>
    <xf numFmtId="0" fontId="23" fillId="0" borderId="76" xfId="2" applyFont="1" applyBorder="1" applyProtection="1">
      <protection locked="0"/>
    </xf>
    <xf numFmtId="0" fontId="23" fillId="0" borderId="77" xfId="2" applyFont="1" applyBorder="1" applyProtection="1">
      <protection locked="0"/>
    </xf>
    <xf numFmtId="2" fontId="23" fillId="3" borderId="77" xfId="2" applyNumberFormat="1" applyFont="1" applyFill="1" applyBorder="1" applyProtection="1">
      <protection locked="0"/>
    </xf>
    <xf numFmtId="0" fontId="2" fillId="0" borderId="51" xfId="2" applyBorder="1" applyProtection="1">
      <protection locked="0"/>
    </xf>
    <xf numFmtId="0" fontId="2" fillId="0" borderId="52" xfId="2" applyBorder="1" applyProtection="1">
      <protection locked="0"/>
    </xf>
    <xf numFmtId="0" fontId="6" fillId="0" borderId="52" xfId="2" applyFont="1" applyBorder="1" applyAlignment="1" applyProtection="1">
      <alignment horizontal="right"/>
      <protection locked="0"/>
    </xf>
    <xf numFmtId="165" fontId="10" fillId="0" borderId="78" xfId="2" applyNumberFormat="1" applyFont="1" applyBorder="1" applyProtection="1">
      <protection locked="0"/>
    </xf>
    <xf numFmtId="165" fontId="10" fillId="0" borderId="79" xfId="2" applyNumberFormat="1" applyFont="1" applyFill="1" applyBorder="1" applyProtection="1">
      <protection locked="0"/>
    </xf>
    <xf numFmtId="165" fontId="10" fillId="6" borderId="80" xfId="2" applyNumberFormat="1" applyFont="1" applyFill="1" applyBorder="1" applyAlignment="1" applyProtection="1">
      <alignment horizontal="center"/>
      <protection locked="0"/>
    </xf>
    <xf numFmtId="165" fontId="10" fillId="6" borderId="80" xfId="2" applyNumberFormat="1" applyFont="1" applyFill="1" applyBorder="1" applyAlignment="1" applyProtection="1">
      <alignment horizontal="right"/>
      <protection locked="0"/>
    </xf>
    <xf numFmtId="0" fontId="2" fillId="2" borderId="0" xfId="2" applyFill="1" applyBorder="1" applyProtection="1">
      <protection locked="0"/>
    </xf>
    <xf numFmtId="0" fontId="6" fillId="2" borderId="0" xfId="2" applyFont="1" applyFill="1" applyBorder="1" applyAlignment="1" applyProtection="1">
      <alignment horizontal="right"/>
      <protection locked="0"/>
    </xf>
    <xf numFmtId="165" fontId="10" fillId="2" borderId="55" xfId="2" applyNumberFormat="1" applyFont="1" applyFill="1" applyBorder="1" applyAlignment="1" applyProtection="1">
      <alignment horizontal="right"/>
      <protection locked="0"/>
    </xf>
    <xf numFmtId="9" fontId="11" fillId="2" borderId="56" xfId="1" applyFont="1" applyFill="1" applyBorder="1" applyAlignment="1" applyProtection="1">
      <alignment horizontal="right"/>
      <protection locked="0"/>
    </xf>
    <xf numFmtId="165" fontId="19" fillId="0" borderId="7" xfId="2" applyNumberFormat="1" applyFont="1" applyBorder="1" applyAlignment="1" applyProtection="1">
      <alignment horizontal="right"/>
      <protection locked="0"/>
    </xf>
    <xf numFmtId="0" fontId="2" fillId="0" borderId="56" xfId="2" applyBorder="1" applyProtection="1">
      <protection locked="0"/>
    </xf>
    <xf numFmtId="0" fontId="32" fillId="5" borderId="5" xfId="2" applyFont="1" applyFill="1" applyBorder="1" applyAlignment="1" applyProtection="1">
      <alignment horizontal="left"/>
      <protection locked="0"/>
    </xf>
    <xf numFmtId="0" fontId="3" fillId="5" borderId="58" xfId="2" applyFont="1" applyFill="1" applyBorder="1" applyProtection="1">
      <protection locked="0"/>
    </xf>
    <xf numFmtId="0" fontId="3" fillId="5" borderId="58" xfId="2" applyFont="1" applyFill="1" applyBorder="1" applyAlignment="1" applyProtection="1">
      <alignment horizontal="center"/>
      <protection locked="0"/>
    </xf>
    <xf numFmtId="0" fontId="14" fillId="5" borderId="58" xfId="2" applyFont="1" applyFill="1" applyBorder="1" applyAlignment="1" applyProtection="1">
      <alignment vertical="center"/>
      <protection locked="0"/>
    </xf>
    <xf numFmtId="165" fontId="10" fillId="5" borderId="81" xfId="2" applyNumberFormat="1" applyFont="1" applyFill="1" applyBorder="1" applyAlignment="1" applyProtection="1">
      <alignment horizontal="right"/>
      <protection locked="0"/>
    </xf>
    <xf numFmtId="165" fontId="10" fillId="5" borderId="81" xfId="2" applyNumberFormat="1" applyFont="1" applyFill="1" applyBorder="1" applyAlignment="1" applyProtection="1">
      <alignment horizontal="center"/>
      <protection locked="0"/>
    </xf>
    <xf numFmtId="4" fontId="14" fillId="6" borderId="81" xfId="2" applyNumberFormat="1" applyFont="1" applyFill="1" applyBorder="1" applyAlignment="1" applyProtection="1">
      <alignment horizontal="center"/>
      <protection locked="0"/>
    </xf>
    <xf numFmtId="0" fontId="2" fillId="0" borderId="0" xfId="2" applyAlignment="1" applyProtection="1">
      <alignment horizontal="center"/>
      <protection locked="0"/>
    </xf>
    <xf numFmtId="165" fontId="10" fillId="11" borderId="5" xfId="2" applyNumberFormat="1" applyFont="1" applyFill="1" applyBorder="1" applyAlignment="1" applyProtection="1">
      <alignment horizontal="center"/>
      <protection locked="0"/>
    </xf>
    <xf numFmtId="165" fontId="10" fillId="11" borderId="58" xfId="2" applyNumberFormat="1" applyFont="1" applyFill="1" applyBorder="1" applyAlignment="1" applyProtection="1">
      <alignment horizontal="center"/>
      <protection locked="0"/>
    </xf>
    <xf numFmtId="165" fontId="10" fillId="11" borderId="6" xfId="2" applyNumberFormat="1" applyFont="1" applyFill="1" applyBorder="1" applyAlignment="1" applyProtection="1">
      <alignment horizontal="center"/>
      <protection locked="0"/>
    </xf>
    <xf numFmtId="165" fontId="19" fillId="0" borderId="57" xfId="2" applyNumberFormat="1" applyFont="1" applyBorder="1" applyAlignment="1" applyProtection="1">
      <alignment horizontal="right"/>
      <protection locked="0"/>
    </xf>
    <xf numFmtId="0" fontId="2" fillId="5" borderId="58" xfId="2" applyFill="1" applyBorder="1" applyProtection="1">
      <protection locked="0"/>
    </xf>
    <xf numFmtId="4" fontId="14" fillId="5" borderId="6" xfId="2" applyNumberFormat="1" applyFont="1" applyFill="1" applyBorder="1" applyProtection="1">
      <protection locked="0"/>
    </xf>
    <xf numFmtId="0" fontId="3" fillId="0" borderId="0" xfId="2" applyFont="1" applyAlignment="1" applyProtection="1">
      <alignment horizontal="center"/>
      <protection locked="0"/>
    </xf>
    <xf numFmtId="0" fontId="3" fillId="0" borderId="0" xfId="2" applyFont="1" applyBorder="1" applyProtection="1">
      <protection locked="0"/>
    </xf>
    <xf numFmtId="0" fontId="37" fillId="6" borderId="5" xfId="4" applyFont="1" applyFill="1" applyBorder="1" applyAlignment="1">
      <alignment vertical="center"/>
    </xf>
    <xf numFmtId="0" fontId="37" fillId="6" borderId="58" xfId="4" applyFont="1" applyFill="1" applyBorder="1" applyAlignment="1">
      <alignment vertical="center"/>
    </xf>
    <xf numFmtId="0" fontId="37" fillId="6" borderId="58" xfId="4" applyFont="1" applyFill="1" applyBorder="1" applyAlignment="1">
      <alignment horizontal="left" vertical="center"/>
    </xf>
    <xf numFmtId="0" fontId="38" fillId="6" borderId="58" xfId="4" applyFont="1" applyFill="1" applyBorder="1" applyAlignment="1">
      <alignment horizontal="right" vertical="center"/>
    </xf>
    <xf numFmtId="0" fontId="37" fillId="6" borderId="6" xfId="4" applyFont="1" applyFill="1" applyBorder="1" applyAlignment="1">
      <alignment vertical="center"/>
    </xf>
    <xf numFmtId="0" fontId="39" fillId="0" borderId="0" xfId="4" applyFont="1" applyAlignment="1">
      <alignment horizontal="center" vertical="center" textRotation="180" wrapText="1"/>
    </xf>
    <xf numFmtId="0" fontId="37" fillId="0" borderId="0" xfId="4" applyFont="1" applyAlignment="1">
      <alignment vertical="center"/>
    </xf>
    <xf numFmtId="0" fontId="11" fillId="0" borderId="0" xfId="5" applyAlignment="1">
      <alignment vertical="center"/>
    </xf>
    <xf numFmtId="0" fontId="11" fillId="0" borderId="0" xfId="5"/>
    <xf numFmtId="0" fontId="14" fillId="0" borderId="0" xfId="5" applyFont="1" applyBorder="1" applyAlignment="1">
      <alignment horizontal="center" vertical="center" textRotation="180" wrapText="1"/>
    </xf>
    <xf numFmtId="0" fontId="10" fillId="0" borderId="11" xfId="5" applyFont="1" applyBorder="1" applyAlignment="1">
      <alignment vertical="center"/>
    </xf>
    <xf numFmtId="0" fontId="10" fillId="0" borderId="14" xfId="5" applyFont="1" applyBorder="1" applyAlignment="1">
      <alignment horizontal="center" vertical="center"/>
    </xf>
    <xf numFmtId="0" fontId="10" fillId="0" borderId="12" xfId="6" applyFont="1" applyBorder="1" applyAlignment="1">
      <alignment horizontal="center" vertical="center" wrapText="1"/>
    </xf>
    <xf numFmtId="0" fontId="10" fillId="0" borderId="13" xfId="6" applyFont="1" applyBorder="1" applyAlignment="1">
      <alignment horizontal="center" vertical="center" wrapText="1"/>
    </xf>
    <xf numFmtId="0" fontId="10" fillId="0" borderId="18" xfId="6" applyFont="1" applyBorder="1" applyAlignment="1">
      <alignment horizontal="center" vertical="center" wrapText="1"/>
    </xf>
    <xf numFmtId="0" fontId="10" fillId="0" borderId="13" xfId="5" applyFont="1" applyBorder="1" applyAlignment="1">
      <alignment vertical="center"/>
    </xf>
    <xf numFmtId="0" fontId="10" fillId="0" borderId="14" xfId="5" applyFont="1" applyBorder="1" applyAlignment="1">
      <alignment vertical="center"/>
    </xf>
    <xf numFmtId="0" fontId="10" fillId="0" borderId="12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18" xfId="5" applyFont="1" applyBorder="1" applyAlignment="1">
      <alignment horizontal="center" vertical="center"/>
    </xf>
    <xf numFmtId="0" fontId="40" fillId="0" borderId="13" xfId="5" applyFont="1" applyBorder="1" applyAlignment="1">
      <alignment horizontal="left" vertical="center"/>
    </xf>
    <xf numFmtId="0" fontId="40" fillId="0" borderId="13" xfId="5" applyFont="1" applyBorder="1" applyAlignment="1">
      <alignment vertical="center"/>
    </xf>
    <xf numFmtId="0" fontId="40" fillId="0" borderId="18" xfId="5" applyFont="1" applyBorder="1" applyAlignment="1">
      <alignment vertical="center"/>
    </xf>
    <xf numFmtId="0" fontId="11" fillId="0" borderId="13" xfId="5" applyBorder="1" applyAlignment="1"/>
    <xf numFmtId="0" fontId="11" fillId="0" borderId="18" xfId="5" applyBorder="1" applyAlignment="1">
      <alignment horizontal="center"/>
    </xf>
    <xf numFmtId="0" fontId="14" fillId="0" borderId="82" xfId="5" applyFont="1" applyBorder="1" applyAlignment="1">
      <alignment horizontal="center" vertical="center" textRotation="180" wrapText="1"/>
    </xf>
    <xf numFmtId="0" fontId="10" fillId="0" borderId="83" xfId="5" applyFont="1" applyBorder="1" applyAlignment="1">
      <alignment vertical="center"/>
    </xf>
    <xf numFmtId="0" fontId="10" fillId="0" borderId="84" xfId="5" applyFont="1" applyBorder="1" applyAlignment="1">
      <alignment horizontal="center" vertical="center"/>
    </xf>
    <xf numFmtId="0" fontId="10" fillId="0" borderId="85" xfId="6" applyFont="1" applyBorder="1" applyAlignment="1">
      <alignment horizontal="center" vertical="center"/>
    </xf>
    <xf numFmtId="0" fontId="10" fillId="0" borderId="53" xfId="6" applyFont="1" applyBorder="1" applyAlignment="1">
      <alignment horizontal="center" vertical="center"/>
    </xf>
    <xf numFmtId="0" fontId="10" fillId="0" borderId="86" xfId="6" applyFont="1" applyBorder="1" applyAlignment="1">
      <alignment horizontal="center" vertical="center"/>
    </xf>
    <xf numFmtId="0" fontId="10" fillId="0" borderId="53" xfId="5" applyFont="1" applyBorder="1" applyAlignment="1">
      <alignment vertical="center"/>
    </xf>
    <xf numFmtId="168" fontId="10" fillId="0" borderId="84" xfId="5" applyNumberFormat="1" applyFont="1" applyBorder="1" applyAlignment="1">
      <alignment vertical="center"/>
    </xf>
    <xf numFmtId="14" fontId="10" fillId="0" borderId="85" xfId="5" applyNumberFormat="1" applyFont="1" applyBorder="1" applyAlignment="1">
      <alignment horizontal="center" vertical="center"/>
    </xf>
    <xf numFmtId="14" fontId="10" fillId="0" borderId="53" xfId="5" applyNumberFormat="1" applyFont="1" applyBorder="1" applyAlignment="1">
      <alignment horizontal="center" vertical="center"/>
    </xf>
    <xf numFmtId="14" fontId="10" fillId="0" borderId="86" xfId="5" applyNumberFormat="1" applyFont="1" applyBorder="1" applyAlignment="1">
      <alignment horizontal="center" vertical="center"/>
    </xf>
    <xf numFmtId="14" fontId="10" fillId="0" borderId="83" xfId="5" applyNumberFormat="1" applyFont="1" applyBorder="1" applyAlignment="1">
      <alignment horizontal="center" vertical="center"/>
    </xf>
    <xf numFmtId="0" fontId="10" fillId="0" borderId="53" xfId="5" applyFont="1" applyBorder="1" applyAlignment="1">
      <alignment horizontal="center" vertical="center"/>
    </xf>
    <xf numFmtId="0" fontId="10" fillId="0" borderId="53" xfId="5" applyFont="1" applyBorder="1" applyAlignment="1">
      <alignment horizontal="center" vertical="center"/>
    </xf>
    <xf numFmtId="0" fontId="40" fillId="0" borderId="53" xfId="5" applyFont="1" applyBorder="1" applyAlignment="1">
      <alignment vertical="center"/>
    </xf>
    <xf numFmtId="0" fontId="40" fillId="0" borderId="86" xfId="5" applyFont="1" applyBorder="1" applyAlignment="1">
      <alignment vertical="center"/>
    </xf>
    <xf numFmtId="168" fontId="40" fillId="0" borderId="53" xfId="5" applyNumberFormat="1" applyFont="1" applyBorder="1" applyAlignment="1">
      <alignment vertical="center"/>
    </xf>
    <xf numFmtId="168" fontId="40" fillId="0" borderId="86" xfId="5" applyNumberFormat="1" applyFont="1" applyBorder="1" applyAlignment="1">
      <alignment horizontal="left" vertical="center"/>
    </xf>
    <xf numFmtId="168" fontId="14" fillId="0" borderId="82" xfId="5" applyNumberFormat="1" applyFont="1" applyBorder="1" applyAlignment="1">
      <alignment horizontal="center" vertical="center" textRotation="180" wrapText="1"/>
    </xf>
    <xf numFmtId="0" fontId="11" fillId="0" borderId="0" xfId="5" applyAlignment="1">
      <alignment horizontal="center" vertical="center"/>
    </xf>
    <xf numFmtId="0" fontId="10" fillId="0" borderId="65" xfId="5" applyFont="1" applyBorder="1" applyAlignment="1">
      <alignment vertical="center"/>
    </xf>
    <xf numFmtId="0" fontId="10" fillId="0" borderId="55" xfId="5" applyFont="1" applyBorder="1" applyAlignment="1">
      <alignment horizontal="center" vertical="center"/>
    </xf>
    <xf numFmtId="0" fontId="9" fillId="0" borderId="55" xfId="5" applyFont="1" applyBorder="1" applyAlignment="1">
      <alignment horizontal="center" vertical="center"/>
    </xf>
    <xf numFmtId="0" fontId="14" fillId="0" borderId="55" xfId="5" applyFont="1" applyBorder="1" applyAlignment="1">
      <alignment vertical="center"/>
    </xf>
    <xf numFmtId="0" fontId="19" fillId="0" borderId="55" xfId="5" applyFont="1" applyBorder="1" applyAlignment="1">
      <alignment vertical="center"/>
    </xf>
    <xf numFmtId="0" fontId="19" fillId="0" borderId="55" xfId="5" applyFont="1" applyBorder="1" applyAlignment="1">
      <alignment vertical="top" wrapText="1"/>
    </xf>
    <xf numFmtId="0" fontId="19" fillId="0" borderId="56" xfId="5" applyFont="1" applyBorder="1" applyAlignment="1">
      <alignment vertical="top" wrapText="1"/>
    </xf>
    <xf numFmtId="0" fontId="14" fillId="0" borderId="0" xfId="5" applyFont="1" applyAlignment="1">
      <alignment horizontal="center" vertical="center" textRotation="180" wrapText="1"/>
    </xf>
    <xf numFmtId="0" fontId="11" fillId="0" borderId="82" xfId="5" applyBorder="1" applyAlignment="1">
      <alignment vertical="center"/>
    </xf>
    <xf numFmtId="0" fontId="10" fillId="0" borderId="0" xfId="5" applyFont="1" applyBorder="1" applyAlignment="1">
      <alignment horizontal="center" vertical="center"/>
    </xf>
    <xf numFmtId="0" fontId="10" fillId="0" borderId="0" xfId="5" applyFont="1" applyBorder="1" applyAlignment="1">
      <alignment vertical="center"/>
    </xf>
    <xf numFmtId="0" fontId="19" fillId="0" borderId="0" xfId="5" applyFont="1" applyBorder="1" applyAlignment="1">
      <alignment vertical="top" wrapText="1"/>
    </xf>
    <xf numFmtId="0" fontId="19" fillId="0" borderId="72" xfId="5" applyFont="1" applyBorder="1" applyAlignment="1">
      <alignment vertical="top" wrapText="1"/>
    </xf>
    <xf numFmtId="0" fontId="10" fillId="0" borderId="0" xfId="5" applyFont="1" applyBorder="1" applyAlignment="1">
      <alignment vertical="center"/>
    </xf>
    <xf numFmtId="0" fontId="10" fillId="0" borderId="72" xfId="5" applyFont="1" applyBorder="1" applyAlignment="1">
      <alignment vertical="center"/>
    </xf>
    <xf numFmtId="0" fontId="11" fillId="0" borderId="51" xfId="5" applyBorder="1" applyAlignment="1">
      <alignment vertical="center"/>
    </xf>
    <xf numFmtId="0" fontId="10" fillId="0" borderId="52" xfId="5" applyFont="1" applyBorder="1" applyAlignment="1">
      <alignment horizontal="center" vertical="center"/>
    </xf>
    <xf numFmtId="0" fontId="19" fillId="0" borderId="52" xfId="5" applyFont="1" applyBorder="1" applyAlignment="1">
      <alignment vertical="center"/>
    </xf>
    <xf numFmtId="0" fontId="11" fillId="0" borderId="52" xfId="5" applyFont="1" applyBorder="1" applyAlignment="1">
      <alignment vertical="center"/>
    </xf>
    <xf numFmtId="0" fontId="41" fillId="0" borderId="52" xfId="5" applyFont="1" applyBorder="1" applyAlignment="1">
      <alignment vertical="center"/>
    </xf>
    <xf numFmtId="0" fontId="11" fillId="0" borderId="54" xfId="5" applyFont="1" applyBorder="1" applyAlignment="1">
      <alignment vertical="center"/>
    </xf>
    <xf numFmtId="0" fontId="11" fillId="0" borderId="0" xfId="5" applyAlignment="1">
      <alignment horizontal="center"/>
    </xf>
    <xf numFmtId="0" fontId="19" fillId="0" borderId="0" xfId="5" applyFont="1"/>
    <xf numFmtId="0" fontId="10" fillId="0" borderId="55" xfId="5" applyFont="1" applyBorder="1" applyAlignment="1">
      <alignment vertical="center"/>
    </xf>
    <xf numFmtId="0" fontId="10" fillId="0" borderId="56" xfId="5" applyFont="1" applyBorder="1" applyAlignment="1">
      <alignment vertical="center"/>
    </xf>
    <xf numFmtId="0" fontId="10" fillId="0" borderId="51" xfId="5" applyFont="1" applyBorder="1" applyAlignment="1">
      <alignment vertical="center"/>
    </xf>
    <xf numFmtId="0" fontId="10" fillId="0" borderId="52" xfId="5" applyFont="1" applyBorder="1" applyAlignment="1">
      <alignment vertical="center"/>
    </xf>
    <xf numFmtId="0" fontId="19" fillId="12" borderId="5" xfId="5" applyFont="1" applyFill="1" applyBorder="1" applyAlignment="1">
      <alignment horizontal="center"/>
    </xf>
    <xf numFmtId="0" fontId="19" fillId="12" borderId="58" xfId="5" applyFont="1" applyFill="1" applyBorder="1" applyAlignment="1">
      <alignment horizontal="center"/>
    </xf>
    <xf numFmtId="0" fontId="19" fillId="12" borderId="6" xfId="5" applyFont="1" applyFill="1" applyBorder="1" applyAlignment="1">
      <alignment horizontal="center"/>
    </xf>
    <xf numFmtId="0" fontId="11" fillId="0" borderId="52" xfId="5" applyBorder="1"/>
    <xf numFmtId="0" fontId="11" fillId="0" borderId="54" xfId="5" applyBorder="1"/>
    <xf numFmtId="0" fontId="42" fillId="0" borderId="5" xfId="5" applyFont="1" applyBorder="1" applyAlignment="1">
      <alignment horizontal="center"/>
    </xf>
    <xf numFmtId="0" fontId="19" fillId="0" borderId="7" xfId="5" applyFont="1" applyBorder="1" applyAlignment="1">
      <alignment horizontal="center"/>
    </xf>
    <xf numFmtId="0" fontId="19" fillId="0" borderId="6" xfId="5" applyFont="1" applyBorder="1" applyAlignment="1">
      <alignment horizontal="center"/>
    </xf>
    <xf numFmtId="0" fontId="11" fillId="0" borderId="87" xfId="5" applyFont="1" applyBorder="1" applyAlignment="1">
      <alignment horizontal="center" textRotation="90"/>
    </xf>
    <xf numFmtId="0" fontId="11" fillId="0" borderId="88" xfId="5" applyFont="1" applyBorder="1" applyAlignment="1">
      <alignment horizontal="center" textRotation="90"/>
    </xf>
    <xf numFmtId="0" fontId="11" fillId="0" borderId="89" xfId="5" applyFont="1" applyBorder="1" applyAlignment="1">
      <alignment horizontal="center" textRotation="90"/>
    </xf>
    <xf numFmtId="0" fontId="11" fillId="0" borderId="90" xfId="5" applyFont="1" applyBorder="1" applyAlignment="1">
      <alignment horizontal="center" textRotation="90"/>
    </xf>
    <xf numFmtId="0" fontId="11" fillId="0" borderId="89" xfId="6" applyFont="1" applyBorder="1" applyAlignment="1">
      <alignment horizontal="center" textRotation="90"/>
    </xf>
    <xf numFmtId="0" fontId="11" fillId="0" borderId="81" xfId="5" applyFont="1" applyBorder="1" applyAlignment="1">
      <alignment horizontal="center" textRotation="90"/>
    </xf>
    <xf numFmtId="0" fontId="19" fillId="0" borderId="5" xfId="5" applyFont="1" applyFill="1" applyBorder="1" applyAlignment="1">
      <alignment horizontal="center" textRotation="90"/>
    </xf>
    <xf numFmtId="0" fontId="19" fillId="0" borderId="7" xfId="5" applyFont="1" applyFill="1" applyBorder="1" applyAlignment="1">
      <alignment horizontal="center" textRotation="90"/>
    </xf>
    <xf numFmtId="0" fontId="11" fillId="4" borderId="6" xfId="5" applyFont="1" applyFill="1" applyBorder="1" applyAlignment="1">
      <alignment horizontal="center" textRotation="90"/>
    </xf>
    <xf numFmtId="0" fontId="11" fillId="4" borderId="7" xfId="5" applyFont="1" applyFill="1" applyBorder="1" applyAlignment="1">
      <alignment horizontal="center" textRotation="90"/>
    </xf>
    <xf numFmtId="0" fontId="11" fillId="2" borderId="70" xfId="5" applyFill="1" applyBorder="1" applyAlignment="1">
      <alignment horizontal="center"/>
    </xf>
    <xf numFmtId="0" fontId="23" fillId="2" borderId="2" xfId="7" applyFont="1" applyFill="1" applyBorder="1" applyAlignment="1">
      <alignment horizontal="center" vertical="center"/>
    </xf>
    <xf numFmtId="0" fontId="23" fillId="2" borderId="67" xfId="7" applyFont="1" applyFill="1" applyBorder="1" applyAlignment="1">
      <alignment horizontal="center" vertical="center" wrapText="1"/>
    </xf>
    <xf numFmtId="0" fontId="23" fillId="2" borderId="91" xfId="7" applyFont="1" applyFill="1" applyBorder="1" applyAlignment="1">
      <alignment horizontal="center" vertical="center" wrapText="1"/>
    </xf>
    <xf numFmtId="1" fontId="11" fillId="2" borderId="70" xfId="5" applyNumberFormat="1" applyFont="1" applyFill="1" applyBorder="1" applyAlignment="1">
      <alignment horizontal="center" vertical="center"/>
    </xf>
    <xf numFmtId="1" fontId="11" fillId="2" borderId="4" xfId="5" applyNumberFormat="1" applyFont="1" applyFill="1" applyBorder="1" applyAlignment="1">
      <alignment horizontal="center" vertical="center"/>
    </xf>
    <xf numFmtId="1" fontId="11" fillId="2" borderId="8" xfId="5" applyNumberFormat="1" applyFont="1" applyFill="1" applyBorder="1" applyAlignment="1">
      <alignment horizontal="center" vertical="center"/>
    </xf>
    <xf numFmtId="1" fontId="11" fillId="2" borderId="39" xfId="5" applyNumberFormat="1" applyFont="1" applyFill="1" applyBorder="1" applyAlignment="1">
      <alignment horizontal="center" vertical="center"/>
    </xf>
    <xf numFmtId="1" fontId="19" fillId="13" borderId="28" xfId="5" applyNumberFormat="1" applyFont="1" applyFill="1" applyBorder="1" applyAlignment="1">
      <alignment horizontal="center" vertical="center"/>
    </xf>
    <xf numFmtId="0" fontId="19" fillId="2" borderId="70" xfId="5" applyFont="1" applyFill="1" applyBorder="1" applyAlignment="1">
      <alignment horizontal="center" vertical="center"/>
    </xf>
    <xf numFmtId="0" fontId="11" fillId="2" borderId="32" xfId="5" applyFont="1" applyFill="1" applyBorder="1" applyAlignment="1">
      <alignment horizontal="center" vertical="center"/>
    </xf>
    <xf numFmtId="0" fontId="11" fillId="2" borderId="70" xfId="5" applyFont="1" applyFill="1" applyBorder="1" applyAlignment="1">
      <alignment horizontal="center" vertical="center"/>
    </xf>
    <xf numFmtId="14" fontId="14" fillId="2" borderId="82" xfId="5" applyNumberFormat="1" applyFont="1" applyFill="1" applyBorder="1" applyAlignment="1">
      <alignment horizontal="center" vertical="center" textRotation="180" wrapText="1"/>
    </xf>
    <xf numFmtId="0" fontId="23" fillId="2" borderId="70" xfId="7" applyFont="1" applyFill="1" applyBorder="1" applyAlignment="1">
      <alignment horizontal="center" vertical="center"/>
    </xf>
    <xf numFmtId="0" fontId="23" fillId="2" borderId="70" xfId="5" applyFont="1" applyFill="1" applyBorder="1" applyAlignment="1">
      <alignment horizontal="center" vertical="center"/>
    </xf>
    <xf numFmtId="0" fontId="11" fillId="7" borderId="0" xfId="5" applyFill="1"/>
    <xf numFmtId="0" fontId="14" fillId="2" borderId="82" xfId="5" applyFont="1" applyFill="1" applyBorder="1" applyAlignment="1">
      <alignment horizontal="center" vertical="center" textRotation="180" wrapText="1"/>
    </xf>
    <xf numFmtId="0" fontId="11" fillId="9" borderId="70" xfId="5" applyFill="1" applyBorder="1" applyAlignment="1">
      <alignment horizontal="center"/>
    </xf>
    <xf numFmtId="0" fontId="23" fillId="9" borderId="2" xfId="7" applyFont="1" applyFill="1" applyBorder="1" applyAlignment="1">
      <alignment horizontal="center" vertical="center"/>
    </xf>
    <xf numFmtId="0" fontId="23" fillId="9" borderId="70" xfId="7" applyFont="1" applyFill="1" applyBorder="1" applyAlignment="1">
      <alignment horizontal="center" vertical="center"/>
    </xf>
    <xf numFmtId="0" fontId="23" fillId="9" borderId="91" xfId="7" applyFont="1" applyFill="1" applyBorder="1" applyAlignment="1">
      <alignment horizontal="center" vertical="center" wrapText="1"/>
    </xf>
    <xf numFmtId="1" fontId="11" fillId="9" borderId="70" xfId="5" applyNumberFormat="1" applyFont="1" applyFill="1" applyBorder="1" applyAlignment="1">
      <alignment horizontal="center" vertical="center"/>
    </xf>
    <xf numFmtId="1" fontId="11" fillId="9" borderId="4" xfId="5" applyNumberFormat="1" applyFont="1" applyFill="1" applyBorder="1" applyAlignment="1">
      <alignment horizontal="center" vertical="center"/>
    </xf>
    <xf numFmtId="1" fontId="11" fillId="9" borderId="8" xfId="5" applyNumberFormat="1" applyFont="1" applyFill="1" applyBorder="1" applyAlignment="1">
      <alignment horizontal="center" vertical="center"/>
    </xf>
    <xf numFmtId="1" fontId="11" fillId="9" borderId="39" xfId="5" applyNumberFormat="1" applyFont="1" applyFill="1" applyBorder="1" applyAlignment="1">
      <alignment horizontal="center" vertical="center"/>
    </xf>
    <xf numFmtId="0" fontId="19" fillId="9" borderId="70" xfId="5" applyFont="1" applyFill="1" applyBorder="1" applyAlignment="1">
      <alignment horizontal="center" vertical="center"/>
    </xf>
    <xf numFmtId="0" fontId="11" fillId="9" borderId="32" xfId="5" applyFont="1" applyFill="1" applyBorder="1" applyAlignment="1">
      <alignment horizontal="center" vertical="center"/>
    </xf>
    <xf numFmtId="0" fontId="11" fillId="9" borderId="70" xfId="5" applyFont="1" applyFill="1" applyBorder="1" applyAlignment="1">
      <alignment horizontal="center" vertical="center"/>
    </xf>
    <xf numFmtId="0" fontId="23" fillId="9" borderId="70" xfId="5" applyFont="1" applyFill="1" applyBorder="1" applyAlignment="1">
      <alignment horizontal="center" vertical="center"/>
    </xf>
    <xf numFmtId="0" fontId="14" fillId="2" borderId="82" xfId="5" applyFont="1" applyFill="1" applyBorder="1" applyAlignment="1">
      <alignment vertical="center" textRotation="180" wrapText="1"/>
    </xf>
    <xf numFmtId="0" fontId="11" fillId="0" borderId="67" xfId="8" applyBorder="1" applyAlignment="1">
      <alignment horizontal="center"/>
    </xf>
    <xf numFmtId="49" fontId="19" fillId="0" borderId="67" xfId="8" applyNumberFormat="1" applyFont="1" applyBorder="1" applyAlignment="1">
      <alignment horizontal="left"/>
    </xf>
    <xf numFmtId="49" fontId="19" fillId="0" borderId="11" xfId="8" applyNumberFormat="1" applyFont="1" applyBorder="1" applyAlignment="1">
      <alignment horizontal="left"/>
    </xf>
    <xf numFmtId="0" fontId="11" fillId="0" borderId="11" xfId="8" applyFont="1" applyBorder="1" applyAlignment="1">
      <alignment vertical="center" wrapText="1"/>
    </xf>
    <xf numFmtId="0" fontId="44" fillId="4" borderId="5" xfId="8" applyFont="1" applyFill="1" applyBorder="1" applyAlignment="1">
      <alignment horizontal="center" vertical="center"/>
    </xf>
    <xf numFmtId="0" fontId="44" fillId="4" borderId="58" xfId="8" applyFont="1" applyFill="1" applyBorder="1" applyAlignment="1">
      <alignment horizontal="center" vertical="center"/>
    </xf>
    <xf numFmtId="0" fontId="44" fillId="4" borderId="6" xfId="8" applyFont="1" applyFill="1" applyBorder="1" applyAlignment="1">
      <alignment horizontal="center" vertical="center"/>
    </xf>
    <xf numFmtId="0" fontId="44" fillId="4" borderId="58" xfId="8" applyFont="1" applyFill="1" applyBorder="1" applyAlignment="1">
      <alignment vertical="center"/>
    </xf>
    <xf numFmtId="0" fontId="44" fillId="4" borderId="6" xfId="8" applyFont="1" applyFill="1" applyBorder="1" applyAlignment="1">
      <alignment vertical="center"/>
    </xf>
    <xf numFmtId="0" fontId="44" fillId="13" borderId="28" xfId="5" applyFont="1" applyFill="1" applyBorder="1" applyAlignment="1">
      <alignment horizontal="center" vertical="center"/>
    </xf>
    <xf numFmtId="0" fontId="10" fillId="0" borderId="70" xfId="5" applyFont="1" applyFill="1" applyBorder="1" applyAlignment="1">
      <alignment horizontal="center" vertical="center"/>
    </xf>
    <xf numFmtId="0" fontId="44" fillId="4" borderId="58" xfId="5" applyFont="1" applyFill="1" applyBorder="1" applyAlignment="1">
      <alignment horizontal="center" vertical="center"/>
    </xf>
    <xf numFmtId="0" fontId="44" fillId="4" borderId="6" xfId="5" applyFont="1" applyFill="1" applyBorder="1" applyAlignment="1">
      <alignment horizontal="center" vertical="center"/>
    </xf>
    <xf numFmtId="0" fontId="11" fillId="0" borderId="70" xfId="8" applyBorder="1" applyAlignment="1">
      <alignment horizontal="center"/>
    </xf>
    <xf numFmtId="49" fontId="19" fillId="0" borderId="70" xfId="8" applyNumberFormat="1" applyFont="1" applyBorder="1" applyAlignment="1">
      <alignment horizontal="left"/>
    </xf>
    <xf numFmtId="49" fontId="19" fillId="0" borderId="28" xfId="8" applyNumberFormat="1" applyFont="1" applyBorder="1" applyAlignment="1">
      <alignment horizontal="left"/>
    </xf>
    <xf numFmtId="0" fontId="11" fillId="0" borderId="28" xfId="8" applyFont="1" applyBorder="1" applyAlignment="1">
      <alignment vertical="center"/>
    </xf>
    <xf numFmtId="0" fontId="11" fillId="0" borderId="19" xfId="8" applyFont="1" applyBorder="1" applyAlignment="1">
      <alignment vertical="center"/>
    </xf>
    <xf numFmtId="0" fontId="11" fillId="0" borderId="21" xfId="8" applyFont="1" applyBorder="1" applyAlignment="1">
      <alignment vertical="center"/>
    </xf>
    <xf numFmtId="0" fontId="11" fillId="0" borderId="21" xfId="8" applyFont="1" applyBorder="1" applyAlignment="1"/>
    <xf numFmtId="0" fontId="11" fillId="0" borderId="19" xfId="8" applyFont="1" applyBorder="1" applyAlignment="1"/>
    <xf numFmtId="0" fontId="11" fillId="0" borderId="11" xfId="8" applyFont="1" applyBorder="1" applyAlignment="1"/>
    <xf numFmtId="0" fontId="11" fillId="0" borderId="13" xfId="8" applyFont="1" applyBorder="1" applyAlignment="1"/>
    <xf numFmtId="0" fontId="11" fillId="0" borderId="18" xfId="8" applyFont="1" applyBorder="1" applyAlignment="1"/>
    <xf numFmtId="0" fontId="11" fillId="0" borderId="27" xfId="8" applyFont="1" applyBorder="1" applyAlignment="1"/>
    <xf numFmtId="0" fontId="10" fillId="13" borderId="28" xfId="5" applyFont="1" applyFill="1" applyBorder="1" applyAlignment="1">
      <alignment horizontal="center" vertical="center"/>
    </xf>
    <xf numFmtId="0" fontId="23" fillId="0" borderId="21" xfId="5" applyFont="1" applyFill="1" applyBorder="1" applyAlignment="1">
      <alignment horizontal="left" vertical="center"/>
    </xf>
    <xf numFmtId="0" fontId="23" fillId="0" borderId="21" xfId="5" applyFont="1" applyFill="1" applyBorder="1" applyAlignment="1">
      <alignment horizontal="center" vertical="center"/>
    </xf>
    <xf numFmtId="0" fontId="23" fillId="0" borderId="27" xfId="5" applyFont="1" applyFill="1" applyBorder="1" applyAlignment="1">
      <alignment horizontal="center" vertical="center"/>
    </xf>
    <xf numFmtId="0" fontId="11" fillId="0" borderId="2" xfId="8" applyFont="1" applyBorder="1" applyAlignment="1">
      <alignment vertical="center"/>
    </xf>
    <xf numFmtId="0" fontId="11" fillId="0" borderId="2" xfId="8" applyFont="1" applyBorder="1" applyAlignment="1"/>
    <xf numFmtId="0" fontId="11" fillId="0" borderId="28" xfId="8" applyFont="1" applyBorder="1" applyAlignment="1"/>
    <xf numFmtId="0" fontId="11" fillId="0" borderId="32" xfId="8" applyFont="1" applyBorder="1" applyAlignment="1"/>
    <xf numFmtId="0" fontId="23" fillId="0" borderId="2" xfId="5" applyFont="1" applyFill="1" applyBorder="1" applyAlignment="1">
      <alignment horizontal="left" vertical="center"/>
    </xf>
    <xf numFmtId="0" fontId="23" fillId="0" borderId="2" xfId="5" applyFont="1" applyFill="1" applyBorder="1" applyAlignment="1">
      <alignment horizontal="center" vertical="center"/>
    </xf>
    <xf numFmtId="0" fontId="23" fillId="0" borderId="32" xfId="5" applyFont="1" applyFill="1" applyBorder="1" applyAlignment="1">
      <alignment horizontal="center" vertical="center"/>
    </xf>
    <xf numFmtId="0" fontId="11" fillId="0" borderId="79" xfId="8" applyBorder="1" applyAlignment="1">
      <alignment horizontal="center"/>
    </xf>
    <xf numFmtId="49" fontId="19" fillId="0" borderId="79" xfId="8" applyNumberFormat="1" applyFont="1" applyBorder="1" applyAlignment="1">
      <alignment horizontal="left"/>
    </xf>
    <xf numFmtId="49" fontId="19" fillId="0" borderId="83" xfId="8" applyNumberFormat="1" applyFont="1" applyBorder="1" applyAlignment="1">
      <alignment horizontal="left"/>
    </xf>
    <xf numFmtId="0" fontId="11" fillId="0" borderId="83" xfId="8" applyFont="1" applyBorder="1" applyAlignment="1">
      <alignment vertical="center"/>
    </xf>
    <xf numFmtId="0" fontId="11" fillId="0" borderId="83" xfId="8" applyBorder="1" applyAlignment="1">
      <alignment vertical="center"/>
    </xf>
    <xf numFmtId="0" fontId="11" fillId="0" borderId="53" xfId="8" applyBorder="1" applyAlignment="1">
      <alignment vertical="center"/>
    </xf>
    <xf numFmtId="0" fontId="11" fillId="0" borderId="53" xfId="8" applyBorder="1" applyAlignment="1"/>
    <xf numFmtId="0" fontId="11" fillId="0" borderId="83" xfId="8" applyBorder="1" applyAlignment="1"/>
    <xf numFmtId="0" fontId="11" fillId="0" borderId="86" xfId="8" applyBorder="1" applyAlignment="1"/>
    <xf numFmtId="0" fontId="11" fillId="0" borderId="53" xfId="8" applyFont="1" applyBorder="1" applyAlignment="1"/>
    <xf numFmtId="0" fontId="11" fillId="0" borderId="0" xfId="5" applyBorder="1"/>
    <xf numFmtId="0" fontId="45" fillId="0" borderId="0" xfId="5" applyFont="1" applyBorder="1"/>
    <xf numFmtId="0" fontId="45" fillId="0" borderId="0" xfId="5" applyFont="1" applyBorder="1" applyAlignment="1"/>
    <xf numFmtId="0" fontId="45" fillId="0" borderId="0" xfId="5" applyFont="1" applyBorder="1" applyAlignment="1">
      <alignment horizontal="center"/>
    </xf>
    <xf numFmtId="0" fontId="46" fillId="0" borderId="0" xfId="5" applyFont="1" applyBorder="1" applyAlignment="1">
      <alignment horizontal="center"/>
    </xf>
    <xf numFmtId="0" fontId="46" fillId="0" borderId="72" xfId="5" applyFont="1" applyBorder="1" applyAlignment="1">
      <alignment horizontal="center"/>
    </xf>
    <xf numFmtId="1" fontId="19" fillId="13" borderId="5" xfId="5" applyNumberFormat="1" applyFont="1" applyFill="1" applyBorder="1" applyAlignment="1">
      <alignment horizontal="center"/>
    </xf>
    <xf numFmtId="0" fontId="11" fillId="0" borderId="55" xfId="5" applyBorder="1"/>
    <xf numFmtId="0" fontId="11" fillId="0" borderId="0" xfId="6" applyBorder="1" applyAlignment="1">
      <alignment vertical="center"/>
    </xf>
    <xf numFmtId="0" fontId="45" fillId="0" borderId="0" xfId="6" applyFont="1" applyBorder="1" applyAlignment="1">
      <alignment horizontal="center" vertical="center"/>
    </xf>
    <xf numFmtId="0" fontId="11" fillId="0" borderId="0" xfId="6" applyAlignment="1">
      <alignment vertical="center"/>
    </xf>
    <xf numFmtId="0" fontId="11" fillId="0" borderId="0" xfId="6" applyBorder="1" applyAlignment="1">
      <alignment horizontal="center" vertical="center"/>
    </xf>
    <xf numFmtId="0" fontId="45" fillId="0" borderId="0" xfId="6" applyFont="1" applyBorder="1" applyAlignment="1">
      <alignment vertical="center"/>
    </xf>
    <xf numFmtId="0" fontId="14" fillId="0" borderId="0" xfId="6" applyFont="1" applyBorder="1" applyAlignment="1">
      <alignment horizontal="center" vertical="center" textRotation="180" wrapText="1"/>
    </xf>
    <xf numFmtId="0" fontId="11" fillId="0" borderId="0" xfId="6" applyFont="1" applyBorder="1" applyAlignment="1">
      <alignment horizontal="center" vertical="center"/>
    </xf>
    <xf numFmtId="0" fontId="11" fillId="0" borderId="0" xfId="6" applyFont="1" applyBorder="1" applyAlignment="1">
      <alignment vertical="center"/>
    </xf>
    <xf numFmtId="0" fontId="11" fillId="0" borderId="0" xfId="6" applyFont="1" applyBorder="1" applyAlignment="1">
      <alignment horizontal="center" vertical="center"/>
    </xf>
    <xf numFmtId="0" fontId="11" fillId="0" borderId="0" xfId="6" applyBorder="1" applyAlignment="1">
      <alignment horizontal="center" vertical="center"/>
    </xf>
  </cellXfs>
  <cellStyles count="9">
    <cellStyle name="Normal" xfId="0" builtinId="0"/>
    <cellStyle name="Normal 12 3" xfId="5"/>
    <cellStyle name="Normal 19 2" xfId="6"/>
    <cellStyle name="Normal 2 5" xfId="4"/>
    <cellStyle name="Normal_08-129 2" xfId="8"/>
    <cellStyle name="Normal_08-510" xfId="7"/>
    <cellStyle name="Normal_RFQ Standard Global Ver_2" xfId="2"/>
    <cellStyle name="Pourcentage" xfId="1" builtinId="5"/>
    <cellStyle name="Standard_IP_L_v6 vom 13.09.01" xfId="3"/>
  </cellStyles>
  <dxfs count="22">
    <dxf>
      <fill>
        <patternFill>
          <bgColor indexed="22"/>
        </patternFill>
      </fill>
    </dxf>
    <dxf>
      <fill>
        <patternFill patternType="darkGray">
          <bgColor indexed="65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 patternType="darkGray">
          <bgColor indexed="65"/>
        </patternFill>
      </fill>
    </dxf>
    <dxf>
      <fill>
        <patternFill>
          <bgColor indexed="11"/>
        </patternFill>
      </fill>
    </dxf>
    <dxf>
      <fill>
        <patternFill patternType="darkGray">
          <bgColor indexed="65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 patternType="darkGray">
          <bgColor indexed="65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 patternType="solid"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 patternType="solid"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sie%20tanger\COMERCIAL\COMERCIAL\OFERTAS%20Y%20ORENES%20DE%20PRODUCCION\2013%20OFERTAS%20Y%20PEDIOS\LEAR%20TANGER\13-6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ERCIAL/Commercial/OFFRES/Offres%202015/LEAR%20TANGER/TA%2015-0076%20LEAR%20TANGER%20Antenne%20E0228190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A%2015-0778%20LEAR%20TANGER%20RFQ-2nd%20Row%20LH%20Seat%20Rev%20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FERTA"/>
      <sheetName val="Fixtures"/>
      <sheetName val="OP"/>
    </sheetNames>
    <sheetDataSet>
      <sheetData sheetId="0" refreshError="1">
        <row r="5">
          <cell r="B5" t="str">
            <v>LEAR Automotive Morocco (LEAR 1)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FERTA"/>
      <sheetName val="RFQ"/>
      <sheetName val="OP"/>
      <sheetName val="PEDIDO INT SIE "/>
    </sheetNames>
    <sheetDataSet>
      <sheetData sheetId="0" refreshError="1"/>
      <sheetData sheetId="1" refreshError="1">
        <row r="10">
          <cell r="A10">
            <v>1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FQ"/>
      <sheetName val="OP"/>
      <sheetName val="Feuil1"/>
    </sheetNames>
    <sheetDataSet>
      <sheetData sheetId="0">
        <row r="10">
          <cell r="C10" t="str">
            <v>3216650H5</v>
          </cell>
          <cell r="F10" t="str">
            <v>C3HS74A</v>
          </cell>
          <cell r="H10">
            <v>2</v>
          </cell>
          <cell r="I10">
            <v>1</v>
          </cell>
          <cell r="Q10">
            <v>1</v>
          </cell>
          <cell r="R10">
            <v>3</v>
          </cell>
          <cell r="T10">
            <v>1</v>
          </cell>
          <cell r="AA10">
            <v>1</v>
          </cell>
          <cell r="AK10">
            <v>1</v>
          </cell>
          <cell r="AS10">
            <v>1</v>
          </cell>
          <cell r="AT10" t="str">
            <v>Clip support 329925S4U 1H 1V, Spacer closed H</v>
          </cell>
        </row>
        <row r="11">
          <cell r="C11" t="str">
            <v>3216727K7</v>
          </cell>
          <cell r="F11" t="str">
            <v>C33-Q2</v>
          </cell>
          <cell r="H11">
            <v>22</v>
          </cell>
          <cell r="I11">
            <v>1</v>
          </cell>
          <cell r="K11">
            <v>1</v>
          </cell>
          <cell r="R11">
            <v>2</v>
          </cell>
          <cell r="T11">
            <v>1</v>
          </cell>
          <cell r="AA11">
            <v>1</v>
          </cell>
          <cell r="AS11">
            <v>1</v>
          </cell>
          <cell r="AT11" t="str">
            <v xml:space="preserve">Clip support 329959IP7 1H 1V, Side Latch H
Spacer Closed by geometry
</v>
          </cell>
        </row>
        <row r="12">
          <cell r="C12" t="str">
            <v>3216747R8</v>
          </cell>
          <cell r="F12" t="str">
            <v>C33-RA2</v>
          </cell>
          <cell r="H12">
            <v>14</v>
          </cell>
          <cell r="I12">
            <v>1</v>
          </cell>
          <cell r="K12">
            <v>2</v>
          </cell>
          <cell r="Q12">
            <v>1</v>
          </cell>
          <cell r="R12">
            <v>2</v>
          </cell>
          <cell r="T12">
            <v>1</v>
          </cell>
          <cell r="Z12">
            <v>1</v>
          </cell>
          <cell r="AA12">
            <v>1</v>
          </cell>
          <cell r="AL12">
            <v>1</v>
          </cell>
          <cell r="AT12" t="str">
            <v>Clip support 329959IP7 1H 1V, spacer open, closed
side latch H
Error proof by geometry
Activation by latch</v>
          </cell>
        </row>
        <row r="13">
          <cell r="C13" t="str">
            <v>3216678L4</v>
          </cell>
          <cell r="F13" t="str">
            <v>C3HS39A</v>
          </cell>
          <cell r="H13">
            <v>4</v>
          </cell>
          <cell r="I13">
            <v>1</v>
          </cell>
          <cell r="K13">
            <v>1</v>
          </cell>
          <cell r="Q13">
            <v>1</v>
          </cell>
          <cell r="T13">
            <v>1</v>
          </cell>
          <cell r="AA13">
            <v>1</v>
          </cell>
          <cell r="AS13">
            <v>1</v>
          </cell>
          <cell r="AT13" t="str">
            <v>Clip support E00019684  horizental, Spacer closed H</v>
          </cell>
        </row>
        <row r="14">
          <cell r="C14">
            <v>321675456</v>
          </cell>
          <cell r="F14" t="str">
            <v>C3HS39B</v>
          </cell>
          <cell r="H14">
            <v>8</v>
          </cell>
          <cell r="I14">
            <v>1</v>
          </cell>
          <cell r="K14">
            <v>1</v>
          </cell>
          <cell r="AD14">
            <v>8</v>
          </cell>
          <cell r="AS14">
            <v>1</v>
          </cell>
          <cell r="AT14" t="str">
            <v xml:space="preserve">activating by latch
Error proof by geometry
collars pins
Spacer closed by geometry
special test pin:pin plat(collar pin first choise)
</v>
          </cell>
        </row>
        <row r="15">
          <cell r="C15" t="str">
            <v>32165K2TX</v>
          </cell>
          <cell r="F15" t="str">
            <v>C3HS41C</v>
          </cell>
          <cell r="H15">
            <v>20</v>
          </cell>
          <cell r="I15">
            <v>1</v>
          </cell>
          <cell r="R15">
            <v>5</v>
          </cell>
          <cell r="AD15">
            <v>20</v>
          </cell>
          <cell r="AS15">
            <v>1</v>
          </cell>
          <cell r="AT15" t="str">
            <v xml:space="preserve">Side: 04 spacer closed, 01 Ltach H
Activation by latch
Collar pins </v>
          </cell>
        </row>
        <row r="16">
          <cell r="C16" t="str">
            <v>3216695S5</v>
          </cell>
          <cell r="F16" t="str">
            <v>C3HS74B</v>
          </cell>
          <cell r="H16">
            <v>8</v>
          </cell>
          <cell r="I16">
            <v>1</v>
          </cell>
          <cell r="K16">
            <v>1</v>
          </cell>
          <cell r="AD16">
            <v>8</v>
          </cell>
          <cell r="AS16">
            <v>1</v>
          </cell>
          <cell r="AT16" t="str">
            <v>Activating by latch
Collar pin
Spacer closed</v>
          </cell>
        </row>
        <row r="17">
          <cell r="C17" t="str">
            <v>32165K2TX</v>
          </cell>
          <cell r="F17" t="str">
            <v>C3PS100C</v>
          </cell>
          <cell r="H17">
            <v>20</v>
          </cell>
          <cell r="I17">
            <v>1</v>
          </cell>
          <cell r="R17">
            <v>5</v>
          </cell>
          <cell r="AD17">
            <v>20</v>
          </cell>
          <cell r="AS17">
            <v>1</v>
          </cell>
          <cell r="AT17" t="str">
            <v xml:space="preserve">Side: 04 spacer closed, 01 Ltach H
Activation by latch
Collar pins </v>
          </cell>
        </row>
        <row r="18">
          <cell r="C18" t="str">
            <v>32165K0GM</v>
          </cell>
          <cell r="F18" t="str">
            <v>C3PS101A</v>
          </cell>
          <cell r="H18">
            <v>4</v>
          </cell>
          <cell r="I18">
            <v>1</v>
          </cell>
          <cell r="R18">
            <v>3</v>
          </cell>
          <cell r="W18">
            <v>1</v>
          </cell>
          <cell r="AD18">
            <v>4</v>
          </cell>
          <cell r="AT18" t="str">
            <v>Side: 02 spacer closed, Latch H</v>
          </cell>
        </row>
        <row r="19">
          <cell r="C19" t="str">
            <v>32165K4A5</v>
          </cell>
          <cell r="F19" t="str">
            <v>C3PS190A</v>
          </cell>
          <cell r="H19">
            <v>4</v>
          </cell>
          <cell r="I19">
            <v>1</v>
          </cell>
          <cell r="R19">
            <v>3</v>
          </cell>
          <cell r="T19">
            <v>1</v>
          </cell>
          <cell r="AA19">
            <v>1</v>
          </cell>
          <cell r="AT19" t="str">
            <v>Clip support 329959SX4, spacer closed</v>
          </cell>
        </row>
        <row r="20">
          <cell r="C20" t="str">
            <v>32165K4A5</v>
          </cell>
          <cell r="F20" t="str">
            <v>C3PS193A</v>
          </cell>
          <cell r="H20">
            <v>4</v>
          </cell>
          <cell r="I20">
            <v>1</v>
          </cell>
          <cell r="R20">
            <v>3</v>
          </cell>
          <cell r="T20">
            <v>1</v>
          </cell>
          <cell r="AA20">
            <v>1</v>
          </cell>
          <cell r="AS20">
            <v>1</v>
          </cell>
          <cell r="AT20" t="str">
            <v>Clip support 329959SX4, spacer closed</v>
          </cell>
        </row>
        <row r="21">
          <cell r="C21" t="str">
            <v>32165K0GM</v>
          </cell>
          <cell r="F21" t="str">
            <v>C3PS228</v>
          </cell>
          <cell r="H21">
            <v>4</v>
          </cell>
          <cell r="I21">
            <v>1</v>
          </cell>
          <cell r="R21">
            <v>3</v>
          </cell>
          <cell r="W21">
            <v>1</v>
          </cell>
          <cell r="AD21">
            <v>4</v>
          </cell>
          <cell r="AS21">
            <v>1</v>
          </cell>
          <cell r="AT21" t="str">
            <v>Side: 02 spacer closed, Latch H</v>
          </cell>
        </row>
        <row r="22">
          <cell r="C22" t="str">
            <v>3216506D0</v>
          </cell>
          <cell r="F22" t="str">
            <v>C3PS56A</v>
          </cell>
          <cell r="H22">
            <v>5</v>
          </cell>
          <cell r="I22">
            <v>1</v>
          </cell>
          <cell r="R22">
            <v>3</v>
          </cell>
          <cell r="AD22">
            <v>5</v>
          </cell>
          <cell r="AS22">
            <v>1</v>
          </cell>
          <cell r="AT22" t="str">
            <v>Spacer. Avoid testing 321764029
Side: Spacer closed, Latch H</v>
          </cell>
        </row>
        <row r="23">
          <cell r="C23" t="str">
            <v>32165K0VV</v>
          </cell>
          <cell r="F23" t="str">
            <v>C3PS56B</v>
          </cell>
          <cell r="H23">
            <v>4</v>
          </cell>
          <cell r="I23">
            <v>1</v>
          </cell>
          <cell r="R23">
            <v>2</v>
          </cell>
          <cell r="AD23">
            <v>4</v>
          </cell>
          <cell r="AS23">
            <v>1</v>
          </cell>
          <cell r="AT23" t="str">
            <v>Spacer closed, latch H
Collar pins</v>
          </cell>
        </row>
        <row r="24">
          <cell r="C24" t="str">
            <v>3216741P8</v>
          </cell>
          <cell r="F24" t="str">
            <v>C3R116B</v>
          </cell>
          <cell r="H24">
            <v>2</v>
          </cell>
          <cell r="I24">
            <v>1</v>
          </cell>
          <cell r="K24">
            <v>1</v>
          </cell>
          <cell r="Q24">
            <v>1</v>
          </cell>
          <cell r="R24">
            <v>1</v>
          </cell>
          <cell r="T24">
            <v>1</v>
          </cell>
          <cell r="AA24">
            <v>1</v>
          </cell>
          <cell r="AS24">
            <v>1</v>
          </cell>
          <cell r="AT24" t="str">
            <v>Clip support 329959IP7 1H 1V
Spacer closed by geometry</v>
          </cell>
        </row>
        <row r="25">
          <cell r="C25" t="str">
            <v>3216741P8</v>
          </cell>
          <cell r="F25" t="str">
            <v>C3R116C</v>
          </cell>
          <cell r="H25">
            <v>2</v>
          </cell>
          <cell r="I25">
            <v>1</v>
          </cell>
          <cell r="K25">
            <v>1</v>
          </cell>
          <cell r="Q25">
            <v>1</v>
          </cell>
          <cell r="R25">
            <v>1</v>
          </cell>
          <cell r="T25">
            <v>1</v>
          </cell>
          <cell r="AA25">
            <v>1</v>
          </cell>
          <cell r="AS25">
            <v>1</v>
          </cell>
          <cell r="AT25" t="str">
            <v>Clip support 329959IP7 1H 1V,
Spacer closed by geometry</v>
          </cell>
        </row>
        <row r="26">
          <cell r="C26" t="str">
            <v>3216741F0</v>
          </cell>
          <cell r="F26" t="str">
            <v>C3R123</v>
          </cell>
          <cell r="H26">
            <v>2</v>
          </cell>
          <cell r="I26">
            <v>1</v>
          </cell>
          <cell r="K26">
            <v>1</v>
          </cell>
          <cell r="AD26">
            <v>2</v>
          </cell>
          <cell r="AS26">
            <v>1</v>
          </cell>
          <cell r="AT26" t="str">
            <v>Spacer closed by geometry
Collar pins</v>
          </cell>
        </row>
        <row r="27">
          <cell r="C27" t="str">
            <v>3216761U0</v>
          </cell>
          <cell r="F27" t="str">
            <v>C3R124</v>
          </cell>
          <cell r="H27">
            <v>2</v>
          </cell>
          <cell r="I27">
            <v>1</v>
          </cell>
          <cell r="K27">
            <v>1</v>
          </cell>
          <cell r="AD27">
            <v>2</v>
          </cell>
          <cell r="AS27">
            <v>1</v>
          </cell>
          <cell r="AT27" t="str">
            <v>Spacer closed by geometry
Collar pins</v>
          </cell>
        </row>
        <row r="28">
          <cell r="C28" t="str">
            <v>32035205Q</v>
          </cell>
          <cell r="F28" t="str">
            <v>R2</v>
          </cell>
          <cell r="I28">
            <v>1</v>
          </cell>
          <cell r="AN28">
            <v>1</v>
          </cell>
          <cell r="AT28" t="str">
            <v>airien module</v>
          </cell>
        </row>
        <row r="29">
          <cell r="C29" t="str">
            <v>E05810500</v>
          </cell>
          <cell r="F29" t="str">
            <v>R21</v>
          </cell>
          <cell r="I29">
            <v>1</v>
          </cell>
          <cell r="AN29">
            <v>1</v>
          </cell>
          <cell r="AT29" t="str">
            <v>airien module</v>
          </cell>
        </row>
        <row r="30">
          <cell r="C30" t="str">
            <v>E05810500</v>
          </cell>
          <cell r="F30" t="str">
            <v>R22</v>
          </cell>
          <cell r="I30">
            <v>1</v>
          </cell>
          <cell r="AN30">
            <v>1</v>
          </cell>
          <cell r="AT30" t="str">
            <v>airien module</v>
          </cell>
        </row>
        <row r="31">
          <cell r="C31" t="str">
            <v>329959AR1</v>
          </cell>
          <cell r="F31" t="str">
            <v>R33</v>
          </cell>
          <cell r="I31">
            <v>1</v>
          </cell>
          <cell r="AN31">
            <v>1</v>
          </cell>
          <cell r="AT31" t="str">
            <v>airien module</v>
          </cell>
        </row>
        <row r="33">
          <cell r="C33" t="str">
            <v>3203550BY</v>
          </cell>
          <cell r="F33" t="str">
            <v>CLIP-001</v>
          </cell>
          <cell r="I33">
            <v>1</v>
          </cell>
          <cell r="AN33">
            <v>1</v>
          </cell>
        </row>
        <row r="34">
          <cell r="C34" t="str">
            <v>3203550BY</v>
          </cell>
          <cell r="F34" t="str">
            <v>R8</v>
          </cell>
          <cell r="I34">
            <v>1</v>
          </cell>
          <cell r="AN34">
            <v>1</v>
          </cell>
          <cell r="AT34" t="str">
            <v>airien module</v>
          </cell>
        </row>
        <row r="35">
          <cell r="C35" t="str">
            <v>3203550BY</v>
          </cell>
          <cell r="F35" t="str">
            <v>R3</v>
          </cell>
          <cell r="I35">
            <v>1</v>
          </cell>
          <cell r="AN35">
            <v>1</v>
          </cell>
          <cell r="AT35" t="str">
            <v>airien module</v>
          </cell>
        </row>
        <row r="36">
          <cell r="C36" t="str">
            <v>3203550BY</v>
          </cell>
          <cell r="F36" t="str">
            <v>R5</v>
          </cell>
          <cell r="I36">
            <v>1</v>
          </cell>
          <cell r="AN36">
            <v>1</v>
          </cell>
          <cell r="AT36" t="str">
            <v>airien module</v>
          </cell>
        </row>
        <row r="37">
          <cell r="C37" t="str">
            <v>3203550BY</v>
          </cell>
          <cell r="F37" t="str">
            <v>R6</v>
          </cell>
          <cell r="I37">
            <v>1</v>
          </cell>
          <cell r="AN37">
            <v>1</v>
          </cell>
          <cell r="AT37" t="str">
            <v>airien module</v>
          </cell>
        </row>
        <row r="38">
          <cell r="C38" t="str">
            <v>3203550BY</v>
          </cell>
          <cell r="F38" t="str">
            <v>R16</v>
          </cell>
          <cell r="I38">
            <v>1</v>
          </cell>
          <cell r="AN38">
            <v>1</v>
          </cell>
          <cell r="AT38" t="str">
            <v>airien module</v>
          </cell>
        </row>
        <row r="39">
          <cell r="C39" t="str">
            <v>3203550BY</v>
          </cell>
          <cell r="F39" t="str">
            <v>R17</v>
          </cell>
          <cell r="I39">
            <v>1</v>
          </cell>
          <cell r="AN39">
            <v>1</v>
          </cell>
          <cell r="AT39" t="str">
            <v>airien module</v>
          </cell>
        </row>
        <row r="40">
          <cell r="C40" t="str">
            <v>3203550BY</v>
          </cell>
          <cell r="F40" t="str">
            <v>R18</v>
          </cell>
          <cell r="I40">
            <v>1</v>
          </cell>
          <cell r="AN40">
            <v>1</v>
          </cell>
          <cell r="AT40" t="str">
            <v>airien module</v>
          </cell>
        </row>
        <row r="41">
          <cell r="C41" t="str">
            <v>3203550BY</v>
          </cell>
          <cell r="F41" t="str">
            <v>R25</v>
          </cell>
          <cell r="I41">
            <v>1</v>
          </cell>
          <cell r="AN41">
            <v>1</v>
          </cell>
          <cell r="AT41" t="str">
            <v>airien module</v>
          </cell>
        </row>
        <row r="42">
          <cell r="C42" t="str">
            <v>3203550BY</v>
          </cell>
          <cell r="F42" t="str">
            <v>R29</v>
          </cell>
          <cell r="I42">
            <v>1</v>
          </cell>
          <cell r="AN42">
            <v>1</v>
          </cell>
          <cell r="AT42" t="str">
            <v>airien module</v>
          </cell>
        </row>
        <row r="43">
          <cell r="C43" t="str">
            <v>3203550BY</v>
          </cell>
          <cell r="F43" t="str">
            <v>R30</v>
          </cell>
          <cell r="I43">
            <v>1</v>
          </cell>
          <cell r="AN43">
            <v>1</v>
          </cell>
          <cell r="AT43" t="str">
            <v>airien module</v>
          </cell>
        </row>
        <row r="44">
          <cell r="C44" t="str">
            <v>3203550BY</v>
          </cell>
          <cell r="F44" t="str">
            <v>R27</v>
          </cell>
          <cell r="I44">
            <v>1</v>
          </cell>
          <cell r="AN44">
            <v>1</v>
          </cell>
          <cell r="AT44" t="str">
            <v>airien module</v>
          </cell>
        </row>
        <row r="45">
          <cell r="C45" t="str">
            <v>3203550BY</v>
          </cell>
          <cell r="F45" t="str">
            <v>R027</v>
          </cell>
          <cell r="I45">
            <v>1</v>
          </cell>
          <cell r="AN45">
            <v>1</v>
          </cell>
          <cell r="AT45" t="str">
            <v>airien module</v>
          </cell>
        </row>
        <row r="46">
          <cell r="C46" t="str">
            <v>3203501H4</v>
          </cell>
          <cell r="F46" t="str">
            <v>R34</v>
          </cell>
          <cell r="I46">
            <v>1</v>
          </cell>
          <cell r="AN46">
            <v>1</v>
          </cell>
          <cell r="AT46" t="str">
            <v>airien module</v>
          </cell>
        </row>
        <row r="47">
          <cell r="C47" t="str">
            <v>3203511B5</v>
          </cell>
          <cell r="F47" t="str">
            <v>R4</v>
          </cell>
          <cell r="I47">
            <v>1</v>
          </cell>
          <cell r="AN47">
            <v>1</v>
          </cell>
          <cell r="AT47" t="str">
            <v>airien module</v>
          </cell>
        </row>
        <row r="48">
          <cell r="C48">
            <v>329940068</v>
          </cell>
          <cell r="F48" t="str">
            <v>R26</v>
          </cell>
          <cell r="I48">
            <v>1</v>
          </cell>
          <cell r="AN48">
            <v>1</v>
          </cell>
          <cell r="AT48" t="str">
            <v>airien module</v>
          </cell>
        </row>
        <row r="49">
          <cell r="C49" t="str">
            <v>3203550BY</v>
          </cell>
          <cell r="F49" t="str">
            <v>R9</v>
          </cell>
          <cell r="I49">
            <v>1</v>
          </cell>
          <cell r="AN49">
            <v>1</v>
          </cell>
          <cell r="AT49" t="str">
            <v>airien module</v>
          </cell>
        </row>
        <row r="50">
          <cell r="C50" t="str">
            <v>3203550BY</v>
          </cell>
          <cell r="F50" t="str">
            <v>R10</v>
          </cell>
          <cell r="I50">
            <v>1</v>
          </cell>
          <cell r="AN50">
            <v>1</v>
          </cell>
          <cell r="AT50" t="str">
            <v>airien module</v>
          </cell>
        </row>
        <row r="51">
          <cell r="C51" t="str">
            <v>3203550BY</v>
          </cell>
          <cell r="F51" t="str">
            <v>R11</v>
          </cell>
          <cell r="I51">
            <v>1</v>
          </cell>
          <cell r="AN51">
            <v>1</v>
          </cell>
          <cell r="AT51" t="str">
            <v>airien module</v>
          </cell>
        </row>
        <row r="52">
          <cell r="C52" t="str">
            <v>3203501H4</v>
          </cell>
          <cell r="F52" t="str">
            <v>R12</v>
          </cell>
          <cell r="I52">
            <v>1</v>
          </cell>
          <cell r="AN52">
            <v>1</v>
          </cell>
          <cell r="AT52" t="str">
            <v>airien module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82"/>
  <sheetViews>
    <sheetView workbookViewId="0">
      <selection sqref="A1:XFD1048576"/>
    </sheetView>
  </sheetViews>
  <sheetFormatPr baseColWidth="10" defaultColWidth="9.140625" defaultRowHeight="12.75"/>
  <cols>
    <col min="1" max="1" width="6.28515625" style="337" customWidth="1"/>
    <col min="2" max="2" width="30.7109375" style="28" customWidth="1"/>
    <col min="3" max="3" width="23.28515625" style="28" customWidth="1"/>
    <col min="4" max="4" width="22.28515625" style="337" customWidth="1"/>
    <col min="5" max="5" width="11.5703125" style="28" customWidth="1"/>
    <col min="6" max="6" width="29.28515625" style="28" customWidth="1"/>
    <col min="7" max="7" width="10.42578125" style="28" customWidth="1"/>
    <col min="8" max="8" width="4.85546875" style="337" customWidth="1"/>
    <col min="9" max="9" width="5.28515625" style="338" customWidth="1"/>
    <col min="10" max="10" width="5" style="337" customWidth="1"/>
    <col min="11" max="29" width="3.7109375" style="28" customWidth="1"/>
    <col min="30" max="30" width="5.140625" style="28" customWidth="1"/>
    <col min="31" max="31" width="6.42578125" style="28" customWidth="1"/>
    <col min="32" max="45" width="3.7109375" style="28" customWidth="1"/>
    <col min="46" max="46" width="30" style="28" bestFit="1" customWidth="1"/>
    <col min="47" max="47" width="14.5703125" style="28" customWidth="1"/>
    <col min="48" max="48" width="11.85546875" style="28" customWidth="1"/>
    <col min="49" max="49" width="10.85546875" style="28" customWidth="1"/>
    <col min="50" max="50" width="19" style="28" customWidth="1"/>
    <col min="51" max="16384" width="9.140625" style="28"/>
  </cols>
  <sheetData>
    <row r="1" spans="1:51" ht="21" thickBot="1">
      <c r="A1" s="1" t="s">
        <v>0</v>
      </c>
      <c r="B1" s="2"/>
      <c r="C1" s="2"/>
      <c r="D1" s="3"/>
      <c r="E1" s="4"/>
      <c r="F1" s="5"/>
      <c r="G1" s="5"/>
      <c r="H1" s="6"/>
      <c r="I1" s="7"/>
      <c r="J1" s="8"/>
      <c r="K1" s="9" t="s">
        <v>1</v>
      </c>
      <c r="L1" s="10"/>
      <c r="M1" s="11"/>
      <c r="N1" s="12"/>
      <c r="O1" s="13"/>
      <c r="P1" s="14"/>
      <c r="Q1" s="14"/>
      <c r="R1" s="14"/>
      <c r="S1" s="14"/>
      <c r="T1" s="14"/>
      <c r="U1" s="14"/>
      <c r="V1" s="14"/>
      <c r="W1" s="15"/>
      <c r="X1" s="5"/>
      <c r="Y1" s="5"/>
      <c r="Z1" s="5"/>
      <c r="AA1" s="16"/>
      <c r="AB1" s="5"/>
      <c r="AC1" s="5"/>
      <c r="AD1" s="5"/>
      <c r="AE1" s="5"/>
      <c r="AF1" s="17"/>
      <c r="AG1" s="17"/>
      <c r="AH1" s="17"/>
      <c r="AI1" s="5"/>
      <c r="AJ1" s="18" t="s">
        <v>2</v>
      </c>
      <c r="AK1" s="19" t="s">
        <v>3</v>
      </c>
      <c r="AL1" s="20"/>
      <c r="AM1" s="17"/>
      <c r="AN1" s="17"/>
      <c r="AO1" s="17"/>
      <c r="AP1" s="17"/>
      <c r="AQ1" s="17"/>
      <c r="AR1" s="21" t="s">
        <v>4</v>
      </c>
      <c r="AS1" s="22"/>
      <c r="AT1" s="23" t="s">
        <v>5</v>
      </c>
      <c r="AU1" s="24">
        <v>42291</v>
      </c>
      <c r="AV1" s="17"/>
      <c r="AW1" s="25" t="s">
        <v>6</v>
      </c>
      <c r="AX1" s="26" t="s">
        <v>7</v>
      </c>
      <c r="AY1" s="27"/>
    </row>
    <row r="2" spans="1:51" ht="28.5" thickBot="1">
      <c r="A2" s="1"/>
      <c r="B2" s="29"/>
      <c r="C2" s="29"/>
      <c r="D2" s="3" t="s">
        <v>8</v>
      </c>
      <c r="E2" s="4" t="s">
        <v>9</v>
      </c>
      <c r="F2" s="5"/>
      <c r="G2" s="5"/>
      <c r="H2" s="6"/>
      <c r="I2" s="7"/>
      <c r="J2" s="30" t="s">
        <v>10</v>
      </c>
      <c r="K2" s="31"/>
      <c r="L2" s="32"/>
      <c r="M2" s="32"/>
      <c r="N2" s="32"/>
      <c r="O2" s="32"/>
      <c r="P2" s="32"/>
      <c r="Q2" s="32"/>
      <c r="R2" s="33"/>
      <c r="S2" s="33"/>
      <c r="T2" s="32"/>
      <c r="U2" s="33"/>
      <c r="V2" s="33"/>
      <c r="W2" s="34"/>
      <c r="X2" s="5"/>
      <c r="Y2" s="16"/>
      <c r="Z2" s="5"/>
      <c r="AA2" s="5"/>
      <c r="AB2" s="5"/>
      <c r="AC2" s="5"/>
      <c r="AD2" s="5"/>
      <c r="AE2" s="17"/>
      <c r="AF2" s="5"/>
      <c r="AG2" s="5"/>
      <c r="AH2" s="17"/>
      <c r="AI2" s="5"/>
      <c r="AJ2" s="35" t="s">
        <v>11</v>
      </c>
      <c r="AK2" s="5"/>
      <c r="AL2" s="5"/>
      <c r="AM2" s="17"/>
      <c r="AN2" s="17"/>
      <c r="AO2" s="17"/>
      <c r="AP2" s="17"/>
      <c r="AQ2" s="17"/>
      <c r="AR2" s="21" t="s">
        <v>12</v>
      </c>
      <c r="AS2" s="36"/>
      <c r="AT2" s="37" t="s">
        <v>13</v>
      </c>
      <c r="AU2" s="24"/>
      <c r="AV2" s="17"/>
      <c r="AW2" s="17"/>
      <c r="AX2" s="17"/>
    </row>
    <row r="3" spans="1:51" ht="28.5" thickBot="1">
      <c r="A3" s="1"/>
      <c r="B3" s="29"/>
      <c r="C3" s="29"/>
      <c r="D3" s="3" t="s">
        <v>14</v>
      </c>
      <c r="E3" s="38"/>
      <c r="F3" s="5"/>
      <c r="G3" s="5"/>
      <c r="H3" s="8"/>
      <c r="I3" s="7"/>
      <c r="J3" s="30" t="s">
        <v>15</v>
      </c>
      <c r="K3" s="39"/>
      <c r="L3" s="32"/>
      <c r="M3" s="32"/>
      <c r="N3" s="32"/>
      <c r="O3" s="32"/>
      <c r="P3" s="32"/>
      <c r="Q3" s="33"/>
      <c r="R3" s="40"/>
      <c r="S3" s="40"/>
      <c r="T3" s="14"/>
      <c r="U3" s="32"/>
      <c r="V3" s="33"/>
      <c r="W3" s="34"/>
      <c r="X3" s="5"/>
      <c r="Y3" s="5"/>
      <c r="Z3" s="5"/>
      <c r="AA3" s="41"/>
      <c r="AB3" s="41"/>
      <c r="AC3" s="41"/>
      <c r="AD3" s="41"/>
      <c r="AE3" s="41"/>
      <c r="AF3" s="17"/>
      <c r="AG3" s="17"/>
      <c r="AH3" s="17"/>
      <c r="AI3" s="5"/>
      <c r="AJ3" s="18" t="s">
        <v>16</v>
      </c>
      <c r="AK3" s="19" t="s">
        <v>3</v>
      </c>
      <c r="AL3" s="20"/>
      <c r="AM3" s="5"/>
      <c r="AN3" s="41"/>
      <c r="AO3" s="41"/>
      <c r="AP3" s="41"/>
      <c r="AQ3" s="41"/>
      <c r="AR3" s="41"/>
      <c r="AS3" s="41"/>
      <c r="AT3" s="23" t="s">
        <v>17</v>
      </c>
      <c r="AU3" s="24"/>
      <c r="AV3" s="5"/>
      <c r="AW3" s="41"/>
      <c r="AX3" s="17"/>
    </row>
    <row r="4" spans="1:51" ht="28.5" thickBot="1">
      <c r="A4" s="1"/>
      <c r="B4" s="29"/>
      <c r="C4" s="29"/>
      <c r="D4" s="3" t="s">
        <v>18</v>
      </c>
      <c r="E4" s="42"/>
      <c r="F4" s="5"/>
      <c r="G4" s="5"/>
      <c r="H4" s="8"/>
      <c r="I4" s="7"/>
      <c r="J4" s="43" t="s">
        <v>19</v>
      </c>
      <c r="K4" s="44" t="s">
        <v>20</v>
      </c>
      <c r="L4" s="44"/>
      <c r="M4" s="44"/>
      <c r="N4" s="13"/>
      <c r="O4" s="13"/>
      <c r="P4" s="14"/>
      <c r="Q4" s="14"/>
      <c r="R4" s="14"/>
      <c r="S4" s="14"/>
      <c r="T4" s="14"/>
      <c r="U4" s="14"/>
      <c r="V4" s="14"/>
      <c r="W4" s="15"/>
      <c r="X4" s="5"/>
      <c r="Y4" s="5"/>
      <c r="Z4" s="5"/>
      <c r="AA4" s="41"/>
      <c r="AB4" s="41"/>
      <c r="AC4" s="41"/>
      <c r="AD4" s="41"/>
      <c r="AE4" s="41"/>
      <c r="AF4" s="17"/>
      <c r="AG4" s="17"/>
      <c r="AH4" s="17"/>
      <c r="AI4" s="5"/>
      <c r="AJ4" s="18" t="s">
        <v>21</v>
      </c>
      <c r="AK4" s="19"/>
      <c r="AL4" s="20"/>
      <c r="AM4" s="5"/>
      <c r="AN4" s="5"/>
      <c r="AO4" s="41"/>
      <c r="AP4" s="41"/>
      <c r="AQ4" s="41"/>
      <c r="AR4" s="41"/>
      <c r="AS4" s="41"/>
      <c r="AT4" s="23" t="s">
        <v>22</v>
      </c>
      <c r="AU4" s="45"/>
      <c r="AV4" s="6" t="s">
        <v>23</v>
      </c>
      <c r="AW4" s="5"/>
      <c r="AX4" s="17"/>
    </row>
    <row r="5" spans="1:51" ht="21" thickBot="1">
      <c r="A5" s="46"/>
      <c r="B5" s="46"/>
      <c r="C5" s="46"/>
      <c r="D5" s="3" t="s">
        <v>24</v>
      </c>
      <c r="E5" s="42" t="s">
        <v>25</v>
      </c>
      <c r="F5" s="5"/>
      <c r="G5" s="5"/>
      <c r="H5" s="8"/>
      <c r="I5" s="7"/>
      <c r="J5" s="30" t="s">
        <v>26</v>
      </c>
      <c r="K5" s="42" t="s">
        <v>27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8" t="s">
        <v>28</v>
      </c>
      <c r="AK5" s="19" t="s">
        <v>3</v>
      </c>
      <c r="AL5" s="20"/>
      <c r="AM5" s="5"/>
      <c r="AN5" s="5"/>
      <c r="AO5" s="5"/>
      <c r="AP5" s="41"/>
      <c r="AQ5" s="41"/>
      <c r="AR5" s="41"/>
      <c r="AS5" s="5"/>
      <c r="AT5" s="47" t="s">
        <v>29</v>
      </c>
      <c r="AU5" s="48" t="s">
        <v>30</v>
      </c>
      <c r="AV5" s="5"/>
      <c r="AW5" s="49" t="str">
        <f>AU5</f>
        <v>EURO</v>
      </c>
      <c r="AX5" s="41"/>
    </row>
    <row r="6" spans="1:51" ht="14.45" customHeight="1">
      <c r="A6" s="50"/>
      <c r="B6" s="51" t="s">
        <v>31</v>
      </c>
      <c r="C6" s="52"/>
      <c r="D6" s="53"/>
      <c r="E6" s="52"/>
      <c r="F6" s="52"/>
      <c r="G6" s="52"/>
      <c r="H6" s="54"/>
      <c r="I6" s="55"/>
      <c r="J6" s="56"/>
      <c r="K6" s="57" t="s">
        <v>32</v>
      </c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9"/>
      <c r="AE6" s="60"/>
      <c r="AF6" s="61" t="s">
        <v>33</v>
      </c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3"/>
      <c r="AT6" s="64"/>
      <c r="AU6" s="65"/>
      <c r="AV6" s="65"/>
      <c r="AW6" s="65"/>
      <c r="AX6" s="65"/>
    </row>
    <row r="7" spans="1:51" ht="34.5" customHeight="1">
      <c r="A7" s="66"/>
      <c r="B7" s="67"/>
      <c r="C7" s="68"/>
      <c r="D7" s="69"/>
      <c r="E7" s="68"/>
      <c r="F7" s="68"/>
      <c r="G7" s="68"/>
      <c r="H7" s="70"/>
      <c r="I7" s="71"/>
      <c r="J7" s="72"/>
      <c r="K7" s="73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5"/>
      <c r="AF7" s="76">
        <f>+$E58</f>
        <v>0</v>
      </c>
      <c r="AG7" s="77">
        <f>+$E59</f>
        <v>0</v>
      </c>
      <c r="AH7" s="78">
        <f>+$E60</f>
        <v>0</v>
      </c>
      <c r="AI7" s="77">
        <f>+$E61</f>
        <v>0</v>
      </c>
      <c r="AJ7" s="78">
        <f>+$E62</f>
        <v>0</v>
      </c>
      <c r="AK7" s="77">
        <f>+$E63</f>
        <v>0</v>
      </c>
      <c r="AL7" s="78">
        <f>+$E64</f>
        <v>0</v>
      </c>
      <c r="AM7" s="77">
        <f>+$E65</f>
        <v>0</v>
      </c>
      <c r="AN7" s="78">
        <f>+$E66</f>
        <v>0</v>
      </c>
      <c r="AO7" s="77">
        <f>+$E67</f>
        <v>0</v>
      </c>
      <c r="AP7" s="78">
        <f>+$E68</f>
        <v>0</v>
      </c>
      <c r="AQ7" s="77">
        <f>+$E69</f>
        <v>0</v>
      </c>
      <c r="AR7" s="78">
        <f>+$E70</f>
        <v>0</v>
      </c>
      <c r="AS7" s="79">
        <f>+$E71</f>
        <v>0</v>
      </c>
      <c r="AT7" s="80"/>
      <c r="AU7" s="81"/>
      <c r="AV7" s="81"/>
      <c r="AW7" s="81"/>
      <c r="AX7" s="81"/>
    </row>
    <row r="8" spans="1:51" ht="34.5" customHeight="1">
      <c r="A8" s="82"/>
      <c r="B8" s="83"/>
      <c r="C8" s="84"/>
      <c r="D8" s="85"/>
      <c r="E8" s="84"/>
      <c r="F8" s="84"/>
      <c r="G8" s="84"/>
      <c r="H8" s="86"/>
      <c r="I8" s="87"/>
      <c r="J8" s="88"/>
      <c r="K8" s="76">
        <f>+G58</f>
        <v>0</v>
      </c>
      <c r="L8" s="78">
        <f>+G59</f>
        <v>0</v>
      </c>
      <c r="M8" s="78">
        <f>+G60</f>
        <v>0</v>
      </c>
      <c r="N8" s="78">
        <f>+G61</f>
        <v>0</v>
      </c>
      <c r="O8" s="78">
        <f>+G62</f>
        <v>0</v>
      </c>
      <c r="P8" s="78">
        <f>+G63</f>
        <v>0</v>
      </c>
      <c r="Q8" s="78">
        <f>+G64</f>
        <v>0</v>
      </c>
      <c r="R8" s="78">
        <f>+G65</f>
        <v>0</v>
      </c>
      <c r="S8" s="78">
        <f>+G66</f>
        <v>0</v>
      </c>
      <c r="T8" s="78">
        <f>+G67</f>
        <v>0</v>
      </c>
      <c r="U8" s="78">
        <f>+G68</f>
        <v>0</v>
      </c>
      <c r="V8" s="78">
        <f>+G69</f>
        <v>0</v>
      </c>
      <c r="W8" s="78">
        <f>G70</f>
        <v>0</v>
      </c>
      <c r="X8" s="78">
        <f>+G71</f>
        <v>0</v>
      </c>
      <c r="Y8" s="89">
        <f>+G72</f>
        <v>0</v>
      </c>
      <c r="Z8" s="89">
        <f>+G73</f>
        <v>0</v>
      </c>
      <c r="AA8" s="89">
        <f>+G74</f>
        <v>0</v>
      </c>
      <c r="AB8" s="89">
        <f>+G75</f>
        <v>0</v>
      </c>
      <c r="AC8" s="89">
        <f>+G76</f>
        <v>0</v>
      </c>
      <c r="AD8" s="89">
        <f>+G77</f>
        <v>0</v>
      </c>
      <c r="AE8" s="90"/>
      <c r="AF8" s="76">
        <f>+$D58</f>
        <v>0</v>
      </c>
      <c r="AG8" s="77">
        <f>+$D59</f>
        <v>0</v>
      </c>
      <c r="AH8" s="77">
        <f>+$D60</f>
        <v>0</v>
      </c>
      <c r="AI8" s="77">
        <f>+$D61</f>
        <v>0</v>
      </c>
      <c r="AJ8" s="77">
        <f>+$D62</f>
        <v>0</v>
      </c>
      <c r="AK8" s="77">
        <f>+$D63</f>
        <v>0</v>
      </c>
      <c r="AL8" s="77">
        <f>+$D64</f>
        <v>0</v>
      </c>
      <c r="AM8" s="77">
        <f>+$D65</f>
        <v>0</v>
      </c>
      <c r="AN8" s="77">
        <f>+$D66</f>
        <v>0</v>
      </c>
      <c r="AO8" s="77">
        <f>+$D67</f>
        <v>0</v>
      </c>
      <c r="AP8" s="77">
        <f>+$D68</f>
        <v>0</v>
      </c>
      <c r="AQ8" s="77">
        <f>+$D69</f>
        <v>0</v>
      </c>
      <c r="AR8" s="77">
        <f>+$D70</f>
        <v>0</v>
      </c>
      <c r="AS8" s="79">
        <f>+$D71</f>
        <v>0</v>
      </c>
      <c r="AT8" s="91"/>
      <c r="AU8" s="92"/>
      <c r="AV8" s="92"/>
      <c r="AW8" s="92"/>
      <c r="AX8" s="92"/>
    </row>
    <row r="9" spans="1:51" ht="147" customHeight="1">
      <c r="A9" s="93" t="s">
        <v>34</v>
      </c>
      <c r="B9" s="94" t="s">
        <v>35</v>
      </c>
      <c r="C9" s="95" t="s">
        <v>36</v>
      </c>
      <c r="D9" s="96" t="s">
        <v>37</v>
      </c>
      <c r="E9" s="96" t="s">
        <v>38</v>
      </c>
      <c r="F9" s="97" t="s">
        <v>39</v>
      </c>
      <c r="G9" s="98" t="s">
        <v>40</v>
      </c>
      <c r="H9" s="99" t="s">
        <v>41</v>
      </c>
      <c r="I9" s="100" t="s">
        <v>42</v>
      </c>
      <c r="J9" s="101" t="s">
        <v>43</v>
      </c>
      <c r="K9" s="102">
        <f>+F58</f>
        <v>0</v>
      </c>
      <c r="L9" s="103">
        <f>+F59</f>
        <v>0</v>
      </c>
      <c r="M9" s="103">
        <f>+F60</f>
        <v>0</v>
      </c>
      <c r="N9" s="103">
        <f>+F61</f>
        <v>0</v>
      </c>
      <c r="O9" s="103">
        <f>+F62</f>
        <v>0</v>
      </c>
      <c r="P9" s="103">
        <f>+F63</f>
        <v>0</v>
      </c>
      <c r="Q9" s="103">
        <f>+F64</f>
        <v>0</v>
      </c>
      <c r="R9" s="103">
        <f>+F65</f>
        <v>0</v>
      </c>
      <c r="S9" s="103">
        <f>+F66</f>
        <v>0</v>
      </c>
      <c r="T9" s="103">
        <f>+F67</f>
        <v>0</v>
      </c>
      <c r="U9" s="103">
        <f>+F68</f>
        <v>0</v>
      </c>
      <c r="V9" s="103">
        <f>+F69</f>
        <v>0</v>
      </c>
      <c r="W9" s="103">
        <f>+F70</f>
        <v>0</v>
      </c>
      <c r="X9" s="104">
        <f>+F71</f>
        <v>0</v>
      </c>
      <c r="Y9" s="104">
        <f>+F72</f>
        <v>0</v>
      </c>
      <c r="Z9" s="104">
        <f>+F73</f>
        <v>0</v>
      </c>
      <c r="AA9" s="104">
        <f>+F74</f>
        <v>0</v>
      </c>
      <c r="AB9" s="104">
        <f>+F75</f>
        <v>0</v>
      </c>
      <c r="AC9" s="104">
        <f>+F76</f>
        <v>0</v>
      </c>
      <c r="AD9" s="104">
        <f>+F77</f>
        <v>0</v>
      </c>
      <c r="AE9" s="105" t="s">
        <v>44</v>
      </c>
      <c r="AF9" s="106">
        <f>+B58</f>
        <v>0</v>
      </c>
      <c r="AG9" s="107">
        <f>+B59</f>
        <v>0</v>
      </c>
      <c r="AH9" s="108">
        <f>+B60</f>
        <v>0</v>
      </c>
      <c r="AI9" s="108">
        <f>+B61</f>
        <v>0</v>
      </c>
      <c r="AJ9" s="108">
        <f>+B62</f>
        <v>0</v>
      </c>
      <c r="AK9" s="108">
        <f>+B63</f>
        <v>0</v>
      </c>
      <c r="AL9" s="108">
        <f>+B64</f>
        <v>0</v>
      </c>
      <c r="AM9" s="108">
        <f>+B65</f>
        <v>0</v>
      </c>
      <c r="AN9" s="108">
        <f>+B66</f>
        <v>0</v>
      </c>
      <c r="AO9" s="109">
        <f>+B67</f>
        <v>0</v>
      </c>
      <c r="AP9" s="109">
        <f>+B68</f>
        <v>0</v>
      </c>
      <c r="AQ9" s="109">
        <f>+B69</f>
        <v>0</v>
      </c>
      <c r="AR9" s="109">
        <f>+B70</f>
        <v>0</v>
      </c>
      <c r="AS9" s="109">
        <f>+B71</f>
        <v>0</v>
      </c>
      <c r="AT9" s="110" t="s">
        <v>45</v>
      </c>
      <c r="AU9" s="111" t="s">
        <v>46</v>
      </c>
      <c r="AV9" s="111" t="s">
        <v>47</v>
      </c>
      <c r="AW9" s="111" t="s">
        <v>48</v>
      </c>
      <c r="AX9" s="111" t="s">
        <v>49</v>
      </c>
    </row>
    <row r="10" spans="1:51" s="132" customFormat="1" ht="52.5" customHeight="1">
      <c r="A10" s="112">
        <v>1</v>
      </c>
      <c r="B10" s="113" t="s">
        <v>50</v>
      </c>
      <c r="C10" s="114" t="s">
        <v>51</v>
      </c>
      <c r="D10" s="114" t="s">
        <v>52</v>
      </c>
      <c r="E10" s="115"/>
      <c r="F10" s="114" t="s">
        <v>53</v>
      </c>
      <c r="G10" s="113"/>
      <c r="H10" s="116">
        <v>2</v>
      </c>
      <c r="I10" s="117">
        <v>1</v>
      </c>
      <c r="J10" s="118">
        <f t="shared" ref="J10:J52" si="0">H10*I10</f>
        <v>2</v>
      </c>
      <c r="K10" s="119">
        <v>0</v>
      </c>
      <c r="L10" s="120"/>
      <c r="M10" s="120"/>
      <c r="N10" s="120"/>
      <c r="O10" s="120"/>
      <c r="P10" s="120"/>
      <c r="Q10" s="120">
        <v>1</v>
      </c>
      <c r="R10" s="120">
        <v>3</v>
      </c>
      <c r="S10" s="120"/>
      <c r="T10" s="121">
        <v>1</v>
      </c>
      <c r="U10" s="120"/>
      <c r="V10" s="120"/>
      <c r="W10" s="120"/>
      <c r="X10" s="120"/>
      <c r="Y10" s="120"/>
      <c r="Z10" s="120"/>
      <c r="AA10" s="120">
        <v>1</v>
      </c>
      <c r="AB10" s="120"/>
      <c r="AC10" s="122"/>
      <c r="AD10" s="123"/>
      <c r="AE10" s="124">
        <f t="shared" ref="AE10:AE52" si="1">I10*(IF(SUM(AF10:AS10)&gt;0,1,0)*(IF(OR(AND(AK$1="Y",AK$4&lt;&gt;"Y"),AK$3="Y"),2,1)+H10*IF(AK10=1,2,1))+(IF(SUM(K10:Y10,AN10:AO10,AC10:AC10)&gt;0,1,0)*(1+SUM(K10:Y10,AC10:AC10,AN10:AO10))))</f>
        <v>12</v>
      </c>
      <c r="AF10" s="125"/>
      <c r="AG10" s="126">
        <v>0</v>
      </c>
      <c r="AH10" s="127"/>
      <c r="AI10" s="127"/>
      <c r="AJ10" s="127"/>
      <c r="AK10" s="127">
        <v>1</v>
      </c>
      <c r="AL10" s="127"/>
      <c r="AM10" s="127"/>
      <c r="AN10" s="127"/>
      <c r="AO10" s="127"/>
      <c r="AP10" s="127"/>
      <c r="AQ10" s="127"/>
      <c r="AR10" s="127"/>
      <c r="AS10" s="128">
        <v>1</v>
      </c>
      <c r="AT10" s="129" t="s">
        <v>54</v>
      </c>
      <c r="AU10" s="130">
        <f t="shared" ref="AU10:AU52" si="2">IF(SUM(AF10:AS10)&gt;0,1,0)*(SUMPRODUCT(AF10:AS10,AF$8:AS$8)+SUMPRODUCT(K10:AD10,K$8:AD$8)+H10*SUMPRODUCT(AF10:AS10,AF$7:AS$7))</f>
        <v>0</v>
      </c>
      <c r="AV10" s="130">
        <v>0</v>
      </c>
      <c r="AW10" s="131">
        <f t="shared" ref="AW10:AW52" si="3">+(AU10+AV10)</f>
        <v>0</v>
      </c>
      <c r="AX10" s="130">
        <f t="shared" ref="AX10:AX52" si="4">+(AU10+AV10)*I10</f>
        <v>0</v>
      </c>
    </row>
    <row r="11" spans="1:51" ht="54" customHeight="1">
      <c r="A11" s="133">
        <f>+A10+1</f>
        <v>2</v>
      </c>
      <c r="B11" s="134" t="s">
        <v>50</v>
      </c>
      <c r="C11" s="135" t="s">
        <v>55</v>
      </c>
      <c r="D11" s="135" t="s">
        <v>52</v>
      </c>
      <c r="E11" s="136"/>
      <c r="F11" s="135" t="s">
        <v>56</v>
      </c>
      <c r="G11" s="134"/>
      <c r="H11" s="137">
        <v>22</v>
      </c>
      <c r="I11" s="138">
        <v>1</v>
      </c>
      <c r="J11" s="139">
        <f t="shared" si="0"/>
        <v>22</v>
      </c>
      <c r="K11" s="140">
        <v>1</v>
      </c>
      <c r="L11" s="141"/>
      <c r="M11" s="141"/>
      <c r="N11" s="141"/>
      <c r="O11" s="141"/>
      <c r="P11" s="141"/>
      <c r="Q11" s="141"/>
      <c r="R11" s="141">
        <v>2</v>
      </c>
      <c r="S11" s="141"/>
      <c r="T11" s="142">
        <v>1</v>
      </c>
      <c r="U11" s="141"/>
      <c r="V11" s="141"/>
      <c r="W11" s="141"/>
      <c r="X11" s="141"/>
      <c r="Y11" s="141"/>
      <c r="Z11" s="141"/>
      <c r="AA11" s="141">
        <v>1</v>
      </c>
      <c r="AB11" s="141"/>
      <c r="AC11" s="143"/>
      <c r="AD11" s="144"/>
      <c r="AE11" s="145">
        <f t="shared" si="1"/>
        <v>29</v>
      </c>
      <c r="AF11" s="146"/>
      <c r="AG11" s="147"/>
      <c r="AH11" s="148"/>
      <c r="AI11" s="148">
        <v>1</v>
      </c>
      <c r="AJ11" s="148"/>
      <c r="AK11" s="148"/>
      <c r="AL11" s="148"/>
      <c r="AM11" s="148"/>
      <c r="AN11" s="148"/>
      <c r="AO11" s="148"/>
      <c r="AP11" s="148"/>
      <c r="AQ11" s="149"/>
      <c r="AR11" s="148"/>
      <c r="AS11" s="128">
        <v>1</v>
      </c>
      <c r="AT11" s="150" t="s">
        <v>57</v>
      </c>
      <c r="AU11" s="151">
        <f t="shared" si="2"/>
        <v>0</v>
      </c>
      <c r="AV11" s="152">
        <v>0</v>
      </c>
      <c r="AW11" s="153">
        <f t="shared" si="3"/>
        <v>0</v>
      </c>
      <c r="AX11" s="151">
        <f t="shared" si="4"/>
        <v>0</v>
      </c>
    </row>
    <row r="12" spans="1:51" ht="81" customHeight="1">
      <c r="A12" s="133">
        <f t="shared" ref="A12:A52" si="5">+A11+1</f>
        <v>3</v>
      </c>
      <c r="B12" s="134" t="s">
        <v>50</v>
      </c>
      <c r="C12" s="135" t="s">
        <v>58</v>
      </c>
      <c r="D12" s="135" t="s">
        <v>52</v>
      </c>
      <c r="E12" s="136"/>
      <c r="F12" s="135" t="s">
        <v>59</v>
      </c>
      <c r="G12" s="134"/>
      <c r="H12" s="137">
        <v>14</v>
      </c>
      <c r="I12" s="138">
        <v>1</v>
      </c>
      <c r="J12" s="139">
        <f t="shared" si="0"/>
        <v>14</v>
      </c>
      <c r="K12" s="140">
        <v>2</v>
      </c>
      <c r="L12" s="141"/>
      <c r="M12" s="141"/>
      <c r="N12" s="141"/>
      <c r="O12" s="141"/>
      <c r="P12" s="141"/>
      <c r="Q12" s="141">
        <v>1</v>
      </c>
      <c r="R12" s="141">
        <v>2</v>
      </c>
      <c r="S12" s="141"/>
      <c r="T12" s="142">
        <v>1</v>
      </c>
      <c r="U12" s="141"/>
      <c r="V12" s="141"/>
      <c r="W12" s="141"/>
      <c r="X12" s="141"/>
      <c r="Y12" s="141"/>
      <c r="Z12" s="141">
        <v>1</v>
      </c>
      <c r="AA12" s="141">
        <v>1</v>
      </c>
      <c r="AB12" s="141"/>
      <c r="AC12" s="143"/>
      <c r="AD12" s="144"/>
      <c r="AE12" s="145">
        <f t="shared" si="1"/>
        <v>23</v>
      </c>
      <c r="AF12" s="146"/>
      <c r="AG12" s="147"/>
      <c r="AH12" s="148"/>
      <c r="AI12" s="148"/>
      <c r="AJ12" s="148"/>
      <c r="AK12" s="148"/>
      <c r="AL12" s="148">
        <v>1</v>
      </c>
      <c r="AM12" s="148"/>
      <c r="AN12" s="148"/>
      <c r="AO12" s="148"/>
      <c r="AP12" s="148"/>
      <c r="AQ12" s="148"/>
      <c r="AR12" s="148"/>
      <c r="AS12" s="154"/>
      <c r="AT12" s="150" t="s">
        <v>60</v>
      </c>
      <c r="AU12" s="151">
        <f t="shared" si="2"/>
        <v>0</v>
      </c>
      <c r="AV12" s="152">
        <v>0</v>
      </c>
      <c r="AW12" s="153">
        <f t="shared" si="3"/>
        <v>0</v>
      </c>
      <c r="AX12" s="151">
        <f t="shared" si="4"/>
        <v>0</v>
      </c>
    </row>
    <row r="13" spans="1:51" ht="73.5" customHeight="1">
      <c r="A13" s="133">
        <f t="shared" si="5"/>
        <v>4</v>
      </c>
      <c r="B13" s="134" t="s">
        <v>50</v>
      </c>
      <c r="C13" s="135" t="s">
        <v>61</v>
      </c>
      <c r="D13" s="135" t="s">
        <v>52</v>
      </c>
      <c r="E13" s="136"/>
      <c r="F13" s="135" t="s">
        <v>62</v>
      </c>
      <c r="G13" s="134"/>
      <c r="H13" s="137">
        <v>4</v>
      </c>
      <c r="I13" s="138">
        <v>1</v>
      </c>
      <c r="J13" s="139">
        <f t="shared" si="0"/>
        <v>4</v>
      </c>
      <c r="K13" s="140">
        <v>1</v>
      </c>
      <c r="L13" s="141"/>
      <c r="M13" s="141"/>
      <c r="N13" s="141"/>
      <c r="O13" s="141"/>
      <c r="P13" s="141"/>
      <c r="Q13" s="120">
        <v>1</v>
      </c>
      <c r="R13" s="120">
        <v>0</v>
      </c>
      <c r="S13" s="141"/>
      <c r="T13" s="142">
        <v>1</v>
      </c>
      <c r="U13" s="141"/>
      <c r="V13" s="141"/>
      <c r="W13" s="141"/>
      <c r="X13" s="141"/>
      <c r="Y13" s="141"/>
      <c r="Z13" s="141"/>
      <c r="AA13" s="141">
        <v>1</v>
      </c>
      <c r="AB13" s="141"/>
      <c r="AC13" s="143"/>
      <c r="AD13" s="144"/>
      <c r="AE13" s="145">
        <f t="shared" si="1"/>
        <v>10</v>
      </c>
      <c r="AF13" s="146"/>
      <c r="AG13" s="147">
        <v>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54">
        <v>1</v>
      </c>
      <c r="AT13" s="150" t="s">
        <v>63</v>
      </c>
      <c r="AU13" s="151">
        <f t="shared" si="2"/>
        <v>0</v>
      </c>
      <c r="AV13" s="152">
        <v>0</v>
      </c>
      <c r="AW13" s="153">
        <f t="shared" si="3"/>
        <v>0</v>
      </c>
      <c r="AX13" s="151">
        <f t="shared" si="4"/>
        <v>0</v>
      </c>
    </row>
    <row r="14" spans="1:51" s="132" customFormat="1" ht="87" customHeight="1">
      <c r="A14" s="133">
        <f t="shared" si="5"/>
        <v>5</v>
      </c>
      <c r="B14" s="113" t="s">
        <v>50</v>
      </c>
      <c r="C14" s="114">
        <v>321675456</v>
      </c>
      <c r="D14" s="114" t="s">
        <v>52</v>
      </c>
      <c r="E14" s="115"/>
      <c r="F14" s="114" t="s">
        <v>64</v>
      </c>
      <c r="G14" s="113"/>
      <c r="H14" s="116">
        <v>8</v>
      </c>
      <c r="I14" s="117">
        <v>1</v>
      </c>
      <c r="J14" s="118">
        <f t="shared" si="0"/>
        <v>8</v>
      </c>
      <c r="K14" s="119">
        <v>1</v>
      </c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2"/>
      <c r="AD14" s="123">
        <v>8</v>
      </c>
      <c r="AE14" s="124">
        <f t="shared" si="1"/>
        <v>12</v>
      </c>
      <c r="AF14" s="125"/>
      <c r="AG14" s="126"/>
      <c r="AH14" s="127"/>
      <c r="AI14" s="127">
        <v>1</v>
      </c>
      <c r="AJ14" s="127"/>
      <c r="AK14" s="127"/>
      <c r="AL14" s="127"/>
      <c r="AM14" s="127"/>
      <c r="AN14" s="127"/>
      <c r="AO14" s="127"/>
      <c r="AP14" s="127"/>
      <c r="AQ14" s="127"/>
      <c r="AR14" s="127"/>
      <c r="AS14" s="128">
        <v>1</v>
      </c>
      <c r="AT14" s="155" t="s">
        <v>65</v>
      </c>
      <c r="AU14" s="130">
        <f t="shared" si="2"/>
        <v>0</v>
      </c>
      <c r="AV14" s="130">
        <v>0</v>
      </c>
      <c r="AW14" s="131">
        <f t="shared" si="3"/>
        <v>0</v>
      </c>
      <c r="AX14" s="130">
        <f t="shared" si="4"/>
        <v>0</v>
      </c>
    </row>
    <row r="15" spans="1:51" ht="73.5" customHeight="1">
      <c r="A15" s="133">
        <f t="shared" si="5"/>
        <v>6</v>
      </c>
      <c r="B15" s="134" t="s">
        <v>50</v>
      </c>
      <c r="C15" s="135" t="s">
        <v>66</v>
      </c>
      <c r="D15" s="135" t="s">
        <v>52</v>
      </c>
      <c r="E15" s="136"/>
      <c r="F15" s="135" t="s">
        <v>67</v>
      </c>
      <c r="G15" s="134"/>
      <c r="H15" s="137">
        <v>20</v>
      </c>
      <c r="I15" s="138">
        <v>1</v>
      </c>
      <c r="J15" s="139">
        <f t="shared" si="0"/>
        <v>20</v>
      </c>
      <c r="K15" s="140"/>
      <c r="L15" s="141"/>
      <c r="M15" s="141"/>
      <c r="N15" s="141"/>
      <c r="O15" s="141"/>
      <c r="P15" s="141"/>
      <c r="Q15" s="141"/>
      <c r="R15" s="141">
        <v>5</v>
      </c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3"/>
      <c r="AD15" s="144">
        <v>20</v>
      </c>
      <c r="AE15" s="145">
        <f t="shared" si="1"/>
        <v>28</v>
      </c>
      <c r="AF15" s="146"/>
      <c r="AG15" s="147"/>
      <c r="AH15" s="148"/>
      <c r="AI15" s="148">
        <v>1</v>
      </c>
      <c r="AJ15" s="148"/>
      <c r="AK15" s="148"/>
      <c r="AL15" s="148"/>
      <c r="AM15" s="148"/>
      <c r="AN15" s="148"/>
      <c r="AO15" s="148"/>
      <c r="AP15" s="148"/>
      <c r="AQ15" s="148"/>
      <c r="AR15" s="148"/>
      <c r="AS15" s="154">
        <v>1</v>
      </c>
      <c r="AT15" s="150" t="s">
        <v>68</v>
      </c>
      <c r="AU15" s="151">
        <f t="shared" si="2"/>
        <v>0</v>
      </c>
      <c r="AV15" s="152">
        <v>0</v>
      </c>
      <c r="AW15" s="153">
        <f t="shared" si="3"/>
        <v>0</v>
      </c>
      <c r="AX15" s="151">
        <f t="shared" si="4"/>
        <v>0</v>
      </c>
    </row>
    <row r="16" spans="1:51" ht="73.5" customHeight="1">
      <c r="A16" s="133">
        <f t="shared" si="5"/>
        <v>7</v>
      </c>
      <c r="B16" s="134" t="s">
        <v>50</v>
      </c>
      <c r="C16" s="135" t="s">
        <v>69</v>
      </c>
      <c r="D16" s="135" t="s">
        <v>52</v>
      </c>
      <c r="E16" s="136"/>
      <c r="F16" s="135" t="s">
        <v>70</v>
      </c>
      <c r="G16" s="134"/>
      <c r="H16" s="137">
        <v>8</v>
      </c>
      <c r="I16" s="138">
        <v>1</v>
      </c>
      <c r="J16" s="139">
        <f t="shared" si="0"/>
        <v>8</v>
      </c>
      <c r="K16" s="140">
        <v>1</v>
      </c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3"/>
      <c r="AD16" s="144">
        <v>8</v>
      </c>
      <c r="AE16" s="145">
        <f t="shared" si="1"/>
        <v>12</v>
      </c>
      <c r="AF16" s="125">
        <v>1</v>
      </c>
      <c r="AG16" s="147"/>
      <c r="AH16" s="148"/>
      <c r="AI16" s="148"/>
      <c r="AJ16" s="148">
        <v>0</v>
      </c>
      <c r="AK16" s="148"/>
      <c r="AL16" s="148"/>
      <c r="AM16" s="148"/>
      <c r="AN16" s="148"/>
      <c r="AO16" s="148"/>
      <c r="AP16" s="148"/>
      <c r="AQ16" s="149"/>
      <c r="AR16" s="148"/>
      <c r="AS16" s="128">
        <v>1</v>
      </c>
      <c r="AT16" s="150" t="s">
        <v>71</v>
      </c>
      <c r="AU16" s="151">
        <f t="shared" si="2"/>
        <v>0</v>
      </c>
      <c r="AV16" s="152">
        <v>0</v>
      </c>
      <c r="AW16" s="153">
        <f t="shared" si="3"/>
        <v>0</v>
      </c>
      <c r="AX16" s="151">
        <f t="shared" si="4"/>
        <v>0</v>
      </c>
    </row>
    <row r="17" spans="1:50" ht="51">
      <c r="A17" s="133">
        <f t="shared" si="5"/>
        <v>8</v>
      </c>
      <c r="B17" s="134" t="s">
        <v>50</v>
      </c>
      <c r="C17" s="135" t="s">
        <v>66</v>
      </c>
      <c r="D17" s="135" t="s">
        <v>52</v>
      </c>
      <c r="E17" s="136"/>
      <c r="F17" s="135" t="s">
        <v>72</v>
      </c>
      <c r="G17" s="134"/>
      <c r="H17" s="137">
        <v>20</v>
      </c>
      <c r="I17" s="138">
        <v>1</v>
      </c>
      <c r="J17" s="139">
        <f t="shared" si="0"/>
        <v>20</v>
      </c>
      <c r="K17" s="140"/>
      <c r="L17" s="141"/>
      <c r="M17" s="141"/>
      <c r="N17" s="141"/>
      <c r="O17" s="141"/>
      <c r="P17" s="141"/>
      <c r="Q17" s="141"/>
      <c r="R17" s="141">
        <v>5</v>
      </c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3"/>
      <c r="AD17" s="144">
        <v>20</v>
      </c>
      <c r="AE17" s="145">
        <f t="shared" si="1"/>
        <v>28</v>
      </c>
      <c r="AF17" s="146"/>
      <c r="AG17" s="147"/>
      <c r="AH17" s="148"/>
      <c r="AI17" s="148">
        <v>1</v>
      </c>
      <c r="AJ17" s="148"/>
      <c r="AK17" s="148"/>
      <c r="AL17" s="148"/>
      <c r="AM17" s="148"/>
      <c r="AN17" s="148"/>
      <c r="AO17" s="148"/>
      <c r="AP17" s="148"/>
      <c r="AQ17" s="148"/>
      <c r="AR17" s="148"/>
      <c r="AS17" s="154">
        <v>1</v>
      </c>
      <c r="AT17" s="150" t="s">
        <v>68</v>
      </c>
      <c r="AU17" s="151">
        <f t="shared" si="2"/>
        <v>0</v>
      </c>
      <c r="AV17" s="152">
        <v>0</v>
      </c>
      <c r="AW17" s="153">
        <f t="shared" si="3"/>
        <v>0</v>
      </c>
      <c r="AX17" s="151">
        <f t="shared" si="4"/>
        <v>0</v>
      </c>
    </row>
    <row r="18" spans="1:50" s="132" customFormat="1" ht="15">
      <c r="A18" s="133">
        <f t="shared" si="5"/>
        <v>9</v>
      </c>
      <c r="B18" s="113" t="s">
        <v>50</v>
      </c>
      <c r="C18" s="114" t="s">
        <v>73</v>
      </c>
      <c r="D18" s="114" t="s">
        <v>52</v>
      </c>
      <c r="E18" s="115"/>
      <c r="F18" s="114" t="s">
        <v>74</v>
      </c>
      <c r="G18" s="113"/>
      <c r="H18" s="116">
        <v>4</v>
      </c>
      <c r="I18" s="117">
        <v>1</v>
      </c>
      <c r="J18" s="118">
        <f t="shared" si="0"/>
        <v>4</v>
      </c>
      <c r="K18" s="119"/>
      <c r="L18" s="120"/>
      <c r="M18" s="120"/>
      <c r="N18" s="120"/>
      <c r="O18" s="120"/>
      <c r="P18" s="120"/>
      <c r="Q18" s="120"/>
      <c r="R18" s="120">
        <v>3</v>
      </c>
      <c r="S18" s="120"/>
      <c r="T18" s="120"/>
      <c r="U18" s="120"/>
      <c r="V18" s="120"/>
      <c r="W18" s="120">
        <v>1</v>
      </c>
      <c r="X18" s="120"/>
      <c r="Y18" s="120"/>
      <c r="Z18" s="120"/>
      <c r="AA18" s="120"/>
      <c r="AB18" s="120"/>
      <c r="AC18" s="122"/>
      <c r="AD18" s="123">
        <v>4</v>
      </c>
      <c r="AE18" s="124">
        <f t="shared" si="1"/>
        <v>11</v>
      </c>
      <c r="AF18" s="125"/>
      <c r="AG18" s="126">
        <v>1</v>
      </c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8">
        <v>0</v>
      </c>
      <c r="AT18" s="129" t="s">
        <v>75</v>
      </c>
      <c r="AU18" s="130">
        <f t="shared" si="2"/>
        <v>0</v>
      </c>
      <c r="AV18" s="130">
        <v>0</v>
      </c>
      <c r="AW18" s="131">
        <f t="shared" si="3"/>
        <v>0</v>
      </c>
      <c r="AX18" s="130">
        <f t="shared" si="4"/>
        <v>0</v>
      </c>
    </row>
    <row r="19" spans="1:50" s="132" customFormat="1" ht="26.25">
      <c r="A19" s="133">
        <f t="shared" si="5"/>
        <v>10</v>
      </c>
      <c r="B19" s="113" t="s">
        <v>50</v>
      </c>
      <c r="C19" s="114" t="s">
        <v>76</v>
      </c>
      <c r="D19" s="114" t="s">
        <v>52</v>
      </c>
      <c r="E19" s="115"/>
      <c r="F19" s="114" t="s">
        <v>77</v>
      </c>
      <c r="G19" s="113"/>
      <c r="H19" s="116">
        <v>4</v>
      </c>
      <c r="I19" s="117">
        <v>1</v>
      </c>
      <c r="J19" s="118">
        <f t="shared" si="0"/>
        <v>4</v>
      </c>
      <c r="K19" s="119">
        <v>0</v>
      </c>
      <c r="L19" s="120"/>
      <c r="M19" s="120"/>
      <c r="N19" s="120"/>
      <c r="O19" s="120"/>
      <c r="P19" s="120"/>
      <c r="Q19" s="120"/>
      <c r="R19" s="120">
        <v>3</v>
      </c>
      <c r="S19" s="120"/>
      <c r="T19" s="121">
        <v>1</v>
      </c>
      <c r="U19" s="120"/>
      <c r="V19" s="120"/>
      <c r="W19" s="120"/>
      <c r="X19" s="120"/>
      <c r="Y19" s="120"/>
      <c r="Z19" s="120"/>
      <c r="AA19" s="120">
        <v>1</v>
      </c>
      <c r="AB19" s="120"/>
      <c r="AC19" s="122"/>
      <c r="AD19" s="123"/>
      <c r="AE19" s="124">
        <f t="shared" si="1"/>
        <v>11</v>
      </c>
      <c r="AF19" s="125"/>
      <c r="AG19" s="126">
        <v>1</v>
      </c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8">
        <v>0</v>
      </c>
      <c r="AT19" s="129" t="s">
        <v>78</v>
      </c>
      <c r="AU19" s="130">
        <f t="shared" si="2"/>
        <v>0</v>
      </c>
      <c r="AV19" s="130">
        <v>0</v>
      </c>
      <c r="AW19" s="131">
        <f t="shared" si="3"/>
        <v>0</v>
      </c>
      <c r="AX19" s="130">
        <f t="shared" si="4"/>
        <v>0</v>
      </c>
    </row>
    <row r="20" spans="1:50" ht="26.25">
      <c r="A20" s="133">
        <f t="shared" si="5"/>
        <v>11</v>
      </c>
      <c r="B20" s="156" t="s">
        <v>50</v>
      </c>
      <c r="C20" s="157" t="s">
        <v>76</v>
      </c>
      <c r="D20" s="157" t="s">
        <v>52</v>
      </c>
      <c r="E20" s="158"/>
      <c r="F20" s="157" t="s">
        <v>79</v>
      </c>
      <c r="G20" s="156"/>
      <c r="H20" s="159">
        <v>4</v>
      </c>
      <c r="I20" s="160">
        <v>1</v>
      </c>
      <c r="J20" s="139">
        <f t="shared" si="0"/>
        <v>4</v>
      </c>
      <c r="K20" s="119">
        <v>0</v>
      </c>
      <c r="L20" s="161"/>
      <c r="M20" s="161"/>
      <c r="N20" s="161"/>
      <c r="O20" s="161"/>
      <c r="P20" s="161"/>
      <c r="Q20" s="161"/>
      <c r="R20" s="120">
        <v>3</v>
      </c>
      <c r="S20" s="161"/>
      <c r="T20" s="162">
        <v>1</v>
      </c>
      <c r="U20" s="161"/>
      <c r="V20" s="161"/>
      <c r="W20" s="161"/>
      <c r="X20" s="161"/>
      <c r="Y20" s="161"/>
      <c r="Z20" s="161"/>
      <c r="AA20" s="161">
        <v>1</v>
      </c>
      <c r="AB20" s="161"/>
      <c r="AC20" s="163"/>
      <c r="AD20" s="164"/>
      <c r="AE20" s="145">
        <f t="shared" si="1"/>
        <v>11</v>
      </c>
      <c r="AF20" s="165"/>
      <c r="AG20" s="126">
        <v>1</v>
      </c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66">
        <v>1</v>
      </c>
      <c r="AT20" s="167" t="s">
        <v>78</v>
      </c>
      <c r="AU20" s="151">
        <f t="shared" si="2"/>
        <v>0</v>
      </c>
      <c r="AV20" s="152">
        <v>0</v>
      </c>
      <c r="AW20" s="153">
        <f t="shared" si="3"/>
        <v>0</v>
      </c>
      <c r="AX20" s="151">
        <f t="shared" si="4"/>
        <v>0</v>
      </c>
    </row>
    <row r="21" spans="1:50" ht="15">
      <c r="A21" s="133">
        <f t="shared" si="5"/>
        <v>12</v>
      </c>
      <c r="B21" s="134" t="s">
        <v>50</v>
      </c>
      <c r="C21" s="135" t="s">
        <v>73</v>
      </c>
      <c r="D21" s="135" t="s">
        <v>52</v>
      </c>
      <c r="E21" s="136"/>
      <c r="F21" s="135" t="s">
        <v>80</v>
      </c>
      <c r="G21" s="134"/>
      <c r="H21" s="137">
        <v>4</v>
      </c>
      <c r="I21" s="138">
        <v>1</v>
      </c>
      <c r="J21" s="139">
        <f t="shared" si="0"/>
        <v>4</v>
      </c>
      <c r="K21" s="140"/>
      <c r="L21" s="141"/>
      <c r="M21" s="141"/>
      <c r="N21" s="141"/>
      <c r="O21" s="141"/>
      <c r="P21" s="141"/>
      <c r="Q21" s="141"/>
      <c r="R21" s="141">
        <v>3</v>
      </c>
      <c r="S21" s="141"/>
      <c r="T21" s="141"/>
      <c r="U21" s="141"/>
      <c r="V21" s="141"/>
      <c r="W21" s="141">
        <v>1</v>
      </c>
      <c r="X21" s="141"/>
      <c r="Y21" s="141"/>
      <c r="Z21" s="141"/>
      <c r="AA21" s="141"/>
      <c r="AB21" s="141"/>
      <c r="AC21" s="143"/>
      <c r="AD21" s="144">
        <v>4</v>
      </c>
      <c r="AE21" s="145">
        <f t="shared" si="1"/>
        <v>11</v>
      </c>
      <c r="AF21" s="146"/>
      <c r="AG21" s="147">
        <v>1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54">
        <v>1</v>
      </c>
      <c r="AT21" s="150" t="s">
        <v>75</v>
      </c>
      <c r="AU21" s="151">
        <f t="shared" si="2"/>
        <v>0</v>
      </c>
      <c r="AV21" s="152">
        <v>0</v>
      </c>
      <c r="AW21" s="153">
        <f t="shared" si="3"/>
        <v>0</v>
      </c>
      <c r="AX21" s="151">
        <f t="shared" si="4"/>
        <v>0</v>
      </c>
    </row>
    <row r="22" spans="1:50" ht="25.5">
      <c r="A22" s="133">
        <f t="shared" si="5"/>
        <v>13</v>
      </c>
      <c r="B22" s="134" t="s">
        <v>50</v>
      </c>
      <c r="C22" s="135" t="s">
        <v>81</v>
      </c>
      <c r="D22" s="135" t="s">
        <v>52</v>
      </c>
      <c r="E22" s="136"/>
      <c r="F22" s="135" t="s">
        <v>82</v>
      </c>
      <c r="G22" s="134"/>
      <c r="H22" s="137">
        <v>5</v>
      </c>
      <c r="I22" s="138">
        <v>1</v>
      </c>
      <c r="J22" s="139">
        <f t="shared" si="0"/>
        <v>5</v>
      </c>
      <c r="K22" s="140"/>
      <c r="L22" s="141"/>
      <c r="M22" s="141"/>
      <c r="N22" s="141"/>
      <c r="O22" s="141"/>
      <c r="P22" s="141"/>
      <c r="Q22" s="141"/>
      <c r="R22" s="141">
        <v>3</v>
      </c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3"/>
      <c r="AD22" s="144">
        <v>5</v>
      </c>
      <c r="AE22" s="145">
        <f t="shared" si="1"/>
        <v>11</v>
      </c>
      <c r="AF22" s="146"/>
      <c r="AG22" s="126">
        <v>1</v>
      </c>
      <c r="AH22" s="148">
        <v>0</v>
      </c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54">
        <v>1</v>
      </c>
      <c r="AT22" s="150" t="s">
        <v>83</v>
      </c>
      <c r="AU22" s="151">
        <f t="shared" si="2"/>
        <v>0</v>
      </c>
      <c r="AV22" s="152">
        <v>0</v>
      </c>
      <c r="AW22" s="153">
        <f t="shared" si="3"/>
        <v>0</v>
      </c>
      <c r="AX22" s="151">
        <f t="shared" si="4"/>
        <v>0</v>
      </c>
    </row>
    <row r="23" spans="1:50" ht="25.5">
      <c r="A23" s="133">
        <f t="shared" si="5"/>
        <v>14</v>
      </c>
      <c r="B23" s="134" t="s">
        <v>50</v>
      </c>
      <c r="C23" s="135" t="s">
        <v>84</v>
      </c>
      <c r="D23" s="135" t="s">
        <v>52</v>
      </c>
      <c r="E23" s="136"/>
      <c r="F23" s="135" t="s">
        <v>85</v>
      </c>
      <c r="G23" s="134"/>
      <c r="H23" s="137">
        <v>4</v>
      </c>
      <c r="I23" s="138">
        <v>1</v>
      </c>
      <c r="J23" s="139">
        <f t="shared" si="0"/>
        <v>4</v>
      </c>
      <c r="K23" s="140"/>
      <c r="L23" s="141"/>
      <c r="M23" s="141"/>
      <c r="N23" s="141"/>
      <c r="O23" s="141"/>
      <c r="P23" s="141"/>
      <c r="Q23" s="141"/>
      <c r="R23" s="141">
        <v>2</v>
      </c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3"/>
      <c r="AD23" s="144">
        <v>4</v>
      </c>
      <c r="AE23" s="145">
        <f t="shared" si="1"/>
        <v>9</v>
      </c>
      <c r="AF23" s="146"/>
      <c r="AG23" s="147">
        <v>1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54">
        <v>1</v>
      </c>
      <c r="AT23" s="150" t="s">
        <v>86</v>
      </c>
      <c r="AU23" s="151">
        <f t="shared" si="2"/>
        <v>0</v>
      </c>
      <c r="AV23" s="152">
        <v>0</v>
      </c>
      <c r="AW23" s="153">
        <f t="shared" si="3"/>
        <v>0</v>
      </c>
      <c r="AX23" s="151">
        <f t="shared" si="4"/>
        <v>0</v>
      </c>
    </row>
    <row r="24" spans="1:50" ht="26.25">
      <c r="A24" s="133">
        <f t="shared" si="5"/>
        <v>15</v>
      </c>
      <c r="B24" s="134" t="s">
        <v>50</v>
      </c>
      <c r="C24" s="135" t="s">
        <v>87</v>
      </c>
      <c r="D24" s="135" t="s">
        <v>52</v>
      </c>
      <c r="E24" s="136"/>
      <c r="F24" s="135" t="s">
        <v>88</v>
      </c>
      <c r="G24" s="134"/>
      <c r="H24" s="137">
        <v>2</v>
      </c>
      <c r="I24" s="138">
        <v>1</v>
      </c>
      <c r="J24" s="139">
        <f t="shared" si="0"/>
        <v>2</v>
      </c>
      <c r="K24" s="140">
        <v>1</v>
      </c>
      <c r="L24" s="141"/>
      <c r="M24" s="141"/>
      <c r="N24" s="141"/>
      <c r="O24" s="141"/>
      <c r="P24" s="141"/>
      <c r="Q24" s="141">
        <v>1</v>
      </c>
      <c r="R24" s="141">
        <v>1</v>
      </c>
      <c r="S24" s="141"/>
      <c r="T24" s="142">
        <v>1</v>
      </c>
      <c r="U24" s="141"/>
      <c r="V24" s="141"/>
      <c r="W24" s="141"/>
      <c r="X24" s="141"/>
      <c r="Y24" s="141"/>
      <c r="Z24" s="141"/>
      <c r="AA24" s="141">
        <v>1</v>
      </c>
      <c r="AB24" s="141"/>
      <c r="AC24" s="143"/>
      <c r="AD24" s="144"/>
      <c r="AE24" s="145">
        <f t="shared" si="1"/>
        <v>9</v>
      </c>
      <c r="AF24" s="146"/>
      <c r="AG24" s="147">
        <v>1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9"/>
      <c r="AR24" s="148"/>
      <c r="AS24" s="128">
        <v>1</v>
      </c>
      <c r="AT24" s="150" t="s">
        <v>89</v>
      </c>
      <c r="AU24" s="151">
        <f t="shared" si="2"/>
        <v>0</v>
      </c>
      <c r="AV24" s="152">
        <v>0</v>
      </c>
      <c r="AW24" s="153">
        <f t="shared" si="3"/>
        <v>0</v>
      </c>
      <c r="AX24" s="151">
        <f t="shared" si="4"/>
        <v>0</v>
      </c>
    </row>
    <row r="25" spans="1:50" ht="26.25">
      <c r="A25" s="133">
        <f t="shared" si="5"/>
        <v>16</v>
      </c>
      <c r="B25" s="134" t="s">
        <v>50</v>
      </c>
      <c r="C25" s="135" t="s">
        <v>87</v>
      </c>
      <c r="D25" s="135" t="s">
        <v>52</v>
      </c>
      <c r="E25" s="136"/>
      <c r="F25" s="135" t="s">
        <v>90</v>
      </c>
      <c r="G25" s="134"/>
      <c r="H25" s="137">
        <v>2</v>
      </c>
      <c r="I25" s="138">
        <v>1</v>
      </c>
      <c r="J25" s="139">
        <f t="shared" si="0"/>
        <v>2</v>
      </c>
      <c r="K25" s="140">
        <v>1</v>
      </c>
      <c r="L25" s="141"/>
      <c r="M25" s="141"/>
      <c r="N25" s="141"/>
      <c r="O25" s="141"/>
      <c r="P25" s="141"/>
      <c r="Q25" s="141">
        <v>1</v>
      </c>
      <c r="R25" s="141">
        <v>1</v>
      </c>
      <c r="S25" s="141"/>
      <c r="T25" s="142">
        <v>1</v>
      </c>
      <c r="U25" s="141"/>
      <c r="V25" s="141"/>
      <c r="W25" s="141"/>
      <c r="X25" s="141"/>
      <c r="Y25" s="141"/>
      <c r="Z25" s="141"/>
      <c r="AA25" s="141">
        <v>1</v>
      </c>
      <c r="AB25" s="141"/>
      <c r="AC25" s="143"/>
      <c r="AD25" s="144"/>
      <c r="AE25" s="145">
        <f t="shared" si="1"/>
        <v>9</v>
      </c>
      <c r="AF25" s="146"/>
      <c r="AG25" s="147">
        <v>1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9"/>
      <c r="AR25" s="148"/>
      <c r="AS25" s="128">
        <v>1</v>
      </c>
      <c r="AT25" s="150" t="s">
        <v>91</v>
      </c>
      <c r="AU25" s="151">
        <f t="shared" si="2"/>
        <v>0</v>
      </c>
      <c r="AV25" s="152">
        <v>0</v>
      </c>
      <c r="AW25" s="153">
        <f t="shared" si="3"/>
        <v>0</v>
      </c>
      <c r="AX25" s="151">
        <f t="shared" si="4"/>
        <v>0</v>
      </c>
    </row>
    <row r="26" spans="1:50" ht="25.5">
      <c r="A26" s="133">
        <f t="shared" si="5"/>
        <v>17</v>
      </c>
      <c r="B26" s="134" t="s">
        <v>50</v>
      </c>
      <c r="C26" s="168" t="s">
        <v>92</v>
      </c>
      <c r="D26" s="135" t="s">
        <v>52</v>
      </c>
      <c r="E26" s="136"/>
      <c r="F26" s="135" t="s">
        <v>93</v>
      </c>
      <c r="G26" s="134"/>
      <c r="H26" s="137">
        <v>2</v>
      </c>
      <c r="I26" s="138">
        <v>1</v>
      </c>
      <c r="J26" s="139">
        <f t="shared" si="0"/>
        <v>2</v>
      </c>
      <c r="K26" s="140">
        <v>1</v>
      </c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3"/>
      <c r="AD26" s="144">
        <v>2</v>
      </c>
      <c r="AE26" s="145">
        <f t="shared" si="1"/>
        <v>6</v>
      </c>
      <c r="AF26" s="146"/>
      <c r="AG26" s="147">
        <v>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54">
        <v>1</v>
      </c>
      <c r="AT26" s="150" t="s">
        <v>94</v>
      </c>
      <c r="AU26" s="151">
        <f t="shared" si="2"/>
        <v>0</v>
      </c>
      <c r="AV26" s="152">
        <v>0</v>
      </c>
      <c r="AW26" s="153">
        <f t="shared" si="3"/>
        <v>0</v>
      </c>
      <c r="AX26" s="151">
        <f t="shared" si="4"/>
        <v>0</v>
      </c>
    </row>
    <row r="27" spans="1:50" s="132" customFormat="1" ht="25.5">
      <c r="A27" s="133">
        <f t="shared" si="5"/>
        <v>18</v>
      </c>
      <c r="B27" s="113" t="s">
        <v>50</v>
      </c>
      <c r="C27" s="169" t="s">
        <v>95</v>
      </c>
      <c r="D27" s="114" t="s">
        <v>52</v>
      </c>
      <c r="E27" s="115"/>
      <c r="F27" s="114" t="s">
        <v>96</v>
      </c>
      <c r="G27" s="113"/>
      <c r="H27" s="116">
        <v>2</v>
      </c>
      <c r="I27" s="117">
        <v>1</v>
      </c>
      <c r="J27" s="118">
        <f t="shared" si="0"/>
        <v>2</v>
      </c>
      <c r="K27" s="119">
        <v>1</v>
      </c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2"/>
      <c r="AD27" s="123">
        <v>2</v>
      </c>
      <c r="AE27" s="124">
        <f t="shared" si="1"/>
        <v>6</v>
      </c>
      <c r="AF27" s="125"/>
      <c r="AG27" s="126">
        <v>1</v>
      </c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8">
        <v>1</v>
      </c>
      <c r="AT27" s="129" t="s">
        <v>94</v>
      </c>
      <c r="AU27" s="130">
        <f t="shared" si="2"/>
        <v>0</v>
      </c>
      <c r="AV27" s="130">
        <v>0</v>
      </c>
      <c r="AW27" s="131">
        <f t="shared" si="3"/>
        <v>0</v>
      </c>
      <c r="AX27" s="130">
        <f t="shared" si="4"/>
        <v>0</v>
      </c>
    </row>
    <row r="28" spans="1:50" ht="15">
      <c r="A28" s="133">
        <f t="shared" si="5"/>
        <v>19</v>
      </c>
      <c r="B28" s="134" t="s">
        <v>97</v>
      </c>
      <c r="C28" s="135" t="s">
        <v>98</v>
      </c>
      <c r="D28" s="135" t="s">
        <v>52</v>
      </c>
      <c r="E28" s="136"/>
      <c r="F28" s="135" t="s">
        <v>99</v>
      </c>
      <c r="G28" s="134"/>
      <c r="H28" s="137"/>
      <c r="I28" s="138">
        <v>1</v>
      </c>
      <c r="J28" s="139">
        <f t="shared" si="0"/>
        <v>0</v>
      </c>
      <c r="K28" s="140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3"/>
      <c r="AD28" s="144"/>
      <c r="AE28" s="145">
        <f t="shared" si="1"/>
        <v>4</v>
      </c>
      <c r="AF28" s="146"/>
      <c r="AG28" s="147"/>
      <c r="AH28" s="148"/>
      <c r="AI28" s="148"/>
      <c r="AJ28" s="148"/>
      <c r="AK28" s="148"/>
      <c r="AL28" s="148"/>
      <c r="AM28" s="148"/>
      <c r="AN28" s="148">
        <v>1</v>
      </c>
      <c r="AO28" s="148"/>
      <c r="AP28" s="148"/>
      <c r="AQ28" s="148"/>
      <c r="AR28" s="148"/>
      <c r="AS28" s="154"/>
      <c r="AT28" s="150" t="s">
        <v>100</v>
      </c>
      <c r="AU28" s="151">
        <f t="shared" si="2"/>
        <v>0</v>
      </c>
      <c r="AV28" s="152">
        <v>0</v>
      </c>
      <c r="AW28" s="153">
        <f t="shared" si="3"/>
        <v>0</v>
      </c>
      <c r="AX28" s="151">
        <f t="shared" si="4"/>
        <v>0</v>
      </c>
    </row>
    <row r="29" spans="1:50" ht="15">
      <c r="A29" s="133">
        <f t="shared" si="5"/>
        <v>20</v>
      </c>
      <c r="B29" s="134" t="s">
        <v>97</v>
      </c>
      <c r="C29" s="135" t="s">
        <v>101</v>
      </c>
      <c r="D29" s="135" t="s">
        <v>52</v>
      </c>
      <c r="E29" s="136"/>
      <c r="F29" s="135" t="s">
        <v>102</v>
      </c>
      <c r="G29" s="134"/>
      <c r="H29" s="137"/>
      <c r="I29" s="138">
        <v>1</v>
      </c>
      <c r="J29" s="139">
        <f t="shared" si="0"/>
        <v>0</v>
      </c>
      <c r="K29" s="140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3"/>
      <c r="AD29" s="144"/>
      <c r="AE29" s="145">
        <f t="shared" si="1"/>
        <v>4</v>
      </c>
      <c r="AF29" s="146"/>
      <c r="AG29" s="147"/>
      <c r="AH29" s="148"/>
      <c r="AI29" s="148"/>
      <c r="AJ29" s="148"/>
      <c r="AK29" s="148"/>
      <c r="AL29" s="148"/>
      <c r="AM29" s="148"/>
      <c r="AN29" s="148">
        <v>1</v>
      </c>
      <c r="AO29" s="148"/>
      <c r="AP29" s="148"/>
      <c r="AQ29" s="148"/>
      <c r="AR29" s="148"/>
      <c r="AS29" s="154"/>
      <c r="AT29" s="150" t="s">
        <v>100</v>
      </c>
      <c r="AU29" s="151">
        <f t="shared" si="2"/>
        <v>0</v>
      </c>
      <c r="AV29" s="152">
        <v>0</v>
      </c>
      <c r="AW29" s="153">
        <f t="shared" si="3"/>
        <v>0</v>
      </c>
      <c r="AX29" s="151">
        <f t="shared" si="4"/>
        <v>0</v>
      </c>
    </row>
    <row r="30" spans="1:50" ht="15">
      <c r="A30" s="133">
        <f t="shared" si="5"/>
        <v>21</v>
      </c>
      <c r="B30" s="134" t="s">
        <v>97</v>
      </c>
      <c r="C30" s="135" t="s">
        <v>101</v>
      </c>
      <c r="D30" s="135" t="s">
        <v>52</v>
      </c>
      <c r="E30" s="136"/>
      <c r="F30" s="135" t="s">
        <v>103</v>
      </c>
      <c r="G30" s="134"/>
      <c r="H30" s="137"/>
      <c r="I30" s="138">
        <v>1</v>
      </c>
      <c r="J30" s="139">
        <f t="shared" si="0"/>
        <v>0</v>
      </c>
      <c r="K30" s="140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3"/>
      <c r="AD30" s="144"/>
      <c r="AE30" s="145">
        <f t="shared" si="1"/>
        <v>4</v>
      </c>
      <c r="AF30" s="146"/>
      <c r="AG30" s="147"/>
      <c r="AH30" s="148"/>
      <c r="AI30" s="148"/>
      <c r="AJ30" s="148"/>
      <c r="AK30" s="148"/>
      <c r="AL30" s="148"/>
      <c r="AM30" s="148"/>
      <c r="AN30" s="148">
        <v>1</v>
      </c>
      <c r="AO30" s="148"/>
      <c r="AP30" s="148"/>
      <c r="AQ30" s="148"/>
      <c r="AR30" s="148"/>
      <c r="AS30" s="154"/>
      <c r="AT30" s="150" t="s">
        <v>100</v>
      </c>
      <c r="AU30" s="151">
        <f t="shared" si="2"/>
        <v>0</v>
      </c>
      <c r="AV30" s="152">
        <v>0</v>
      </c>
      <c r="AW30" s="153">
        <f t="shared" si="3"/>
        <v>0</v>
      </c>
      <c r="AX30" s="151">
        <f t="shared" si="4"/>
        <v>0</v>
      </c>
    </row>
    <row r="31" spans="1:50" ht="15">
      <c r="A31" s="133">
        <f t="shared" si="5"/>
        <v>22</v>
      </c>
      <c r="B31" s="134" t="s">
        <v>97</v>
      </c>
      <c r="C31" s="135" t="s">
        <v>104</v>
      </c>
      <c r="D31" s="135" t="s">
        <v>52</v>
      </c>
      <c r="E31" s="136"/>
      <c r="F31" s="135" t="s">
        <v>105</v>
      </c>
      <c r="G31" s="134"/>
      <c r="H31" s="137"/>
      <c r="I31" s="138">
        <v>1</v>
      </c>
      <c r="J31" s="139">
        <f t="shared" si="0"/>
        <v>0</v>
      </c>
      <c r="K31" s="140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3"/>
      <c r="AD31" s="144"/>
      <c r="AE31" s="145">
        <f t="shared" si="1"/>
        <v>4</v>
      </c>
      <c r="AF31" s="146"/>
      <c r="AG31" s="147"/>
      <c r="AH31" s="148"/>
      <c r="AI31" s="148"/>
      <c r="AJ31" s="148"/>
      <c r="AK31" s="148"/>
      <c r="AL31" s="148"/>
      <c r="AM31" s="148"/>
      <c r="AN31" s="148">
        <v>1</v>
      </c>
      <c r="AO31" s="148"/>
      <c r="AP31" s="148"/>
      <c r="AQ31" s="148"/>
      <c r="AR31" s="148"/>
      <c r="AS31" s="154"/>
      <c r="AT31" s="150" t="s">
        <v>100</v>
      </c>
      <c r="AU31" s="151">
        <f t="shared" si="2"/>
        <v>0</v>
      </c>
      <c r="AV31" s="152">
        <v>0</v>
      </c>
      <c r="AW31" s="153">
        <f t="shared" si="3"/>
        <v>0</v>
      </c>
      <c r="AX31" s="151">
        <f t="shared" si="4"/>
        <v>0</v>
      </c>
    </row>
    <row r="32" spans="1:50" s="188" customFormat="1" ht="15">
      <c r="A32" s="133">
        <f t="shared" si="5"/>
        <v>23</v>
      </c>
      <c r="B32" s="170" t="s">
        <v>97</v>
      </c>
      <c r="C32" s="171" t="s">
        <v>106</v>
      </c>
      <c r="D32" s="171" t="s">
        <v>52</v>
      </c>
      <c r="E32" s="172"/>
      <c r="F32" s="171" t="s">
        <v>107</v>
      </c>
      <c r="G32" s="170" t="s">
        <v>108</v>
      </c>
      <c r="H32" s="173"/>
      <c r="I32" s="174">
        <v>0</v>
      </c>
      <c r="J32" s="175">
        <f t="shared" si="0"/>
        <v>0</v>
      </c>
      <c r="K32" s="176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8"/>
      <c r="AD32" s="179"/>
      <c r="AE32" s="180">
        <f t="shared" si="1"/>
        <v>0</v>
      </c>
      <c r="AF32" s="181"/>
      <c r="AG32" s="182"/>
      <c r="AH32" s="183"/>
      <c r="AI32" s="183"/>
      <c r="AJ32" s="183"/>
      <c r="AK32" s="183"/>
      <c r="AL32" s="183"/>
      <c r="AM32" s="183"/>
      <c r="AN32" s="183"/>
      <c r="AO32" s="183"/>
      <c r="AP32" s="183"/>
      <c r="AQ32" s="183"/>
      <c r="AR32" s="183"/>
      <c r="AS32" s="184"/>
      <c r="AT32" s="185" t="s">
        <v>100</v>
      </c>
      <c r="AU32" s="186">
        <f t="shared" si="2"/>
        <v>0</v>
      </c>
      <c r="AV32" s="186">
        <v>0</v>
      </c>
      <c r="AW32" s="187">
        <f t="shared" si="3"/>
        <v>0</v>
      </c>
      <c r="AX32" s="186">
        <f t="shared" si="4"/>
        <v>0</v>
      </c>
    </row>
    <row r="33" spans="1:50" s="207" customFormat="1" ht="15">
      <c r="A33" s="133">
        <f t="shared" si="5"/>
        <v>24</v>
      </c>
      <c r="B33" s="189" t="s">
        <v>97</v>
      </c>
      <c r="C33" s="190" t="s">
        <v>109</v>
      </c>
      <c r="D33" s="190" t="s">
        <v>52</v>
      </c>
      <c r="E33" s="191"/>
      <c r="F33" s="190" t="s">
        <v>110</v>
      </c>
      <c r="G33" s="189" t="s">
        <v>111</v>
      </c>
      <c r="H33" s="192"/>
      <c r="I33" s="193">
        <v>1</v>
      </c>
      <c r="J33" s="194">
        <f t="shared" si="0"/>
        <v>0</v>
      </c>
      <c r="K33" s="195"/>
      <c r="L33" s="196"/>
      <c r="M33" s="196"/>
      <c r="N33" s="196"/>
      <c r="O33" s="196"/>
      <c r="P33" s="196"/>
      <c r="Q33" s="196"/>
      <c r="R33" s="196"/>
      <c r="S33" s="196"/>
      <c r="T33" s="196"/>
      <c r="U33" s="196"/>
      <c r="V33" s="196"/>
      <c r="W33" s="196"/>
      <c r="X33" s="196"/>
      <c r="Y33" s="196"/>
      <c r="Z33" s="196"/>
      <c r="AA33" s="196"/>
      <c r="AB33" s="196"/>
      <c r="AC33" s="197"/>
      <c r="AD33" s="198"/>
      <c r="AE33" s="199">
        <f t="shared" si="1"/>
        <v>4</v>
      </c>
      <c r="AF33" s="200"/>
      <c r="AG33" s="201"/>
      <c r="AH33" s="202"/>
      <c r="AI33" s="202"/>
      <c r="AJ33" s="202"/>
      <c r="AK33" s="202"/>
      <c r="AL33" s="202"/>
      <c r="AM33" s="202"/>
      <c r="AN33" s="202">
        <v>1</v>
      </c>
      <c r="AO33" s="202"/>
      <c r="AP33" s="202"/>
      <c r="AQ33" s="202"/>
      <c r="AR33" s="202"/>
      <c r="AS33" s="203"/>
      <c r="AT33" s="204"/>
      <c r="AU33" s="205">
        <f t="shared" si="2"/>
        <v>0</v>
      </c>
      <c r="AV33" s="205"/>
      <c r="AW33" s="206"/>
      <c r="AX33" s="205"/>
    </row>
    <row r="34" spans="1:50" ht="15">
      <c r="A34" s="133">
        <f t="shared" si="5"/>
        <v>25</v>
      </c>
      <c r="B34" s="189" t="s">
        <v>97</v>
      </c>
      <c r="C34" s="190" t="s">
        <v>109</v>
      </c>
      <c r="D34" s="190" t="s">
        <v>52</v>
      </c>
      <c r="E34" s="191"/>
      <c r="F34" s="190" t="s">
        <v>112</v>
      </c>
      <c r="G34" s="189"/>
      <c r="H34" s="192"/>
      <c r="I34" s="193">
        <v>1</v>
      </c>
      <c r="J34" s="194">
        <f t="shared" si="0"/>
        <v>0</v>
      </c>
      <c r="K34" s="195"/>
      <c r="L34" s="196"/>
      <c r="M34" s="196"/>
      <c r="N34" s="196"/>
      <c r="O34" s="196"/>
      <c r="P34" s="196"/>
      <c r="Q34" s="196"/>
      <c r="R34" s="196"/>
      <c r="S34" s="196"/>
      <c r="T34" s="196"/>
      <c r="U34" s="196"/>
      <c r="V34" s="196"/>
      <c r="W34" s="196"/>
      <c r="X34" s="196"/>
      <c r="Y34" s="196"/>
      <c r="Z34" s="196"/>
      <c r="AA34" s="196"/>
      <c r="AB34" s="196"/>
      <c r="AC34" s="197"/>
      <c r="AD34" s="198"/>
      <c r="AE34" s="199">
        <f t="shared" si="1"/>
        <v>4</v>
      </c>
      <c r="AF34" s="200"/>
      <c r="AG34" s="201"/>
      <c r="AH34" s="202"/>
      <c r="AI34" s="202"/>
      <c r="AJ34" s="202"/>
      <c r="AK34" s="202"/>
      <c r="AL34" s="202"/>
      <c r="AM34" s="202"/>
      <c r="AN34" s="202">
        <v>1</v>
      </c>
      <c r="AO34" s="202"/>
      <c r="AP34" s="202"/>
      <c r="AQ34" s="202"/>
      <c r="AR34" s="202"/>
      <c r="AS34" s="203"/>
      <c r="AT34" s="204" t="s">
        <v>100</v>
      </c>
      <c r="AU34" s="151">
        <f t="shared" si="2"/>
        <v>0</v>
      </c>
      <c r="AV34" s="152">
        <v>0</v>
      </c>
      <c r="AW34" s="153">
        <f t="shared" si="3"/>
        <v>0</v>
      </c>
      <c r="AX34" s="151">
        <f t="shared" si="4"/>
        <v>0</v>
      </c>
    </row>
    <row r="35" spans="1:50" ht="15">
      <c r="A35" s="133">
        <f t="shared" si="5"/>
        <v>26</v>
      </c>
      <c r="B35" s="189" t="s">
        <v>97</v>
      </c>
      <c r="C35" s="190" t="s">
        <v>109</v>
      </c>
      <c r="D35" s="190" t="s">
        <v>52</v>
      </c>
      <c r="E35" s="191"/>
      <c r="F35" s="190" t="s">
        <v>113</v>
      </c>
      <c r="G35" s="189"/>
      <c r="H35" s="192"/>
      <c r="I35" s="193">
        <v>1</v>
      </c>
      <c r="J35" s="194">
        <f t="shared" si="0"/>
        <v>0</v>
      </c>
      <c r="K35" s="195"/>
      <c r="L35" s="196"/>
      <c r="M35" s="196"/>
      <c r="N35" s="196"/>
      <c r="O35" s="196"/>
      <c r="P35" s="196"/>
      <c r="Q35" s="196"/>
      <c r="R35" s="196"/>
      <c r="S35" s="196"/>
      <c r="T35" s="196"/>
      <c r="U35" s="196"/>
      <c r="V35" s="196"/>
      <c r="W35" s="196"/>
      <c r="X35" s="196"/>
      <c r="Y35" s="196"/>
      <c r="Z35" s="196"/>
      <c r="AA35" s="196"/>
      <c r="AB35" s="196"/>
      <c r="AC35" s="197"/>
      <c r="AD35" s="198"/>
      <c r="AE35" s="199">
        <f t="shared" si="1"/>
        <v>4</v>
      </c>
      <c r="AF35" s="200"/>
      <c r="AG35" s="201"/>
      <c r="AH35" s="202"/>
      <c r="AI35" s="202"/>
      <c r="AJ35" s="202"/>
      <c r="AK35" s="202"/>
      <c r="AL35" s="202"/>
      <c r="AM35" s="202"/>
      <c r="AN35" s="202">
        <v>1</v>
      </c>
      <c r="AO35" s="202"/>
      <c r="AP35" s="202"/>
      <c r="AQ35" s="202"/>
      <c r="AR35" s="202"/>
      <c r="AS35" s="203"/>
      <c r="AT35" s="204" t="s">
        <v>100</v>
      </c>
      <c r="AU35" s="151">
        <f t="shared" si="2"/>
        <v>0</v>
      </c>
      <c r="AV35" s="152">
        <v>0</v>
      </c>
      <c r="AW35" s="153">
        <f t="shared" si="3"/>
        <v>0</v>
      </c>
      <c r="AX35" s="151">
        <f t="shared" si="4"/>
        <v>0</v>
      </c>
    </row>
    <row r="36" spans="1:50" ht="15">
      <c r="A36" s="133">
        <f t="shared" si="5"/>
        <v>27</v>
      </c>
      <c r="B36" s="189" t="s">
        <v>97</v>
      </c>
      <c r="C36" s="190" t="s">
        <v>109</v>
      </c>
      <c r="D36" s="190" t="s">
        <v>52</v>
      </c>
      <c r="E36" s="191"/>
      <c r="F36" s="190" t="s">
        <v>114</v>
      </c>
      <c r="G36" s="189"/>
      <c r="H36" s="192"/>
      <c r="I36" s="193">
        <v>1</v>
      </c>
      <c r="J36" s="194">
        <f t="shared" si="0"/>
        <v>0</v>
      </c>
      <c r="K36" s="195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7"/>
      <c r="AD36" s="198"/>
      <c r="AE36" s="199">
        <f t="shared" si="1"/>
        <v>4</v>
      </c>
      <c r="AF36" s="200"/>
      <c r="AG36" s="201"/>
      <c r="AH36" s="202"/>
      <c r="AI36" s="202"/>
      <c r="AJ36" s="202"/>
      <c r="AK36" s="202"/>
      <c r="AL36" s="202"/>
      <c r="AM36" s="202"/>
      <c r="AN36" s="202">
        <v>1</v>
      </c>
      <c r="AO36" s="202"/>
      <c r="AP36" s="202"/>
      <c r="AQ36" s="202"/>
      <c r="AR36" s="202"/>
      <c r="AS36" s="203"/>
      <c r="AT36" s="204" t="s">
        <v>100</v>
      </c>
      <c r="AU36" s="151">
        <f t="shared" si="2"/>
        <v>0</v>
      </c>
      <c r="AV36" s="152">
        <v>0</v>
      </c>
      <c r="AW36" s="153">
        <f t="shared" si="3"/>
        <v>0</v>
      </c>
      <c r="AX36" s="151">
        <f t="shared" si="4"/>
        <v>0</v>
      </c>
    </row>
    <row r="37" spans="1:50" ht="15">
      <c r="A37" s="133">
        <f t="shared" si="5"/>
        <v>28</v>
      </c>
      <c r="B37" s="189" t="s">
        <v>97</v>
      </c>
      <c r="C37" s="190" t="s">
        <v>109</v>
      </c>
      <c r="D37" s="190" t="s">
        <v>52</v>
      </c>
      <c r="E37" s="191"/>
      <c r="F37" s="190" t="s">
        <v>115</v>
      </c>
      <c r="G37" s="189"/>
      <c r="H37" s="192"/>
      <c r="I37" s="193">
        <v>1</v>
      </c>
      <c r="J37" s="194">
        <f t="shared" si="0"/>
        <v>0</v>
      </c>
      <c r="K37" s="195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7"/>
      <c r="AD37" s="198"/>
      <c r="AE37" s="199">
        <f t="shared" si="1"/>
        <v>4</v>
      </c>
      <c r="AF37" s="200"/>
      <c r="AG37" s="201"/>
      <c r="AH37" s="202"/>
      <c r="AI37" s="202"/>
      <c r="AJ37" s="202"/>
      <c r="AK37" s="202"/>
      <c r="AL37" s="202"/>
      <c r="AM37" s="202"/>
      <c r="AN37" s="202">
        <v>1</v>
      </c>
      <c r="AO37" s="202"/>
      <c r="AP37" s="202"/>
      <c r="AQ37" s="202"/>
      <c r="AR37" s="202"/>
      <c r="AS37" s="203"/>
      <c r="AT37" s="204" t="s">
        <v>100</v>
      </c>
      <c r="AU37" s="151">
        <f t="shared" si="2"/>
        <v>0</v>
      </c>
      <c r="AV37" s="152">
        <v>0</v>
      </c>
      <c r="AW37" s="153">
        <f t="shared" si="3"/>
        <v>0</v>
      </c>
      <c r="AX37" s="151">
        <f t="shared" si="4"/>
        <v>0</v>
      </c>
    </row>
    <row r="38" spans="1:50" ht="15">
      <c r="A38" s="133">
        <f t="shared" si="5"/>
        <v>29</v>
      </c>
      <c r="B38" s="189" t="s">
        <v>97</v>
      </c>
      <c r="C38" s="190" t="s">
        <v>109</v>
      </c>
      <c r="D38" s="190" t="s">
        <v>52</v>
      </c>
      <c r="E38" s="191"/>
      <c r="F38" s="190" t="s">
        <v>116</v>
      </c>
      <c r="G38" s="189"/>
      <c r="H38" s="192"/>
      <c r="I38" s="193">
        <v>1</v>
      </c>
      <c r="J38" s="194">
        <f t="shared" si="0"/>
        <v>0</v>
      </c>
      <c r="K38" s="195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7"/>
      <c r="AD38" s="198"/>
      <c r="AE38" s="199">
        <f t="shared" si="1"/>
        <v>4</v>
      </c>
      <c r="AF38" s="200"/>
      <c r="AG38" s="201"/>
      <c r="AH38" s="202"/>
      <c r="AI38" s="202"/>
      <c r="AJ38" s="202"/>
      <c r="AK38" s="202"/>
      <c r="AL38" s="202"/>
      <c r="AM38" s="202"/>
      <c r="AN38" s="202">
        <v>1</v>
      </c>
      <c r="AO38" s="202"/>
      <c r="AP38" s="202"/>
      <c r="AQ38" s="202"/>
      <c r="AR38" s="202"/>
      <c r="AS38" s="203"/>
      <c r="AT38" s="204" t="s">
        <v>100</v>
      </c>
      <c r="AU38" s="151">
        <f t="shared" si="2"/>
        <v>0</v>
      </c>
      <c r="AV38" s="152">
        <v>0</v>
      </c>
      <c r="AW38" s="153">
        <f t="shared" si="3"/>
        <v>0</v>
      </c>
      <c r="AX38" s="151">
        <f t="shared" si="4"/>
        <v>0</v>
      </c>
    </row>
    <row r="39" spans="1:50" ht="15">
      <c r="A39" s="133">
        <f t="shared" si="5"/>
        <v>30</v>
      </c>
      <c r="B39" s="189" t="s">
        <v>97</v>
      </c>
      <c r="C39" s="190" t="s">
        <v>109</v>
      </c>
      <c r="D39" s="190" t="s">
        <v>52</v>
      </c>
      <c r="E39" s="191"/>
      <c r="F39" s="190" t="s">
        <v>117</v>
      </c>
      <c r="G39" s="189"/>
      <c r="H39" s="192"/>
      <c r="I39" s="193">
        <v>1</v>
      </c>
      <c r="J39" s="194">
        <f t="shared" si="0"/>
        <v>0</v>
      </c>
      <c r="K39" s="195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7"/>
      <c r="AD39" s="198"/>
      <c r="AE39" s="199">
        <f t="shared" si="1"/>
        <v>4</v>
      </c>
      <c r="AF39" s="200"/>
      <c r="AG39" s="201"/>
      <c r="AH39" s="202"/>
      <c r="AI39" s="202"/>
      <c r="AJ39" s="202"/>
      <c r="AK39" s="202"/>
      <c r="AL39" s="202"/>
      <c r="AM39" s="202"/>
      <c r="AN39" s="202">
        <v>1</v>
      </c>
      <c r="AO39" s="202"/>
      <c r="AP39" s="202"/>
      <c r="AQ39" s="202"/>
      <c r="AR39" s="202"/>
      <c r="AS39" s="203"/>
      <c r="AT39" s="204" t="s">
        <v>100</v>
      </c>
      <c r="AU39" s="151">
        <f t="shared" si="2"/>
        <v>0</v>
      </c>
      <c r="AV39" s="152">
        <v>0</v>
      </c>
      <c r="AW39" s="153">
        <f t="shared" si="3"/>
        <v>0</v>
      </c>
      <c r="AX39" s="151">
        <f t="shared" si="4"/>
        <v>0</v>
      </c>
    </row>
    <row r="40" spans="1:50" ht="15">
      <c r="A40" s="133">
        <f t="shared" si="5"/>
        <v>31</v>
      </c>
      <c r="B40" s="189" t="s">
        <v>97</v>
      </c>
      <c r="C40" s="190" t="s">
        <v>109</v>
      </c>
      <c r="D40" s="190" t="s">
        <v>52</v>
      </c>
      <c r="E40" s="191"/>
      <c r="F40" s="190" t="s">
        <v>118</v>
      </c>
      <c r="G40" s="189"/>
      <c r="H40" s="192"/>
      <c r="I40" s="193">
        <v>1</v>
      </c>
      <c r="J40" s="194">
        <f t="shared" si="0"/>
        <v>0</v>
      </c>
      <c r="K40" s="195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7"/>
      <c r="AD40" s="198"/>
      <c r="AE40" s="199">
        <f t="shared" si="1"/>
        <v>4</v>
      </c>
      <c r="AF40" s="200"/>
      <c r="AG40" s="201"/>
      <c r="AH40" s="202"/>
      <c r="AI40" s="202"/>
      <c r="AJ40" s="202"/>
      <c r="AK40" s="202"/>
      <c r="AL40" s="202"/>
      <c r="AM40" s="202"/>
      <c r="AN40" s="202">
        <v>1</v>
      </c>
      <c r="AO40" s="202"/>
      <c r="AP40" s="202"/>
      <c r="AQ40" s="202"/>
      <c r="AR40" s="202"/>
      <c r="AS40" s="203"/>
      <c r="AT40" s="204" t="s">
        <v>100</v>
      </c>
      <c r="AU40" s="151">
        <f t="shared" si="2"/>
        <v>0</v>
      </c>
      <c r="AV40" s="152">
        <v>0</v>
      </c>
      <c r="AW40" s="153">
        <f t="shared" si="3"/>
        <v>0</v>
      </c>
      <c r="AX40" s="151">
        <f t="shared" si="4"/>
        <v>0</v>
      </c>
    </row>
    <row r="41" spans="1:50" ht="15">
      <c r="A41" s="133">
        <f t="shared" si="5"/>
        <v>32</v>
      </c>
      <c r="B41" s="189" t="s">
        <v>97</v>
      </c>
      <c r="C41" s="190" t="s">
        <v>109</v>
      </c>
      <c r="D41" s="190" t="s">
        <v>52</v>
      </c>
      <c r="E41" s="191"/>
      <c r="F41" s="190" t="s">
        <v>119</v>
      </c>
      <c r="G41" s="189"/>
      <c r="H41" s="192"/>
      <c r="I41" s="193">
        <v>1</v>
      </c>
      <c r="J41" s="194">
        <f t="shared" si="0"/>
        <v>0</v>
      </c>
      <c r="K41" s="195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7"/>
      <c r="AD41" s="198"/>
      <c r="AE41" s="199">
        <f t="shared" si="1"/>
        <v>4</v>
      </c>
      <c r="AF41" s="200"/>
      <c r="AG41" s="201"/>
      <c r="AH41" s="202"/>
      <c r="AI41" s="202"/>
      <c r="AJ41" s="202"/>
      <c r="AK41" s="202"/>
      <c r="AL41" s="202"/>
      <c r="AM41" s="202"/>
      <c r="AN41" s="202">
        <v>1</v>
      </c>
      <c r="AO41" s="202"/>
      <c r="AP41" s="202"/>
      <c r="AQ41" s="202"/>
      <c r="AR41" s="202"/>
      <c r="AS41" s="203"/>
      <c r="AT41" s="204" t="s">
        <v>100</v>
      </c>
      <c r="AU41" s="151">
        <f t="shared" si="2"/>
        <v>0</v>
      </c>
      <c r="AV41" s="152">
        <v>0</v>
      </c>
      <c r="AW41" s="153">
        <f t="shared" si="3"/>
        <v>0</v>
      </c>
      <c r="AX41" s="151">
        <f t="shared" si="4"/>
        <v>0</v>
      </c>
    </row>
    <row r="42" spans="1:50" ht="15">
      <c r="A42" s="133">
        <f t="shared" si="5"/>
        <v>33</v>
      </c>
      <c r="B42" s="189" t="s">
        <v>97</v>
      </c>
      <c r="C42" s="190" t="s">
        <v>109</v>
      </c>
      <c r="D42" s="190" t="s">
        <v>52</v>
      </c>
      <c r="E42" s="191"/>
      <c r="F42" s="190" t="s">
        <v>120</v>
      </c>
      <c r="G42" s="189"/>
      <c r="H42" s="192"/>
      <c r="I42" s="193">
        <v>1</v>
      </c>
      <c r="J42" s="194">
        <f t="shared" si="0"/>
        <v>0</v>
      </c>
      <c r="K42" s="195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7"/>
      <c r="AD42" s="198"/>
      <c r="AE42" s="199">
        <f t="shared" si="1"/>
        <v>4</v>
      </c>
      <c r="AF42" s="200"/>
      <c r="AG42" s="201"/>
      <c r="AH42" s="202"/>
      <c r="AI42" s="202"/>
      <c r="AJ42" s="202"/>
      <c r="AK42" s="202"/>
      <c r="AL42" s="202"/>
      <c r="AM42" s="202"/>
      <c r="AN42" s="202">
        <v>1</v>
      </c>
      <c r="AO42" s="202"/>
      <c r="AP42" s="202"/>
      <c r="AQ42" s="202"/>
      <c r="AR42" s="202"/>
      <c r="AS42" s="203"/>
      <c r="AT42" s="204" t="s">
        <v>100</v>
      </c>
      <c r="AU42" s="151">
        <f t="shared" si="2"/>
        <v>0</v>
      </c>
      <c r="AV42" s="152">
        <v>0</v>
      </c>
      <c r="AW42" s="153">
        <f t="shared" si="3"/>
        <v>0</v>
      </c>
      <c r="AX42" s="151">
        <f t="shared" si="4"/>
        <v>0</v>
      </c>
    </row>
    <row r="43" spans="1:50" ht="15">
      <c r="A43" s="133">
        <f t="shared" si="5"/>
        <v>34</v>
      </c>
      <c r="B43" s="189" t="s">
        <v>97</v>
      </c>
      <c r="C43" s="190" t="s">
        <v>109</v>
      </c>
      <c r="D43" s="190" t="s">
        <v>52</v>
      </c>
      <c r="E43" s="191"/>
      <c r="F43" s="190" t="s">
        <v>121</v>
      </c>
      <c r="G43" s="189"/>
      <c r="H43" s="192"/>
      <c r="I43" s="193">
        <v>1</v>
      </c>
      <c r="J43" s="194">
        <f t="shared" si="0"/>
        <v>0</v>
      </c>
      <c r="K43" s="195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7"/>
      <c r="AD43" s="198"/>
      <c r="AE43" s="199">
        <f t="shared" si="1"/>
        <v>4</v>
      </c>
      <c r="AF43" s="200"/>
      <c r="AG43" s="201"/>
      <c r="AH43" s="202"/>
      <c r="AI43" s="202"/>
      <c r="AJ43" s="202"/>
      <c r="AK43" s="202"/>
      <c r="AL43" s="202"/>
      <c r="AM43" s="202"/>
      <c r="AN43" s="202">
        <v>1</v>
      </c>
      <c r="AO43" s="202"/>
      <c r="AP43" s="202"/>
      <c r="AQ43" s="202"/>
      <c r="AR43" s="202"/>
      <c r="AS43" s="203"/>
      <c r="AT43" s="204" t="s">
        <v>100</v>
      </c>
      <c r="AU43" s="151">
        <f t="shared" si="2"/>
        <v>0</v>
      </c>
      <c r="AV43" s="152">
        <v>0</v>
      </c>
      <c r="AW43" s="153">
        <f t="shared" si="3"/>
        <v>0</v>
      </c>
      <c r="AX43" s="151">
        <f t="shared" si="4"/>
        <v>0</v>
      </c>
    </row>
    <row r="44" spans="1:50" ht="15">
      <c r="A44" s="133">
        <f t="shared" si="5"/>
        <v>35</v>
      </c>
      <c r="B44" s="189" t="s">
        <v>97</v>
      </c>
      <c r="C44" s="190" t="s">
        <v>109</v>
      </c>
      <c r="D44" s="190" t="s">
        <v>52</v>
      </c>
      <c r="E44" s="191"/>
      <c r="F44" s="190" t="s">
        <v>122</v>
      </c>
      <c r="G44" s="189"/>
      <c r="H44" s="192"/>
      <c r="I44" s="193">
        <v>1</v>
      </c>
      <c r="J44" s="194">
        <f t="shared" si="0"/>
        <v>0</v>
      </c>
      <c r="K44" s="195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7"/>
      <c r="AD44" s="198"/>
      <c r="AE44" s="199">
        <f t="shared" si="1"/>
        <v>4</v>
      </c>
      <c r="AF44" s="200"/>
      <c r="AG44" s="201"/>
      <c r="AH44" s="202"/>
      <c r="AI44" s="202"/>
      <c r="AJ44" s="202"/>
      <c r="AK44" s="202"/>
      <c r="AL44" s="202"/>
      <c r="AM44" s="202"/>
      <c r="AN44" s="202">
        <v>1</v>
      </c>
      <c r="AO44" s="202"/>
      <c r="AP44" s="202"/>
      <c r="AQ44" s="202"/>
      <c r="AR44" s="202"/>
      <c r="AS44" s="203"/>
      <c r="AT44" s="204" t="s">
        <v>100</v>
      </c>
      <c r="AU44" s="151">
        <f t="shared" si="2"/>
        <v>0</v>
      </c>
      <c r="AV44" s="152">
        <v>0</v>
      </c>
      <c r="AW44" s="153">
        <f t="shared" si="3"/>
        <v>0</v>
      </c>
      <c r="AX44" s="151">
        <f t="shared" si="4"/>
        <v>0</v>
      </c>
    </row>
    <row r="45" spans="1:50" ht="15">
      <c r="A45" s="133">
        <f t="shared" si="5"/>
        <v>36</v>
      </c>
      <c r="B45" s="189" t="s">
        <v>97</v>
      </c>
      <c r="C45" s="190" t="s">
        <v>109</v>
      </c>
      <c r="D45" s="190" t="s">
        <v>52</v>
      </c>
      <c r="E45" s="191"/>
      <c r="F45" s="190" t="s">
        <v>123</v>
      </c>
      <c r="G45" s="189"/>
      <c r="H45" s="192"/>
      <c r="I45" s="193">
        <v>1</v>
      </c>
      <c r="J45" s="194">
        <f t="shared" si="0"/>
        <v>0</v>
      </c>
      <c r="K45" s="195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7"/>
      <c r="AD45" s="198"/>
      <c r="AE45" s="199">
        <f t="shared" si="1"/>
        <v>4</v>
      </c>
      <c r="AF45" s="200"/>
      <c r="AG45" s="201"/>
      <c r="AH45" s="202"/>
      <c r="AI45" s="202"/>
      <c r="AJ45" s="202"/>
      <c r="AK45" s="202"/>
      <c r="AL45" s="202"/>
      <c r="AM45" s="202"/>
      <c r="AN45" s="202">
        <v>1</v>
      </c>
      <c r="AO45" s="202"/>
      <c r="AP45" s="202"/>
      <c r="AQ45" s="202"/>
      <c r="AR45" s="202"/>
      <c r="AS45" s="203"/>
      <c r="AT45" s="204" t="s">
        <v>100</v>
      </c>
      <c r="AU45" s="151">
        <f t="shared" si="2"/>
        <v>0</v>
      </c>
      <c r="AV45" s="152">
        <v>0</v>
      </c>
      <c r="AW45" s="153">
        <f t="shared" si="3"/>
        <v>0</v>
      </c>
      <c r="AX45" s="151">
        <f t="shared" si="4"/>
        <v>0</v>
      </c>
    </row>
    <row r="46" spans="1:50" ht="15">
      <c r="A46" s="133">
        <f t="shared" si="5"/>
        <v>37</v>
      </c>
      <c r="B46" s="189" t="s">
        <v>97</v>
      </c>
      <c r="C46" s="190" t="s">
        <v>124</v>
      </c>
      <c r="D46" s="190" t="s">
        <v>52</v>
      </c>
      <c r="E46" s="191"/>
      <c r="F46" s="190" t="s">
        <v>125</v>
      </c>
      <c r="G46" s="189"/>
      <c r="H46" s="192"/>
      <c r="I46" s="193">
        <v>1</v>
      </c>
      <c r="J46" s="194">
        <f t="shared" si="0"/>
        <v>0</v>
      </c>
      <c r="K46" s="195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7"/>
      <c r="AD46" s="198"/>
      <c r="AE46" s="199">
        <f t="shared" si="1"/>
        <v>4</v>
      </c>
      <c r="AF46" s="200"/>
      <c r="AG46" s="201"/>
      <c r="AH46" s="202"/>
      <c r="AI46" s="202"/>
      <c r="AJ46" s="202"/>
      <c r="AK46" s="202"/>
      <c r="AL46" s="202"/>
      <c r="AM46" s="202"/>
      <c r="AN46" s="202">
        <v>1</v>
      </c>
      <c r="AO46" s="202"/>
      <c r="AP46" s="202"/>
      <c r="AQ46" s="202"/>
      <c r="AR46" s="202"/>
      <c r="AS46" s="203"/>
      <c r="AT46" s="204" t="s">
        <v>100</v>
      </c>
      <c r="AU46" s="151">
        <f t="shared" si="2"/>
        <v>0</v>
      </c>
      <c r="AV46" s="152">
        <v>0</v>
      </c>
      <c r="AW46" s="153">
        <f t="shared" si="3"/>
        <v>0</v>
      </c>
      <c r="AX46" s="151">
        <f t="shared" si="4"/>
        <v>0</v>
      </c>
    </row>
    <row r="47" spans="1:50" ht="15">
      <c r="A47" s="133">
        <f t="shared" si="5"/>
        <v>38</v>
      </c>
      <c r="B47" s="189" t="s">
        <v>97</v>
      </c>
      <c r="C47" s="190" t="s">
        <v>126</v>
      </c>
      <c r="D47" s="190" t="s">
        <v>52</v>
      </c>
      <c r="E47" s="191"/>
      <c r="F47" s="190" t="s">
        <v>127</v>
      </c>
      <c r="G47" s="189"/>
      <c r="H47" s="192"/>
      <c r="I47" s="193">
        <v>1</v>
      </c>
      <c r="J47" s="194">
        <f t="shared" si="0"/>
        <v>0</v>
      </c>
      <c r="K47" s="195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7"/>
      <c r="AD47" s="198"/>
      <c r="AE47" s="199">
        <f t="shared" si="1"/>
        <v>4</v>
      </c>
      <c r="AF47" s="200"/>
      <c r="AG47" s="201"/>
      <c r="AH47" s="202"/>
      <c r="AI47" s="202"/>
      <c r="AJ47" s="202"/>
      <c r="AK47" s="202"/>
      <c r="AL47" s="202"/>
      <c r="AM47" s="202"/>
      <c r="AN47" s="202">
        <v>1</v>
      </c>
      <c r="AO47" s="202"/>
      <c r="AP47" s="202"/>
      <c r="AQ47" s="202"/>
      <c r="AR47" s="202"/>
      <c r="AS47" s="203"/>
      <c r="AT47" s="204" t="s">
        <v>100</v>
      </c>
      <c r="AU47" s="151">
        <f t="shared" si="2"/>
        <v>0</v>
      </c>
      <c r="AV47" s="152">
        <v>0</v>
      </c>
      <c r="AW47" s="153">
        <f t="shared" si="3"/>
        <v>0</v>
      </c>
      <c r="AX47" s="151">
        <f t="shared" si="4"/>
        <v>0</v>
      </c>
    </row>
    <row r="48" spans="1:50" ht="15">
      <c r="A48" s="133">
        <f t="shared" si="5"/>
        <v>39</v>
      </c>
      <c r="B48" s="189" t="s">
        <v>97</v>
      </c>
      <c r="C48" s="190">
        <v>329940068</v>
      </c>
      <c r="D48" s="190" t="s">
        <v>52</v>
      </c>
      <c r="E48" s="191"/>
      <c r="F48" s="190" t="s">
        <v>128</v>
      </c>
      <c r="G48" s="189"/>
      <c r="H48" s="192"/>
      <c r="I48" s="193">
        <v>1</v>
      </c>
      <c r="J48" s="194">
        <f t="shared" si="0"/>
        <v>0</v>
      </c>
      <c r="K48" s="195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7"/>
      <c r="AD48" s="198"/>
      <c r="AE48" s="199">
        <f t="shared" si="1"/>
        <v>4</v>
      </c>
      <c r="AF48" s="200"/>
      <c r="AG48" s="201"/>
      <c r="AH48" s="202"/>
      <c r="AI48" s="202"/>
      <c r="AJ48" s="202"/>
      <c r="AK48" s="202"/>
      <c r="AL48" s="202"/>
      <c r="AM48" s="202"/>
      <c r="AN48" s="202">
        <v>1</v>
      </c>
      <c r="AO48" s="202"/>
      <c r="AP48" s="202"/>
      <c r="AQ48" s="202"/>
      <c r="AR48" s="202"/>
      <c r="AS48" s="203"/>
      <c r="AT48" s="204" t="s">
        <v>100</v>
      </c>
      <c r="AU48" s="151">
        <f t="shared" si="2"/>
        <v>0</v>
      </c>
      <c r="AV48" s="152">
        <v>0</v>
      </c>
      <c r="AW48" s="153">
        <f t="shared" si="3"/>
        <v>0</v>
      </c>
      <c r="AX48" s="151">
        <f t="shared" si="4"/>
        <v>0</v>
      </c>
    </row>
    <row r="49" spans="1:51" ht="49.5" customHeight="1">
      <c r="A49" s="133">
        <f t="shared" si="5"/>
        <v>40</v>
      </c>
      <c r="B49" s="189" t="s">
        <v>97</v>
      </c>
      <c r="C49" s="190" t="s">
        <v>109</v>
      </c>
      <c r="D49" s="190" t="s">
        <v>52</v>
      </c>
      <c r="E49" s="191"/>
      <c r="F49" s="190" t="s">
        <v>129</v>
      </c>
      <c r="G49" s="189"/>
      <c r="H49" s="192"/>
      <c r="I49" s="193">
        <v>1</v>
      </c>
      <c r="J49" s="194">
        <f t="shared" si="0"/>
        <v>0</v>
      </c>
      <c r="K49" s="195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7"/>
      <c r="AD49" s="198"/>
      <c r="AE49" s="199">
        <f t="shared" si="1"/>
        <v>4</v>
      </c>
      <c r="AF49" s="200"/>
      <c r="AG49" s="201"/>
      <c r="AH49" s="202"/>
      <c r="AI49" s="202"/>
      <c r="AJ49" s="202"/>
      <c r="AK49" s="202"/>
      <c r="AL49" s="202"/>
      <c r="AM49" s="202"/>
      <c r="AN49" s="202">
        <v>1</v>
      </c>
      <c r="AO49" s="202"/>
      <c r="AP49" s="202"/>
      <c r="AQ49" s="202"/>
      <c r="AR49" s="202"/>
      <c r="AS49" s="203"/>
      <c r="AT49" s="204" t="s">
        <v>100</v>
      </c>
      <c r="AU49" s="151">
        <f t="shared" si="2"/>
        <v>0</v>
      </c>
      <c r="AV49" s="152">
        <v>0</v>
      </c>
      <c r="AW49" s="153">
        <f t="shared" si="3"/>
        <v>0</v>
      </c>
      <c r="AX49" s="151">
        <f t="shared" si="4"/>
        <v>0</v>
      </c>
    </row>
    <row r="50" spans="1:51" ht="49.5" customHeight="1">
      <c r="A50" s="133">
        <f t="shared" si="5"/>
        <v>41</v>
      </c>
      <c r="B50" s="189" t="s">
        <v>97</v>
      </c>
      <c r="C50" s="190" t="s">
        <v>109</v>
      </c>
      <c r="D50" s="190" t="s">
        <v>52</v>
      </c>
      <c r="E50" s="191"/>
      <c r="F50" s="190" t="s">
        <v>130</v>
      </c>
      <c r="G50" s="189"/>
      <c r="H50" s="192"/>
      <c r="I50" s="193">
        <v>1</v>
      </c>
      <c r="J50" s="194">
        <f t="shared" si="0"/>
        <v>0</v>
      </c>
      <c r="K50" s="195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6"/>
      <c r="Y50" s="196"/>
      <c r="Z50" s="196"/>
      <c r="AA50" s="196"/>
      <c r="AB50" s="196"/>
      <c r="AC50" s="197"/>
      <c r="AD50" s="198"/>
      <c r="AE50" s="199">
        <f t="shared" si="1"/>
        <v>4</v>
      </c>
      <c r="AF50" s="200"/>
      <c r="AG50" s="201"/>
      <c r="AH50" s="202"/>
      <c r="AI50" s="202"/>
      <c r="AJ50" s="202"/>
      <c r="AK50" s="202"/>
      <c r="AL50" s="202"/>
      <c r="AM50" s="202"/>
      <c r="AN50" s="202">
        <v>1</v>
      </c>
      <c r="AO50" s="202"/>
      <c r="AP50" s="202"/>
      <c r="AQ50" s="202"/>
      <c r="AR50" s="202"/>
      <c r="AS50" s="203"/>
      <c r="AT50" s="204" t="s">
        <v>100</v>
      </c>
      <c r="AU50" s="151">
        <f t="shared" si="2"/>
        <v>0</v>
      </c>
      <c r="AV50" s="152">
        <v>0</v>
      </c>
      <c r="AW50" s="153">
        <f t="shared" si="3"/>
        <v>0</v>
      </c>
      <c r="AX50" s="151">
        <f t="shared" si="4"/>
        <v>0</v>
      </c>
    </row>
    <row r="51" spans="1:51" ht="49.5" customHeight="1">
      <c r="A51" s="133">
        <f t="shared" si="5"/>
        <v>42</v>
      </c>
      <c r="B51" s="189" t="s">
        <v>97</v>
      </c>
      <c r="C51" s="190" t="s">
        <v>109</v>
      </c>
      <c r="D51" s="190" t="s">
        <v>52</v>
      </c>
      <c r="E51" s="191"/>
      <c r="F51" s="190" t="s">
        <v>131</v>
      </c>
      <c r="G51" s="189"/>
      <c r="H51" s="192"/>
      <c r="I51" s="193">
        <v>1</v>
      </c>
      <c r="J51" s="194">
        <f t="shared" si="0"/>
        <v>0</v>
      </c>
      <c r="K51" s="195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7"/>
      <c r="AD51" s="198"/>
      <c r="AE51" s="199">
        <f t="shared" si="1"/>
        <v>4</v>
      </c>
      <c r="AF51" s="200"/>
      <c r="AG51" s="201"/>
      <c r="AH51" s="202"/>
      <c r="AI51" s="202"/>
      <c r="AJ51" s="202"/>
      <c r="AK51" s="202"/>
      <c r="AL51" s="202"/>
      <c r="AM51" s="202"/>
      <c r="AN51" s="202">
        <v>1</v>
      </c>
      <c r="AO51" s="202"/>
      <c r="AP51" s="202"/>
      <c r="AQ51" s="202"/>
      <c r="AR51" s="202"/>
      <c r="AS51" s="203"/>
      <c r="AT51" s="204" t="s">
        <v>100</v>
      </c>
      <c r="AU51" s="151">
        <f t="shared" si="2"/>
        <v>0</v>
      </c>
      <c r="AV51" s="152">
        <v>0</v>
      </c>
      <c r="AW51" s="153">
        <f t="shared" si="3"/>
        <v>0</v>
      </c>
      <c r="AX51" s="151">
        <f t="shared" si="4"/>
        <v>0</v>
      </c>
    </row>
    <row r="52" spans="1:51" ht="49.5" customHeight="1">
      <c r="A52" s="133">
        <f t="shared" si="5"/>
        <v>43</v>
      </c>
      <c r="B52" s="189" t="s">
        <v>97</v>
      </c>
      <c r="C52" s="190" t="s">
        <v>124</v>
      </c>
      <c r="D52" s="190" t="s">
        <v>52</v>
      </c>
      <c r="E52" s="191"/>
      <c r="F52" s="190" t="s">
        <v>132</v>
      </c>
      <c r="G52" s="189"/>
      <c r="H52" s="192"/>
      <c r="I52" s="193">
        <v>1</v>
      </c>
      <c r="J52" s="194">
        <f t="shared" si="0"/>
        <v>0</v>
      </c>
      <c r="K52" s="195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7"/>
      <c r="AD52" s="198"/>
      <c r="AE52" s="199">
        <f t="shared" si="1"/>
        <v>4</v>
      </c>
      <c r="AF52" s="200"/>
      <c r="AG52" s="201"/>
      <c r="AH52" s="202"/>
      <c r="AI52" s="202"/>
      <c r="AJ52" s="202"/>
      <c r="AK52" s="202"/>
      <c r="AL52" s="202"/>
      <c r="AM52" s="202"/>
      <c r="AN52" s="202">
        <v>1</v>
      </c>
      <c r="AO52" s="202"/>
      <c r="AP52" s="202"/>
      <c r="AQ52" s="202"/>
      <c r="AR52" s="202"/>
      <c r="AS52" s="203"/>
      <c r="AT52" s="204" t="s">
        <v>100</v>
      </c>
      <c r="AU52" s="151">
        <f t="shared" si="2"/>
        <v>0</v>
      </c>
      <c r="AV52" s="152">
        <v>0</v>
      </c>
      <c r="AW52" s="153">
        <f t="shared" si="3"/>
        <v>0</v>
      </c>
      <c r="AX52" s="151">
        <f t="shared" si="4"/>
        <v>0</v>
      </c>
    </row>
    <row r="53" spans="1:51" ht="16.5" thickBot="1">
      <c r="A53" s="208"/>
      <c r="B53" s="209"/>
      <c r="C53" s="209"/>
      <c r="D53" s="210"/>
      <c r="E53" s="209"/>
      <c r="F53" s="209"/>
      <c r="G53" s="210"/>
      <c r="H53" s="211"/>
      <c r="I53" s="212">
        <f>SUM(I10:I52)</f>
        <v>42</v>
      </c>
      <c r="J53" s="213">
        <f t="shared" ref="J53:AD53" si="6">SUM(J10:J52)</f>
        <v>131</v>
      </c>
      <c r="K53" s="214">
        <f t="shared" si="6"/>
        <v>10</v>
      </c>
      <c r="L53" s="214">
        <f t="shared" si="6"/>
        <v>0</v>
      </c>
      <c r="M53" s="214">
        <f t="shared" si="6"/>
        <v>0</v>
      </c>
      <c r="N53" s="214">
        <f t="shared" si="6"/>
        <v>0</v>
      </c>
      <c r="O53" s="214">
        <f t="shared" si="6"/>
        <v>0</v>
      </c>
      <c r="P53" s="214">
        <f t="shared" si="6"/>
        <v>0</v>
      </c>
      <c r="Q53" s="214">
        <f t="shared" si="6"/>
        <v>5</v>
      </c>
      <c r="R53" s="214">
        <f t="shared" si="6"/>
        <v>36</v>
      </c>
      <c r="S53" s="214">
        <f t="shared" si="6"/>
        <v>0</v>
      </c>
      <c r="T53" s="214">
        <f t="shared" si="6"/>
        <v>8</v>
      </c>
      <c r="U53" s="214">
        <f t="shared" si="6"/>
        <v>0</v>
      </c>
      <c r="V53" s="214">
        <f t="shared" si="6"/>
        <v>0</v>
      </c>
      <c r="W53" s="214">
        <f t="shared" si="6"/>
        <v>2</v>
      </c>
      <c r="X53" s="214">
        <f t="shared" si="6"/>
        <v>0</v>
      </c>
      <c r="Y53" s="214">
        <f t="shared" si="6"/>
        <v>0</v>
      </c>
      <c r="Z53" s="214">
        <f t="shared" si="6"/>
        <v>1</v>
      </c>
      <c r="AA53" s="214">
        <f t="shared" si="6"/>
        <v>8</v>
      </c>
      <c r="AB53" s="214">
        <f t="shared" si="6"/>
        <v>0</v>
      </c>
      <c r="AC53" s="214">
        <f t="shared" si="6"/>
        <v>0</v>
      </c>
      <c r="AD53" s="214">
        <f t="shared" si="6"/>
        <v>77</v>
      </c>
      <c r="AE53" s="215"/>
      <c r="AF53" s="214">
        <f t="shared" ref="AF53:AS53" si="7">SUM(AF10:AF52)</f>
        <v>1</v>
      </c>
      <c r="AG53" s="214">
        <f t="shared" si="7"/>
        <v>11</v>
      </c>
      <c r="AH53" s="214">
        <f t="shared" si="7"/>
        <v>0</v>
      </c>
      <c r="AI53" s="214">
        <f t="shared" si="7"/>
        <v>4</v>
      </c>
      <c r="AJ53" s="214">
        <f t="shared" si="7"/>
        <v>0</v>
      </c>
      <c r="AK53" s="214">
        <f t="shared" si="7"/>
        <v>1</v>
      </c>
      <c r="AL53" s="214">
        <f t="shared" si="7"/>
        <v>1</v>
      </c>
      <c r="AM53" s="214">
        <f t="shared" si="7"/>
        <v>0</v>
      </c>
      <c r="AN53" s="214">
        <f t="shared" si="7"/>
        <v>24</v>
      </c>
      <c r="AO53" s="214">
        <f t="shared" si="7"/>
        <v>0</v>
      </c>
      <c r="AP53" s="214">
        <f t="shared" si="7"/>
        <v>0</v>
      </c>
      <c r="AQ53" s="214">
        <f t="shared" si="7"/>
        <v>0</v>
      </c>
      <c r="AR53" s="214">
        <f t="shared" si="7"/>
        <v>0</v>
      </c>
      <c r="AS53" s="214">
        <f t="shared" si="7"/>
        <v>15</v>
      </c>
      <c r="AT53" s="216"/>
      <c r="AU53" s="217"/>
      <c r="AV53" s="218" t="s">
        <v>133</v>
      </c>
      <c r="AW53" s="219" t="str">
        <f>AU5</f>
        <v>EURO</v>
      </c>
      <c r="AX53" s="220">
        <f>SUM(AX10:AX52)</f>
        <v>0</v>
      </c>
    </row>
    <row r="54" spans="1:51" ht="16.5" thickBot="1">
      <c r="A54" s="221"/>
      <c r="B54" s="7"/>
      <c r="C54" s="7"/>
      <c r="D54" s="221"/>
      <c r="E54" s="7"/>
      <c r="F54" s="7"/>
      <c r="G54" s="221"/>
      <c r="H54" s="221"/>
      <c r="I54" s="222"/>
      <c r="J54" s="221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223" t="s">
        <v>134</v>
      </c>
      <c r="AE54" s="224">
        <f>SUM(AE10:AE52)</f>
        <v>344</v>
      </c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225"/>
      <c r="AU54" s="226" t="s">
        <v>135</v>
      </c>
      <c r="AV54" s="227"/>
      <c r="AW54" s="228"/>
      <c r="AX54" s="229"/>
    </row>
    <row r="55" spans="1:51" ht="16.5" thickBot="1">
      <c r="A55" s="8"/>
      <c r="B55" s="5"/>
      <c r="C55" s="5"/>
      <c r="D55" s="8"/>
      <c r="E55" s="5"/>
      <c r="F55" s="5"/>
      <c r="G55" s="5"/>
      <c r="H55" s="8"/>
      <c r="I55" s="7"/>
      <c r="J55" s="8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230"/>
      <c r="AV55" s="231" t="s">
        <v>136</v>
      </c>
      <c r="AW55" s="232" t="str">
        <f>AU5</f>
        <v>EURO</v>
      </c>
      <c r="AX55" s="233">
        <f>+AX53*(1-AW54)</f>
        <v>0</v>
      </c>
    </row>
    <row r="56" spans="1:51" ht="18.75" thickBot="1">
      <c r="A56" s="8"/>
      <c r="B56" s="234"/>
      <c r="C56" s="5"/>
      <c r="D56" s="8"/>
      <c r="E56" s="5"/>
      <c r="F56" s="5"/>
      <c r="G56" s="5"/>
      <c r="H56" s="8"/>
      <c r="I56" s="7"/>
      <c r="J56" s="8"/>
      <c r="K56" s="5"/>
      <c r="L56" s="5"/>
      <c r="M56" s="5"/>
      <c r="N56" s="5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  <c r="AG56" s="235"/>
      <c r="AH56" s="235"/>
      <c r="AI56" s="235"/>
      <c r="AJ56" s="235"/>
      <c r="AK56" s="235"/>
      <c r="AL56" s="235"/>
      <c r="AM56" s="235"/>
      <c r="AN56" s="235"/>
      <c r="AO56" s="235"/>
      <c r="AP56" s="235"/>
      <c r="AQ56" s="235"/>
      <c r="AR56" s="235"/>
      <c r="AS56" s="235"/>
      <c r="AT56" s="235"/>
      <c r="AU56" s="235"/>
      <c r="AV56" s="236"/>
      <c r="AW56" s="237"/>
      <c r="AX56" s="238"/>
    </row>
    <row r="57" spans="1:51" ht="54" customHeight="1" thickTop="1" thickBot="1">
      <c r="A57" s="239"/>
      <c r="B57" s="240"/>
      <c r="C57" s="241"/>
      <c r="D57" s="242"/>
      <c r="E57" s="243"/>
      <c r="F57" s="244"/>
      <c r="G57" s="245"/>
      <c r="H57" s="8"/>
      <c r="I57" s="7"/>
      <c r="J57" s="8"/>
      <c r="K57" s="5"/>
      <c r="L57" s="5"/>
      <c r="M57" s="5"/>
      <c r="N57" s="5"/>
      <c r="O57" s="246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8"/>
      <c r="AG57" s="247"/>
      <c r="AH57" s="247"/>
      <c r="AI57" s="249"/>
      <c r="AJ57" s="249"/>
      <c r="AK57" s="249"/>
      <c r="AL57" s="249"/>
      <c r="AM57" s="249"/>
      <c r="AN57" s="249"/>
      <c r="AO57" s="249"/>
      <c r="AP57" s="249"/>
      <c r="AQ57" s="249"/>
      <c r="AR57" s="249"/>
      <c r="AS57" s="249"/>
      <c r="AT57" s="247"/>
      <c r="AU57" s="247"/>
      <c r="AV57" s="250"/>
      <c r="AW57" s="250"/>
      <c r="AX57" s="251"/>
    </row>
    <row r="58" spans="1:51" ht="15.75" thickTop="1">
      <c r="A58" s="252"/>
      <c r="B58" s="253"/>
      <c r="C58" s="254"/>
      <c r="D58" s="255"/>
      <c r="E58" s="256"/>
      <c r="F58" s="253"/>
      <c r="G58" s="257"/>
      <c r="H58" s="8"/>
      <c r="I58" s="7"/>
      <c r="J58" s="8"/>
      <c r="K58" s="5"/>
      <c r="L58" s="5"/>
      <c r="M58" s="5"/>
      <c r="N58" s="5"/>
      <c r="O58" s="258"/>
      <c r="P58" s="259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0"/>
      <c r="AE58" s="260"/>
      <c r="AF58" s="261"/>
      <c r="AG58" s="260"/>
      <c r="AH58" s="260"/>
      <c r="AI58" s="260"/>
      <c r="AJ58" s="260"/>
      <c r="AK58" s="260"/>
      <c r="AL58" s="260"/>
      <c r="AM58" s="260"/>
      <c r="AN58" s="260"/>
      <c r="AO58" s="260"/>
      <c r="AP58" s="260"/>
      <c r="AQ58" s="260"/>
      <c r="AR58" s="260"/>
      <c r="AS58" s="260"/>
      <c r="AT58" s="260"/>
      <c r="AU58" s="262"/>
      <c r="AV58" s="263"/>
      <c r="AW58" s="264"/>
      <c r="AX58" s="265"/>
      <c r="AY58" s="266"/>
    </row>
    <row r="59" spans="1:51" ht="15.75" thickBot="1">
      <c r="A59" s="252"/>
      <c r="B59" s="253"/>
      <c r="C59" s="254"/>
      <c r="D59" s="255"/>
      <c r="E59" s="256"/>
      <c r="F59" s="253"/>
      <c r="G59" s="257"/>
      <c r="H59" s="267"/>
      <c r="I59" s="7"/>
      <c r="J59" s="268"/>
      <c r="K59" s="7"/>
      <c r="L59" s="7"/>
      <c r="M59" s="7"/>
      <c r="N59" s="269"/>
      <c r="O59" s="258"/>
      <c r="P59" s="259"/>
      <c r="Q59" s="260"/>
      <c r="R59" s="260"/>
      <c r="S59" s="260"/>
      <c r="T59" s="260"/>
      <c r="U59" s="270"/>
      <c r="V59" s="270"/>
      <c r="W59" s="270"/>
      <c r="X59" s="270"/>
      <c r="Y59" s="270"/>
      <c r="Z59" s="270"/>
      <c r="AA59" s="270"/>
      <c r="AB59" s="270"/>
      <c r="AC59" s="270"/>
      <c r="AD59" s="270"/>
      <c r="AE59" s="270"/>
      <c r="AF59" s="261"/>
      <c r="AG59" s="270"/>
      <c r="AH59" s="270"/>
      <c r="AI59" s="270"/>
      <c r="AJ59" s="270"/>
      <c r="AK59" s="270"/>
      <c r="AL59" s="260"/>
      <c r="AM59" s="270"/>
      <c r="AN59" s="270"/>
      <c r="AO59" s="270"/>
      <c r="AP59" s="270"/>
      <c r="AQ59" s="270"/>
      <c r="AR59" s="270"/>
      <c r="AS59" s="270"/>
      <c r="AT59" s="260"/>
      <c r="AU59" s="262"/>
      <c r="AV59" s="263"/>
      <c r="AW59" s="257"/>
      <c r="AX59" s="265"/>
      <c r="AY59" s="266"/>
    </row>
    <row r="60" spans="1:51" ht="16.5" thickBot="1">
      <c r="A60" s="252"/>
      <c r="B60" s="253"/>
      <c r="C60" s="254"/>
      <c r="D60" s="255"/>
      <c r="E60" s="256"/>
      <c r="F60" s="253"/>
      <c r="G60" s="257"/>
      <c r="H60" s="267"/>
      <c r="I60" s="7"/>
      <c r="J60" s="268"/>
      <c r="K60" s="7"/>
      <c r="L60" s="7"/>
      <c r="M60" s="7"/>
      <c r="N60" s="269"/>
      <c r="O60" s="258"/>
      <c r="P60" s="259"/>
      <c r="Q60" s="260"/>
      <c r="R60" s="260"/>
      <c r="S60" s="260"/>
      <c r="T60" s="260"/>
      <c r="U60" s="271"/>
      <c r="V60" s="272"/>
      <c r="W60" s="272"/>
      <c r="X60" s="272"/>
      <c r="Y60" s="272"/>
      <c r="Z60" s="272"/>
      <c r="AA60" s="273"/>
      <c r="AB60" s="273"/>
      <c r="AC60" s="274"/>
      <c r="AD60" s="275"/>
      <c r="AE60" s="276"/>
      <c r="AF60" s="277"/>
      <c r="AG60" s="272"/>
      <c r="AH60" s="272"/>
      <c r="AI60" s="278"/>
      <c r="AJ60" s="272"/>
      <c r="AK60" s="272"/>
      <c r="AL60" s="272"/>
      <c r="AM60" s="279"/>
      <c r="AN60" s="280"/>
      <c r="AO60" s="281"/>
      <c r="AP60" s="282"/>
      <c r="AQ60" s="272"/>
      <c r="AR60" s="282"/>
      <c r="AS60" s="283"/>
      <c r="AT60" s="284"/>
      <c r="AU60" s="260"/>
      <c r="AV60" s="285"/>
      <c r="AW60" s="257"/>
      <c r="AX60" s="265"/>
      <c r="AY60" s="266"/>
    </row>
    <row r="61" spans="1:51" ht="15">
      <c r="A61" s="252"/>
      <c r="B61" s="253"/>
      <c r="C61" s="254"/>
      <c r="D61" s="255"/>
      <c r="E61" s="256"/>
      <c r="F61" s="253"/>
      <c r="G61" s="257"/>
      <c r="H61" s="267"/>
      <c r="I61" s="7"/>
      <c r="J61" s="268"/>
      <c r="K61" s="7"/>
      <c r="L61" s="7"/>
      <c r="M61" s="7"/>
      <c r="N61" s="269"/>
      <c r="O61" s="258"/>
      <c r="P61" s="259"/>
      <c r="Q61" s="260"/>
      <c r="R61" s="260"/>
      <c r="S61" s="260"/>
      <c r="T61" s="260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  <c r="AE61" s="287"/>
      <c r="AF61" s="288"/>
      <c r="AG61" s="288"/>
      <c r="AH61" s="288"/>
      <c r="AI61" s="288"/>
      <c r="AJ61" s="288"/>
      <c r="AK61" s="289"/>
      <c r="AL61" s="290"/>
      <c r="AM61" s="290"/>
      <c r="AN61" s="290"/>
      <c r="AO61" s="291"/>
      <c r="AP61" s="291"/>
      <c r="AQ61" s="291"/>
      <c r="AR61" s="291"/>
      <c r="AS61" s="290"/>
      <c r="AT61" s="286"/>
      <c r="AU61" s="260"/>
      <c r="AV61" s="285"/>
      <c r="AW61" s="257"/>
      <c r="AX61" s="265"/>
      <c r="AY61" s="266"/>
    </row>
    <row r="62" spans="1:51" ht="15">
      <c r="A62" s="252"/>
      <c r="B62" s="253"/>
      <c r="C62" s="254"/>
      <c r="D62" s="255"/>
      <c r="E62" s="256"/>
      <c r="F62" s="253"/>
      <c r="G62" s="257"/>
      <c r="H62" s="267"/>
      <c r="I62" s="7"/>
      <c r="J62" s="268"/>
      <c r="K62" s="7"/>
      <c r="L62" s="7"/>
      <c r="M62" s="7"/>
      <c r="N62" s="269"/>
      <c r="O62" s="258"/>
      <c r="P62" s="259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0"/>
      <c r="AE62" s="260"/>
      <c r="AF62" s="260"/>
      <c r="AG62" s="260"/>
      <c r="AH62" s="260"/>
      <c r="AI62" s="260"/>
      <c r="AJ62" s="260"/>
      <c r="AK62" s="260"/>
      <c r="AL62" s="260"/>
      <c r="AM62" s="260"/>
      <c r="AN62" s="260"/>
      <c r="AO62" s="260"/>
      <c r="AP62" s="292"/>
      <c r="AQ62" s="260"/>
      <c r="AR62" s="260"/>
      <c r="AS62" s="260"/>
      <c r="AT62" s="260"/>
      <c r="AU62" s="260"/>
      <c r="AV62" s="285"/>
      <c r="AW62" s="257"/>
      <c r="AX62" s="265"/>
      <c r="AY62" s="266"/>
    </row>
    <row r="63" spans="1:51" ht="15">
      <c r="A63" s="252"/>
      <c r="B63" s="253"/>
      <c r="C63" s="254"/>
      <c r="D63" s="255"/>
      <c r="E63" s="256"/>
      <c r="F63" s="253"/>
      <c r="G63" s="257"/>
      <c r="H63" s="267"/>
      <c r="I63" s="7"/>
      <c r="J63" s="268"/>
      <c r="K63" s="7"/>
      <c r="L63" s="7"/>
      <c r="M63" s="7"/>
      <c r="N63" s="269"/>
      <c r="O63" s="258"/>
      <c r="P63" s="259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0"/>
      <c r="AE63" s="260"/>
      <c r="AF63" s="260"/>
      <c r="AG63" s="260"/>
      <c r="AH63" s="260"/>
      <c r="AI63" s="260"/>
      <c r="AJ63" s="260"/>
      <c r="AK63" s="260"/>
      <c r="AL63" s="260"/>
      <c r="AM63" s="260"/>
      <c r="AN63" s="260"/>
      <c r="AO63" s="260"/>
      <c r="AP63" s="260"/>
      <c r="AQ63" s="260"/>
      <c r="AR63" s="260"/>
      <c r="AS63" s="260"/>
      <c r="AT63" s="260"/>
      <c r="AU63" s="260"/>
      <c r="AV63" s="285"/>
      <c r="AW63" s="257"/>
      <c r="AX63" s="265"/>
      <c r="AY63" s="266"/>
    </row>
    <row r="64" spans="1:51" ht="15">
      <c r="A64" s="252"/>
      <c r="B64" s="253"/>
      <c r="C64" s="254"/>
      <c r="D64" s="255"/>
      <c r="E64" s="256"/>
      <c r="F64" s="253"/>
      <c r="G64" s="257"/>
      <c r="H64" s="267"/>
      <c r="I64" s="7"/>
      <c r="J64" s="268"/>
      <c r="K64" s="7"/>
      <c r="L64" s="7"/>
      <c r="M64" s="7"/>
      <c r="N64" s="269"/>
      <c r="O64" s="293"/>
      <c r="P64" s="259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85"/>
      <c r="AW64" s="257"/>
      <c r="AX64" s="265"/>
      <c r="AY64" s="266"/>
    </row>
    <row r="65" spans="1:51" ht="15">
      <c r="A65" s="252"/>
      <c r="B65" s="253"/>
      <c r="C65" s="254"/>
      <c r="D65" s="255"/>
      <c r="E65" s="256"/>
      <c r="F65" s="253"/>
      <c r="G65" s="257"/>
      <c r="H65" s="267"/>
      <c r="I65" s="7"/>
      <c r="J65" s="268"/>
      <c r="K65" s="7"/>
      <c r="L65" s="7"/>
      <c r="M65" s="7"/>
      <c r="N65" s="269"/>
      <c r="O65" s="258"/>
      <c r="P65" s="259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94"/>
      <c r="AW65" s="257"/>
      <c r="AX65" s="265"/>
      <c r="AY65" s="266"/>
    </row>
    <row r="66" spans="1:51" ht="15">
      <c r="A66" s="252"/>
      <c r="B66" s="253"/>
      <c r="C66" s="254"/>
      <c r="D66" s="255"/>
      <c r="E66" s="256"/>
      <c r="F66" s="253"/>
      <c r="G66" s="256"/>
      <c r="H66" s="267"/>
      <c r="I66" s="7"/>
      <c r="J66" s="268"/>
      <c r="K66" s="7"/>
      <c r="L66" s="7"/>
      <c r="M66" s="7"/>
      <c r="N66" s="269"/>
      <c r="O66" s="258"/>
      <c r="P66" s="259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0"/>
      <c r="AE66" s="260"/>
      <c r="AF66" s="260"/>
      <c r="AG66" s="260"/>
      <c r="AH66" s="260"/>
      <c r="AI66" s="260"/>
      <c r="AJ66" s="260"/>
      <c r="AK66" s="260"/>
      <c r="AL66" s="260"/>
      <c r="AM66" s="260"/>
      <c r="AN66" s="260"/>
      <c r="AO66" s="260"/>
      <c r="AP66" s="260"/>
      <c r="AQ66" s="260"/>
      <c r="AR66" s="260"/>
      <c r="AS66" s="260"/>
      <c r="AT66" s="260"/>
      <c r="AU66" s="260"/>
      <c r="AV66" s="285"/>
      <c r="AW66" s="257"/>
      <c r="AX66" s="265"/>
      <c r="AY66" s="266"/>
    </row>
    <row r="67" spans="1:51" ht="15">
      <c r="A67" s="252"/>
      <c r="B67" s="253"/>
      <c r="C67" s="254"/>
      <c r="D67" s="255"/>
      <c r="E67" s="256"/>
      <c r="F67" s="253"/>
      <c r="G67" s="257"/>
      <c r="H67" s="267"/>
      <c r="I67" s="7"/>
      <c r="J67" s="268"/>
      <c r="K67" s="7"/>
      <c r="L67" s="7"/>
      <c r="M67" s="7"/>
      <c r="N67" s="269"/>
      <c r="O67" s="258"/>
      <c r="P67" s="259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0"/>
      <c r="AE67" s="260"/>
      <c r="AF67" s="260"/>
      <c r="AG67" s="260"/>
      <c r="AH67" s="260"/>
      <c r="AI67" s="260"/>
      <c r="AJ67" s="260"/>
      <c r="AK67" s="260"/>
      <c r="AL67" s="260"/>
      <c r="AM67" s="260"/>
      <c r="AN67" s="260"/>
      <c r="AO67" s="260"/>
      <c r="AP67" s="260"/>
      <c r="AQ67" s="260"/>
      <c r="AR67" s="260"/>
      <c r="AS67" s="260"/>
      <c r="AT67" s="260"/>
      <c r="AU67" s="260"/>
      <c r="AV67" s="285"/>
      <c r="AW67" s="257"/>
      <c r="AX67" s="265"/>
      <c r="AY67" s="266"/>
    </row>
    <row r="68" spans="1:51" ht="15">
      <c r="A68" s="252"/>
      <c r="B68" s="253"/>
      <c r="C68" s="254"/>
      <c r="D68" s="255"/>
      <c r="E68" s="256"/>
      <c r="F68" s="253"/>
      <c r="G68" s="257"/>
      <c r="H68" s="267"/>
      <c r="I68" s="7"/>
      <c r="J68" s="268"/>
      <c r="K68" s="7"/>
      <c r="L68" s="7"/>
      <c r="M68" s="7"/>
      <c r="N68" s="269"/>
      <c r="O68" s="258"/>
      <c r="P68" s="259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0"/>
      <c r="AE68" s="260"/>
      <c r="AF68" s="260"/>
      <c r="AG68" s="260"/>
      <c r="AH68" s="260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60"/>
      <c r="AT68" s="260"/>
      <c r="AU68" s="260"/>
      <c r="AV68" s="285"/>
      <c r="AW68" s="257"/>
      <c r="AX68" s="265"/>
      <c r="AY68" s="266"/>
    </row>
    <row r="69" spans="1:51" ht="15">
      <c r="A69" s="252"/>
      <c r="B69" s="253"/>
      <c r="C69" s="254"/>
      <c r="D69" s="255"/>
      <c r="E69" s="256"/>
      <c r="F69" s="253"/>
      <c r="G69" s="257"/>
      <c r="H69" s="267"/>
      <c r="I69" s="7"/>
      <c r="J69" s="268"/>
      <c r="K69" s="7"/>
      <c r="L69" s="7"/>
      <c r="M69" s="7"/>
      <c r="N69" s="269"/>
      <c r="O69" s="258"/>
      <c r="P69" s="259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0"/>
      <c r="AE69" s="260"/>
      <c r="AF69" s="260"/>
      <c r="AG69" s="260"/>
      <c r="AH69" s="260"/>
      <c r="AI69" s="260"/>
      <c r="AJ69" s="260"/>
      <c r="AK69" s="260"/>
      <c r="AL69" s="260"/>
      <c r="AM69" s="260"/>
      <c r="AN69" s="260"/>
      <c r="AO69" s="260"/>
      <c r="AP69" s="260"/>
      <c r="AQ69" s="260"/>
      <c r="AR69" s="260"/>
      <c r="AS69" s="260"/>
      <c r="AT69" s="260"/>
      <c r="AU69" s="260"/>
      <c r="AV69" s="285"/>
      <c r="AW69" s="295"/>
      <c r="AX69" s="265"/>
      <c r="AY69" s="266"/>
    </row>
    <row r="70" spans="1:51" ht="15">
      <c r="A70" s="252"/>
      <c r="B70" s="253"/>
      <c r="C70" s="254"/>
      <c r="D70" s="255"/>
      <c r="E70" s="256"/>
      <c r="F70" s="253"/>
      <c r="G70" s="257"/>
      <c r="H70" s="267"/>
      <c r="I70" s="7"/>
      <c r="J70" s="268"/>
      <c r="K70" s="7"/>
      <c r="L70" s="7"/>
      <c r="M70" s="7"/>
      <c r="N70" s="269"/>
      <c r="O70" s="258"/>
      <c r="P70" s="296"/>
      <c r="Q70" s="260"/>
      <c r="R70" s="260"/>
      <c r="S70" s="260"/>
      <c r="T70" s="260"/>
      <c r="U70" s="260"/>
      <c r="V70" s="260"/>
      <c r="W70" s="260"/>
      <c r="X70" s="260"/>
      <c r="Y70" s="260"/>
      <c r="Z70" s="260"/>
      <c r="AA70" s="260"/>
      <c r="AB70" s="260"/>
      <c r="AC70" s="260"/>
      <c r="AD70" s="260"/>
      <c r="AE70" s="260"/>
      <c r="AF70" s="260"/>
      <c r="AG70" s="260"/>
      <c r="AH70" s="260"/>
      <c r="AI70" s="260"/>
      <c r="AJ70" s="260"/>
      <c r="AK70" s="260"/>
      <c r="AL70" s="260"/>
      <c r="AM70" s="260"/>
      <c r="AN70" s="260"/>
      <c r="AO70" s="260"/>
      <c r="AP70" s="260"/>
      <c r="AQ70" s="260"/>
      <c r="AR70" s="260"/>
      <c r="AS70" s="260"/>
      <c r="AT70" s="260"/>
      <c r="AU70" s="260"/>
      <c r="AV70" s="285"/>
      <c r="AW70" s="295"/>
      <c r="AX70" s="265"/>
    </row>
    <row r="71" spans="1:51" ht="15">
      <c r="A71" s="252"/>
      <c r="B71" s="297"/>
      <c r="C71" s="298"/>
      <c r="D71" s="255"/>
      <c r="E71" s="256"/>
      <c r="F71" s="253"/>
      <c r="G71" s="257"/>
      <c r="H71" s="267"/>
      <c r="I71" s="7"/>
      <c r="J71" s="268"/>
      <c r="K71" s="7"/>
      <c r="L71" s="7"/>
      <c r="M71" s="7"/>
      <c r="N71" s="269"/>
      <c r="O71" s="258"/>
      <c r="P71" s="296"/>
      <c r="Q71" s="260"/>
      <c r="R71" s="260"/>
      <c r="S71" s="260"/>
      <c r="T71" s="260"/>
      <c r="U71" s="260"/>
      <c r="V71" s="260"/>
      <c r="W71" s="260"/>
      <c r="X71" s="260"/>
      <c r="Y71" s="260"/>
      <c r="Z71" s="260"/>
      <c r="AA71" s="260"/>
      <c r="AB71" s="260"/>
      <c r="AC71" s="260"/>
      <c r="AD71" s="260"/>
      <c r="AE71" s="260"/>
      <c r="AF71" s="260"/>
      <c r="AG71" s="260"/>
      <c r="AH71" s="260"/>
      <c r="AI71" s="260"/>
      <c r="AJ71" s="260"/>
      <c r="AK71" s="260"/>
      <c r="AL71" s="260"/>
      <c r="AM71" s="260"/>
      <c r="AN71" s="260"/>
      <c r="AO71" s="260"/>
      <c r="AP71" s="260"/>
      <c r="AQ71" s="260"/>
      <c r="AR71" s="260"/>
      <c r="AS71" s="260"/>
      <c r="AT71" s="260"/>
      <c r="AU71" s="260"/>
      <c r="AV71" s="285"/>
      <c r="AW71" s="295"/>
      <c r="AX71" s="265"/>
    </row>
    <row r="72" spans="1:51" ht="15">
      <c r="A72" s="252"/>
      <c r="B72" s="299"/>
      <c r="C72" s="254"/>
      <c r="D72" s="300"/>
      <c r="E72" s="301"/>
      <c r="F72" s="253"/>
      <c r="G72" s="257"/>
      <c r="H72" s="267"/>
      <c r="I72" s="7"/>
      <c r="J72" s="268"/>
      <c r="K72" s="7"/>
      <c r="L72" s="7"/>
      <c r="M72" s="7"/>
      <c r="N72" s="269"/>
      <c r="O72" s="258"/>
      <c r="P72" s="293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260"/>
      <c r="AE72" s="260"/>
      <c r="AF72" s="260"/>
      <c r="AG72" s="260"/>
      <c r="AH72" s="260"/>
      <c r="AI72" s="260"/>
      <c r="AJ72" s="260"/>
      <c r="AK72" s="260"/>
      <c r="AL72" s="260"/>
      <c r="AM72" s="260"/>
      <c r="AN72" s="260"/>
      <c r="AO72" s="260"/>
      <c r="AP72" s="260"/>
      <c r="AQ72" s="260"/>
      <c r="AR72" s="260"/>
      <c r="AS72" s="260"/>
      <c r="AT72" s="260"/>
      <c r="AU72" s="260"/>
      <c r="AV72" s="285"/>
      <c r="AW72" s="295"/>
      <c r="AX72" s="265"/>
    </row>
    <row r="73" spans="1:51" ht="15">
      <c r="A73" s="252"/>
      <c r="B73" s="299"/>
      <c r="C73" s="254"/>
      <c r="D73" s="300"/>
      <c r="E73" s="301"/>
      <c r="F73" s="253"/>
      <c r="G73" s="257"/>
      <c r="H73" s="267"/>
      <c r="I73" s="7"/>
      <c r="J73" s="268"/>
      <c r="K73" s="7"/>
      <c r="L73" s="7"/>
      <c r="M73" s="7"/>
      <c r="N73" s="269"/>
      <c r="O73" s="302"/>
      <c r="P73" s="303"/>
      <c r="Q73" s="260"/>
      <c r="R73" s="260"/>
      <c r="S73" s="260"/>
      <c r="T73" s="260"/>
      <c r="U73" s="260"/>
      <c r="V73" s="260"/>
      <c r="W73" s="260"/>
      <c r="X73" s="260"/>
      <c r="Y73" s="260"/>
      <c r="Z73" s="260"/>
      <c r="AA73" s="260"/>
      <c r="AB73" s="260"/>
      <c r="AC73" s="260"/>
      <c r="AD73" s="260"/>
      <c r="AE73" s="260"/>
      <c r="AF73" s="260"/>
      <c r="AG73" s="260"/>
      <c r="AH73" s="260"/>
      <c r="AI73" s="260"/>
      <c r="AJ73" s="260"/>
      <c r="AK73" s="260"/>
      <c r="AL73" s="260"/>
      <c r="AM73" s="260"/>
      <c r="AN73" s="260"/>
      <c r="AO73" s="260"/>
      <c r="AP73" s="260"/>
      <c r="AQ73" s="260"/>
      <c r="AR73" s="260"/>
      <c r="AS73" s="260"/>
      <c r="AT73" s="260"/>
      <c r="AU73" s="260"/>
      <c r="AV73" s="285"/>
      <c r="AW73" s="295"/>
      <c r="AX73" s="265"/>
    </row>
    <row r="74" spans="1:51" ht="15">
      <c r="A74" s="252"/>
      <c r="B74" s="299"/>
      <c r="C74" s="254"/>
      <c r="D74" s="300"/>
      <c r="E74" s="301"/>
      <c r="F74" s="253"/>
      <c r="G74" s="257"/>
      <c r="H74" s="267"/>
      <c r="I74" s="7"/>
      <c r="J74" s="268"/>
      <c r="K74" s="7"/>
      <c r="L74" s="7"/>
      <c r="M74" s="7"/>
      <c r="N74" s="269"/>
      <c r="O74" s="302"/>
      <c r="P74" s="260"/>
      <c r="Q74" s="260"/>
      <c r="R74" s="260"/>
      <c r="S74" s="260"/>
      <c r="T74" s="260"/>
      <c r="U74" s="260"/>
      <c r="V74" s="260"/>
      <c r="W74" s="260"/>
      <c r="X74" s="260"/>
      <c r="Y74" s="260"/>
      <c r="Z74" s="260"/>
      <c r="AA74" s="260"/>
      <c r="AB74" s="260"/>
      <c r="AC74" s="260"/>
      <c r="AD74" s="260"/>
      <c r="AE74" s="260"/>
      <c r="AF74" s="260"/>
      <c r="AG74" s="260"/>
      <c r="AH74" s="260"/>
      <c r="AI74" s="260"/>
      <c r="AJ74" s="260"/>
      <c r="AK74" s="260"/>
      <c r="AL74" s="260"/>
      <c r="AM74" s="260"/>
      <c r="AN74" s="260"/>
      <c r="AO74" s="260"/>
      <c r="AP74" s="260"/>
      <c r="AQ74" s="260"/>
      <c r="AR74" s="260"/>
      <c r="AS74" s="260"/>
      <c r="AT74" s="260"/>
      <c r="AU74" s="260"/>
      <c r="AV74" s="285"/>
      <c r="AW74" s="295"/>
      <c r="AX74" s="265"/>
    </row>
    <row r="75" spans="1:51" ht="15">
      <c r="A75" s="252"/>
      <c r="B75" s="299"/>
      <c r="C75" s="254"/>
      <c r="D75" s="300"/>
      <c r="E75" s="301"/>
      <c r="F75" s="253"/>
      <c r="G75" s="256"/>
      <c r="H75" s="267"/>
      <c r="I75" s="7"/>
      <c r="J75" s="268"/>
      <c r="K75" s="7"/>
      <c r="L75" s="7"/>
      <c r="M75" s="7"/>
      <c r="N75" s="269"/>
      <c r="O75" s="302"/>
      <c r="P75" s="260"/>
      <c r="Q75" s="260"/>
      <c r="R75" s="260"/>
      <c r="S75" s="260"/>
      <c r="T75" s="260"/>
      <c r="U75" s="260"/>
      <c r="V75" s="260"/>
      <c r="W75" s="260"/>
      <c r="X75" s="260"/>
      <c r="Y75" s="260"/>
      <c r="Z75" s="260"/>
      <c r="AA75" s="260"/>
      <c r="AB75" s="260"/>
      <c r="AC75" s="260"/>
      <c r="AD75" s="260"/>
      <c r="AE75" s="260"/>
      <c r="AF75" s="260"/>
      <c r="AG75" s="260"/>
      <c r="AH75" s="260"/>
      <c r="AI75" s="260"/>
      <c r="AJ75" s="260"/>
      <c r="AK75" s="260"/>
      <c r="AL75" s="260"/>
      <c r="AM75" s="260"/>
      <c r="AN75" s="260"/>
      <c r="AO75" s="260"/>
      <c r="AP75" s="260"/>
      <c r="AQ75" s="260"/>
      <c r="AR75" s="260"/>
      <c r="AS75" s="260"/>
      <c r="AT75" s="260"/>
      <c r="AU75" s="260"/>
      <c r="AV75" s="285"/>
      <c r="AW75" s="295"/>
      <c r="AX75" s="265"/>
    </row>
    <row r="76" spans="1:51" ht="15">
      <c r="A76" s="252"/>
      <c r="B76" s="299"/>
      <c r="C76" s="254"/>
      <c r="D76" s="300"/>
      <c r="E76" s="301"/>
      <c r="F76" s="253"/>
      <c r="G76" s="256"/>
      <c r="H76" s="267"/>
      <c r="I76" s="7"/>
      <c r="J76" s="268"/>
      <c r="K76" s="7"/>
      <c r="L76" s="7"/>
      <c r="M76" s="7"/>
      <c r="N76" s="269"/>
      <c r="O76" s="302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0"/>
      <c r="AA76" s="260"/>
      <c r="AB76" s="260"/>
      <c r="AC76" s="260"/>
      <c r="AD76" s="260"/>
      <c r="AE76" s="260"/>
      <c r="AF76" s="260"/>
      <c r="AG76" s="260"/>
      <c r="AH76" s="260"/>
      <c r="AI76" s="260"/>
      <c r="AJ76" s="260"/>
      <c r="AK76" s="260"/>
      <c r="AL76" s="260"/>
      <c r="AM76" s="260"/>
      <c r="AN76" s="260"/>
      <c r="AO76" s="260"/>
      <c r="AP76" s="260"/>
      <c r="AQ76" s="260"/>
      <c r="AR76" s="260"/>
      <c r="AS76" s="260"/>
      <c r="AT76" s="260"/>
      <c r="AU76" s="260"/>
      <c r="AV76" s="285"/>
      <c r="AW76" s="295"/>
      <c r="AX76" s="265"/>
    </row>
    <row r="77" spans="1:51" ht="16.5" thickBot="1">
      <c r="A77" s="304"/>
      <c r="B77" s="305"/>
      <c r="C77" s="306"/>
      <c r="D77" s="307"/>
      <c r="E77" s="308"/>
      <c r="F77" s="253"/>
      <c r="G77" s="309"/>
      <c r="H77" s="267"/>
      <c r="I77" s="7"/>
      <c r="J77" s="268"/>
      <c r="K77" s="7"/>
      <c r="L77" s="7"/>
      <c r="M77" s="7"/>
      <c r="N77" s="7"/>
      <c r="O77" s="310"/>
      <c r="P77" s="311"/>
      <c r="Q77" s="311"/>
      <c r="R77" s="311"/>
      <c r="S77" s="311"/>
      <c r="T77" s="311"/>
      <c r="U77" s="311"/>
      <c r="V77" s="311"/>
      <c r="W77" s="311"/>
      <c r="X77" s="311"/>
      <c r="Y77" s="311"/>
      <c r="Z77" s="311"/>
      <c r="AA77" s="311"/>
      <c r="AB77" s="311"/>
      <c r="AC77" s="311"/>
      <c r="AD77" s="311"/>
      <c r="AE77" s="311"/>
      <c r="AF77" s="311"/>
      <c r="AG77" s="311"/>
      <c r="AH77" s="311"/>
      <c r="AI77" s="311"/>
      <c r="AJ77" s="311"/>
      <c r="AK77" s="311"/>
      <c r="AL77" s="311"/>
      <c r="AM77" s="311"/>
      <c r="AN77" s="311"/>
      <c r="AO77" s="311"/>
      <c r="AP77" s="311"/>
      <c r="AQ77" s="311"/>
      <c r="AR77" s="311"/>
      <c r="AS77" s="311"/>
      <c r="AT77" s="312"/>
      <c r="AU77" s="313"/>
      <c r="AV77" s="314"/>
      <c r="AW77" s="315"/>
      <c r="AX77" s="316"/>
    </row>
    <row r="78" spans="1:51" ht="17.25" thickTop="1" thickBot="1">
      <c r="A78" s="222"/>
      <c r="B78" s="268"/>
      <c r="C78" s="268"/>
      <c r="D78" s="268"/>
      <c r="E78" s="268"/>
      <c r="F78" s="268"/>
      <c r="G78" s="221"/>
      <c r="H78" s="221"/>
      <c r="I78" s="7"/>
      <c r="J78" s="268"/>
      <c r="K78" s="7"/>
      <c r="L78" s="7"/>
      <c r="M78" s="7"/>
      <c r="N78" s="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  <c r="AG78" s="317"/>
      <c r="AH78" s="317"/>
      <c r="AI78" s="317"/>
      <c r="AJ78" s="317"/>
      <c r="AK78" s="317"/>
      <c r="AL78" s="317"/>
      <c r="AM78" s="317"/>
      <c r="AN78" s="317"/>
      <c r="AO78" s="317"/>
      <c r="AP78" s="317"/>
      <c r="AQ78" s="317"/>
      <c r="AR78" s="317"/>
      <c r="AS78" s="317"/>
      <c r="AT78" s="318"/>
      <c r="AU78" s="319" t="s">
        <v>137</v>
      </c>
      <c r="AV78" s="320"/>
      <c r="AW78" s="228"/>
      <c r="AX78" s="321"/>
    </row>
    <row r="79" spans="1:51" ht="16.5" thickBot="1">
      <c r="A79" s="208"/>
      <c r="B79" s="209"/>
      <c r="C79" s="209"/>
      <c r="D79" s="210"/>
      <c r="E79" s="209"/>
      <c r="F79" s="209"/>
      <c r="G79" s="209"/>
      <c r="H79" s="210"/>
      <c r="I79" s="209"/>
      <c r="J79" s="210"/>
      <c r="K79" s="209"/>
      <c r="L79" s="209"/>
      <c r="M79" s="209"/>
      <c r="N79" s="209"/>
      <c r="O79" s="235"/>
      <c r="P79" s="235"/>
      <c r="Q79" s="235"/>
      <c r="R79" s="235"/>
      <c r="S79" s="235"/>
      <c r="T79" s="235"/>
      <c r="U79" s="235"/>
      <c r="V79" s="235"/>
      <c r="W79" s="235"/>
      <c r="X79" s="235"/>
      <c r="Y79" s="235"/>
      <c r="Z79" s="235"/>
      <c r="AA79" s="235"/>
      <c r="AB79" s="235"/>
      <c r="AC79" s="235"/>
      <c r="AD79" s="235"/>
      <c r="AE79" s="235"/>
      <c r="AF79" s="235"/>
      <c r="AG79" s="235"/>
      <c r="AH79" s="235"/>
      <c r="AI79" s="235"/>
      <c r="AJ79" s="235"/>
      <c r="AK79" s="235"/>
      <c r="AL79" s="235"/>
      <c r="AM79" s="235"/>
      <c r="AN79" s="235"/>
      <c r="AO79" s="235"/>
      <c r="AP79" s="235"/>
      <c r="AQ79" s="235"/>
      <c r="AR79" s="235"/>
      <c r="AS79" s="235"/>
      <c r="AT79" s="235"/>
      <c r="AU79" s="235"/>
      <c r="AV79" s="318" t="s">
        <v>138</v>
      </c>
      <c r="AW79" s="322"/>
      <c r="AX79" s="233">
        <f>+AX77*(1-AW78)</f>
        <v>0</v>
      </c>
    </row>
    <row r="80" spans="1:51" ht="30.75" thickBot="1">
      <c r="A80" s="323" t="s">
        <v>139</v>
      </c>
      <c r="B80" s="324"/>
      <c r="C80" s="324"/>
      <c r="D80" s="325"/>
      <c r="E80" s="324"/>
      <c r="F80" s="324"/>
      <c r="G80" s="324"/>
      <c r="H80" s="325"/>
      <c r="I80" s="324"/>
      <c r="J80" s="325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324"/>
      <c r="Z80" s="324"/>
      <c r="AA80" s="324"/>
      <c r="AB80" s="324"/>
      <c r="AC80" s="324"/>
      <c r="AD80" s="324"/>
      <c r="AE80" s="324"/>
      <c r="AF80" s="324"/>
      <c r="AG80" s="324"/>
      <c r="AH80" s="324"/>
      <c r="AI80" s="324"/>
      <c r="AJ80" s="324"/>
      <c r="AK80" s="324"/>
      <c r="AL80" s="324"/>
      <c r="AM80" s="324"/>
      <c r="AN80" s="324"/>
      <c r="AO80" s="324"/>
      <c r="AP80" s="324"/>
      <c r="AQ80" s="324"/>
      <c r="AR80" s="324"/>
      <c r="AS80" s="324"/>
      <c r="AT80" s="326"/>
      <c r="AU80" s="327"/>
      <c r="AV80" s="327"/>
      <c r="AW80" s="328" t="str">
        <f>AU5</f>
        <v>EURO</v>
      </c>
      <c r="AX80" s="329">
        <f>AX55+AX79</f>
        <v>0</v>
      </c>
    </row>
    <row r="81" spans="1:50" s="266" customFormat="1" ht="16.5" thickBot="1">
      <c r="A81" s="330"/>
      <c r="D81" s="330"/>
      <c r="H81" s="330"/>
      <c r="I81" s="237"/>
      <c r="J81" s="330"/>
      <c r="AT81" s="331"/>
      <c r="AU81" s="332"/>
      <c r="AV81" s="333"/>
      <c r="AW81" s="228"/>
      <c r="AX81" s="334"/>
    </row>
    <row r="82" spans="1:50" s="266" customFormat="1" ht="30.75" thickBot="1">
      <c r="A82" s="330"/>
      <c r="D82" s="330"/>
      <c r="H82" s="330"/>
      <c r="I82" s="237"/>
      <c r="J82" s="330"/>
      <c r="AT82" s="323" t="s">
        <v>140</v>
      </c>
      <c r="AU82" s="335"/>
      <c r="AV82" s="335"/>
      <c r="AW82" s="328" t="str">
        <f>AU5</f>
        <v>EURO</v>
      </c>
      <c r="AX82" s="336">
        <f>+AX80*(1-AW81)</f>
        <v>0</v>
      </c>
    </row>
  </sheetData>
  <mergeCells count="8">
    <mergeCell ref="AC60:AE60"/>
    <mergeCell ref="AT81:AV81"/>
    <mergeCell ref="AK1:AL1"/>
    <mergeCell ref="AK3:AL3"/>
    <mergeCell ref="AK4:AL4"/>
    <mergeCell ref="AK5:AL5"/>
    <mergeCell ref="K6:AD6"/>
    <mergeCell ref="AF6:AS6"/>
  </mergeCells>
  <conditionalFormatting sqref="AK1:AL1">
    <cfRule type="cellIs" dxfId="21" priority="10" stopIfTrue="1" operator="equal">
      <formula>"Y"</formula>
    </cfRule>
    <cfRule type="cellIs" dxfId="20" priority="11" stopIfTrue="1" operator="equal">
      <formula>"N"</formula>
    </cfRule>
  </conditionalFormatting>
  <conditionalFormatting sqref="AK3:AL3">
    <cfRule type="cellIs" dxfId="17" priority="7" stopIfTrue="1" operator="equal">
      <formula>"Y"</formula>
    </cfRule>
    <cfRule type="cellIs" dxfId="16" priority="8" stopIfTrue="1" operator="equal">
      <formula>"N"</formula>
    </cfRule>
    <cfRule type="expression" dxfId="15" priority="9" stopIfTrue="1">
      <formula>$AK$1="Y"</formula>
    </cfRule>
  </conditionalFormatting>
  <conditionalFormatting sqref="AK4:AL4">
    <cfRule type="cellIs" dxfId="11" priority="4" stopIfTrue="1" operator="equal">
      <formula>"Y"</formula>
    </cfRule>
    <cfRule type="cellIs" dxfId="10" priority="5" stopIfTrue="1" operator="equal">
      <formula>"N"</formula>
    </cfRule>
    <cfRule type="expression" dxfId="9" priority="6" stopIfTrue="1">
      <formula>OR($AK$1="Y",$AK$3="Y")</formula>
    </cfRule>
  </conditionalFormatting>
  <conditionalFormatting sqref="AK5:AL5">
    <cfRule type="cellIs" dxfId="5" priority="1" stopIfTrue="1" operator="equal">
      <formula>"Y"</formula>
    </cfRule>
    <cfRule type="expression" dxfId="4" priority="2" stopIfTrue="1">
      <formula>$AK$1="Y"</formula>
    </cfRule>
    <cfRule type="cellIs" dxfId="3" priority="3" stopIfTrue="1" operator="equal">
      <formula>"N"</formula>
    </cfRule>
  </conditionalFormatting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66"/>
  <sheetViews>
    <sheetView tabSelected="1" workbookViewId="0">
      <selection sqref="A1:XFD1048576"/>
    </sheetView>
  </sheetViews>
  <sheetFormatPr baseColWidth="10" defaultColWidth="11.42578125" defaultRowHeight="12.75"/>
  <cols>
    <col min="1" max="1" width="5.7109375" style="347" customWidth="1"/>
    <col min="2" max="4" width="28.85546875" style="347" customWidth="1"/>
    <col min="5" max="5" width="11.5703125" style="347" customWidth="1"/>
    <col min="6" max="17" width="3.5703125" style="347" customWidth="1"/>
    <col min="18" max="18" width="3.28515625" style="347" customWidth="1"/>
    <col min="19" max="30" width="3.5703125" style="347" customWidth="1"/>
    <col min="31" max="32" width="4" style="347" customWidth="1"/>
    <col min="33" max="34" width="5" style="347" customWidth="1"/>
    <col min="35" max="41" width="3.5703125" style="347" customWidth="1"/>
    <col min="42" max="42" width="4.28515625" style="391" customWidth="1"/>
    <col min="43" max="258" width="11.42578125" style="347"/>
    <col min="259" max="259" width="5.7109375" style="347" customWidth="1"/>
    <col min="260" max="260" width="53.140625" style="347" customWidth="1"/>
    <col min="261" max="261" width="11.5703125" style="347" customWidth="1"/>
    <col min="262" max="273" width="3.5703125" style="347" customWidth="1"/>
    <col min="274" max="274" width="3.28515625" style="347" customWidth="1"/>
    <col min="275" max="286" width="3.5703125" style="347" customWidth="1"/>
    <col min="287" max="288" width="4" style="347" customWidth="1"/>
    <col min="289" max="290" width="5" style="347" customWidth="1"/>
    <col min="291" max="297" width="3.5703125" style="347" customWidth="1"/>
    <col min="298" max="298" width="4.28515625" style="347" customWidth="1"/>
    <col min="299" max="514" width="11.42578125" style="347"/>
    <col min="515" max="515" width="5.7109375" style="347" customWidth="1"/>
    <col min="516" max="516" width="53.140625" style="347" customWidth="1"/>
    <col min="517" max="517" width="11.5703125" style="347" customWidth="1"/>
    <col min="518" max="529" width="3.5703125" style="347" customWidth="1"/>
    <col min="530" max="530" width="3.28515625" style="347" customWidth="1"/>
    <col min="531" max="542" width="3.5703125" style="347" customWidth="1"/>
    <col min="543" max="544" width="4" style="347" customWidth="1"/>
    <col min="545" max="546" width="5" style="347" customWidth="1"/>
    <col min="547" max="553" width="3.5703125" style="347" customWidth="1"/>
    <col min="554" max="554" width="4.28515625" style="347" customWidth="1"/>
    <col min="555" max="770" width="11.42578125" style="347"/>
    <col min="771" max="771" width="5.7109375" style="347" customWidth="1"/>
    <col min="772" max="772" width="53.140625" style="347" customWidth="1"/>
    <col min="773" max="773" width="11.5703125" style="347" customWidth="1"/>
    <col min="774" max="785" width="3.5703125" style="347" customWidth="1"/>
    <col min="786" max="786" width="3.28515625" style="347" customWidth="1"/>
    <col min="787" max="798" width="3.5703125" style="347" customWidth="1"/>
    <col min="799" max="800" width="4" style="347" customWidth="1"/>
    <col min="801" max="802" width="5" style="347" customWidth="1"/>
    <col min="803" max="809" width="3.5703125" style="347" customWidth="1"/>
    <col min="810" max="810" width="4.28515625" style="347" customWidth="1"/>
    <col min="811" max="1026" width="11.42578125" style="347"/>
    <col min="1027" max="1027" width="5.7109375" style="347" customWidth="1"/>
    <col min="1028" max="1028" width="53.140625" style="347" customWidth="1"/>
    <col min="1029" max="1029" width="11.5703125" style="347" customWidth="1"/>
    <col min="1030" max="1041" width="3.5703125" style="347" customWidth="1"/>
    <col min="1042" max="1042" width="3.28515625" style="347" customWidth="1"/>
    <col min="1043" max="1054" width="3.5703125" style="347" customWidth="1"/>
    <col min="1055" max="1056" width="4" style="347" customWidth="1"/>
    <col min="1057" max="1058" width="5" style="347" customWidth="1"/>
    <col min="1059" max="1065" width="3.5703125" style="347" customWidth="1"/>
    <col min="1066" max="1066" width="4.28515625" style="347" customWidth="1"/>
    <col min="1067" max="1282" width="11.42578125" style="347"/>
    <col min="1283" max="1283" width="5.7109375" style="347" customWidth="1"/>
    <col min="1284" max="1284" width="53.140625" style="347" customWidth="1"/>
    <col min="1285" max="1285" width="11.5703125" style="347" customWidth="1"/>
    <col min="1286" max="1297" width="3.5703125" style="347" customWidth="1"/>
    <col min="1298" max="1298" width="3.28515625" style="347" customWidth="1"/>
    <col min="1299" max="1310" width="3.5703125" style="347" customWidth="1"/>
    <col min="1311" max="1312" width="4" style="347" customWidth="1"/>
    <col min="1313" max="1314" width="5" style="347" customWidth="1"/>
    <col min="1315" max="1321" width="3.5703125" style="347" customWidth="1"/>
    <col min="1322" max="1322" width="4.28515625" style="347" customWidth="1"/>
    <col min="1323" max="1538" width="11.42578125" style="347"/>
    <col min="1539" max="1539" width="5.7109375" style="347" customWidth="1"/>
    <col min="1540" max="1540" width="53.140625" style="347" customWidth="1"/>
    <col min="1541" max="1541" width="11.5703125" style="347" customWidth="1"/>
    <col min="1542" max="1553" width="3.5703125" style="347" customWidth="1"/>
    <col min="1554" max="1554" width="3.28515625" style="347" customWidth="1"/>
    <col min="1555" max="1566" width="3.5703125" style="347" customWidth="1"/>
    <col min="1567" max="1568" width="4" style="347" customWidth="1"/>
    <col min="1569" max="1570" width="5" style="347" customWidth="1"/>
    <col min="1571" max="1577" width="3.5703125" style="347" customWidth="1"/>
    <col min="1578" max="1578" width="4.28515625" style="347" customWidth="1"/>
    <col min="1579" max="1794" width="11.42578125" style="347"/>
    <col min="1795" max="1795" width="5.7109375" style="347" customWidth="1"/>
    <col min="1796" max="1796" width="53.140625" style="347" customWidth="1"/>
    <col min="1797" max="1797" width="11.5703125" style="347" customWidth="1"/>
    <col min="1798" max="1809" width="3.5703125" style="347" customWidth="1"/>
    <col min="1810" max="1810" width="3.28515625" style="347" customWidth="1"/>
    <col min="1811" max="1822" width="3.5703125" style="347" customWidth="1"/>
    <col min="1823" max="1824" width="4" style="347" customWidth="1"/>
    <col min="1825" max="1826" width="5" style="347" customWidth="1"/>
    <col min="1827" max="1833" width="3.5703125" style="347" customWidth="1"/>
    <col min="1834" max="1834" width="4.28515625" style="347" customWidth="1"/>
    <col min="1835" max="2050" width="11.42578125" style="347"/>
    <col min="2051" max="2051" width="5.7109375" style="347" customWidth="1"/>
    <col min="2052" max="2052" width="53.140625" style="347" customWidth="1"/>
    <col min="2053" max="2053" width="11.5703125" style="347" customWidth="1"/>
    <col min="2054" max="2065" width="3.5703125" style="347" customWidth="1"/>
    <col min="2066" max="2066" width="3.28515625" style="347" customWidth="1"/>
    <col min="2067" max="2078" width="3.5703125" style="347" customWidth="1"/>
    <col min="2079" max="2080" width="4" style="347" customWidth="1"/>
    <col min="2081" max="2082" width="5" style="347" customWidth="1"/>
    <col min="2083" max="2089" width="3.5703125" style="347" customWidth="1"/>
    <col min="2090" max="2090" width="4.28515625" style="347" customWidth="1"/>
    <col min="2091" max="2306" width="11.42578125" style="347"/>
    <col min="2307" max="2307" width="5.7109375" style="347" customWidth="1"/>
    <col min="2308" max="2308" width="53.140625" style="347" customWidth="1"/>
    <col min="2309" max="2309" width="11.5703125" style="347" customWidth="1"/>
    <col min="2310" max="2321" width="3.5703125" style="347" customWidth="1"/>
    <col min="2322" max="2322" width="3.28515625" style="347" customWidth="1"/>
    <col min="2323" max="2334" width="3.5703125" style="347" customWidth="1"/>
    <col min="2335" max="2336" width="4" style="347" customWidth="1"/>
    <col min="2337" max="2338" width="5" style="347" customWidth="1"/>
    <col min="2339" max="2345" width="3.5703125" style="347" customWidth="1"/>
    <col min="2346" max="2346" width="4.28515625" style="347" customWidth="1"/>
    <col min="2347" max="2562" width="11.42578125" style="347"/>
    <col min="2563" max="2563" width="5.7109375" style="347" customWidth="1"/>
    <col min="2564" max="2564" width="53.140625" style="347" customWidth="1"/>
    <col min="2565" max="2565" width="11.5703125" style="347" customWidth="1"/>
    <col min="2566" max="2577" width="3.5703125" style="347" customWidth="1"/>
    <col min="2578" max="2578" width="3.28515625" style="347" customWidth="1"/>
    <col min="2579" max="2590" width="3.5703125" style="347" customWidth="1"/>
    <col min="2591" max="2592" width="4" style="347" customWidth="1"/>
    <col min="2593" max="2594" width="5" style="347" customWidth="1"/>
    <col min="2595" max="2601" width="3.5703125" style="347" customWidth="1"/>
    <col min="2602" max="2602" width="4.28515625" style="347" customWidth="1"/>
    <col min="2603" max="2818" width="11.42578125" style="347"/>
    <col min="2819" max="2819" width="5.7109375" style="347" customWidth="1"/>
    <col min="2820" max="2820" width="53.140625" style="347" customWidth="1"/>
    <col min="2821" max="2821" width="11.5703125" style="347" customWidth="1"/>
    <col min="2822" max="2833" width="3.5703125" style="347" customWidth="1"/>
    <col min="2834" max="2834" width="3.28515625" style="347" customWidth="1"/>
    <col min="2835" max="2846" width="3.5703125" style="347" customWidth="1"/>
    <col min="2847" max="2848" width="4" style="347" customWidth="1"/>
    <col min="2849" max="2850" width="5" style="347" customWidth="1"/>
    <col min="2851" max="2857" width="3.5703125" style="347" customWidth="1"/>
    <col min="2858" max="2858" width="4.28515625" style="347" customWidth="1"/>
    <col min="2859" max="3074" width="11.42578125" style="347"/>
    <col min="3075" max="3075" width="5.7109375" style="347" customWidth="1"/>
    <col min="3076" max="3076" width="53.140625" style="347" customWidth="1"/>
    <col min="3077" max="3077" width="11.5703125" style="347" customWidth="1"/>
    <col min="3078" max="3089" width="3.5703125" style="347" customWidth="1"/>
    <col min="3090" max="3090" width="3.28515625" style="347" customWidth="1"/>
    <col min="3091" max="3102" width="3.5703125" style="347" customWidth="1"/>
    <col min="3103" max="3104" width="4" style="347" customWidth="1"/>
    <col min="3105" max="3106" width="5" style="347" customWidth="1"/>
    <col min="3107" max="3113" width="3.5703125" style="347" customWidth="1"/>
    <col min="3114" max="3114" width="4.28515625" style="347" customWidth="1"/>
    <col min="3115" max="3330" width="11.42578125" style="347"/>
    <col min="3331" max="3331" width="5.7109375" style="347" customWidth="1"/>
    <col min="3332" max="3332" width="53.140625" style="347" customWidth="1"/>
    <col min="3333" max="3333" width="11.5703125" style="347" customWidth="1"/>
    <col min="3334" max="3345" width="3.5703125" style="347" customWidth="1"/>
    <col min="3346" max="3346" width="3.28515625" style="347" customWidth="1"/>
    <col min="3347" max="3358" width="3.5703125" style="347" customWidth="1"/>
    <col min="3359" max="3360" width="4" style="347" customWidth="1"/>
    <col min="3361" max="3362" width="5" style="347" customWidth="1"/>
    <col min="3363" max="3369" width="3.5703125" style="347" customWidth="1"/>
    <col min="3370" max="3370" width="4.28515625" style="347" customWidth="1"/>
    <col min="3371" max="3586" width="11.42578125" style="347"/>
    <col min="3587" max="3587" width="5.7109375" style="347" customWidth="1"/>
    <col min="3588" max="3588" width="53.140625" style="347" customWidth="1"/>
    <col min="3589" max="3589" width="11.5703125" style="347" customWidth="1"/>
    <col min="3590" max="3601" width="3.5703125" style="347" customWidth="1"/>
    <col min="3602" max="3602" width="3.28515625" style="347" customWidth="1"/>
    <col min="3603" max="3614" width="3.5703125" style="347" customWidth="1"/>
    <col min="3615" max="3616" width="4" style="347" customWidth="1"/>
    <col min="3617" max="3618" width="5" style="347" customWidth="1"/>
    <col min="3619" max="3625" width="3.5703125" style="347" customWidth="1"/>
    <col min="3626" max="3626" width="4.28515625" style="347" customWidth="1"/>
    <col min="3627" max="3842" width="11.42578125" style="347"/>
    <col min="3843" max="3843" width="5.7109375" style="347" customWidth="1"/>
    <col min="3844" max="3844" width="53.140625" style="347" customWidth="1"/>
    <col min="3845" max="3845" width="11.5703125" style="347" customWidth="1"/>
    <col min="3846" max="3857" width="3.5703125" style="347" customWidth="1"/>
    <col min="3858" max="3858" width="3.28515625" style="347" customWidth="1"/>
    <col min="3859" max="3870" width="3.5703125" style="347" customWidth="1"/>
    <col min="3871" max="3872" width="4" style="347" customWidth="1"/>
    <col min="3873" max="3874" width="5" style="347" customWidth="1"/>
    <col min="3875" max="3881" width="3.5703125" style="347" customWidth="1"/>
    <col min="3882" max="3882" width="4.28515625" style="347" customWidth="1"/>
    <col min="3883" max="4098" width="11.42578125" style="347"/>
    <col min="4099" max="4099" width="5.7109375" style="347" customWidth="1"/>
    <col min="4100" max="4100" width="53.140625" style="347" customWidth="1"/>
    <col min="4101" max="4101" width="11.5703125" style="347" customWidth="1"/>
    <col min="4102" max="4113" width="3.5703125" style="347" customWidth="1"/>
    <col min="4114" max="4114" width="3.28515625" style="347" customWidth="1"/>
    <col min="4115" max="4126" width="3.5703125" style="347" customWidth="1"/>
    <col min="4127" max="4128" width="4" style="347" customWidth="1"/>
    <col min="4129" max="4130" width="5" style="347" customWidth="1"/>
    <col min="4131" max="4137" width="3.5703125" style="347" customWidth="1"/>
    <col min="4138" max="4138" width="4.28515625" style="347" customWidth="1"/>
    <col min="4139" max="4354" width="11.42578125" style="347"/>
    <col min="4355" max="4355" width="5.7109375" style="347" customWidth="1"/>
    <col min="4356" max="4356" width="53.140625" style="347" customWidth="1"/>
    <col min="4357" max="4357" width="11.5703125" style="347" customWidth="1"/>
    <col min="4358" max="4369" width="3.5703125" style="347" customWidth="1"/>
    <col min="4370" max="4370" width="3.28515625" style="347" customWidth="1"/>
    <col min="4371" max="4382" width="3.5703125" style="347" customWidth="1"/>
    <col min="4383" max="4384" width="4" style="347" customWidth="1"/>
    <col min="4385" max="4386" width="5" style="347" customWidth="1"/>
    <col min="4387" max="4393" width="3.5703125" style="347" customWidth="1"/>
    <col min="4394" max="4394" width="4.28515625" style="347" customWidth="1"/>
    <col min="4395" max="4610" width="11.42578125" style="347"/>
    <col min="4611" max="4611" width="5.7109375" style="347" customWidth="1"/>
    <col min="4612" max="4612" width="53.140625" style="347" customWidth="1"/>
    <col min="4613" max="4613" width="11.5703125" style="347" customWidth="1"/>
    <col min="4614" max="4625" width="3.5703125" style="347" customWidth="1"/>
    <col min="4626" max="4626" width="3.28515625" style="347" customWidth="1"/>
    <col min="4627" max="4638" width="3.5703125" style="347" customWidth="1"/>
    <col min="4639" max="4640" width="4" style="347" customWidth="1"/>
    <col min="4641" max="4642" width="5" style="347" customWidth="1"/>
    <col min="4643" max="4649" width="3.5703125" style="347" customWidth="1"/>
    <col min="4650" max="4650" width="4.28515625" style="347" customWidth="1"/>
    <col min="4651" max="4866" width="11.42578125" style="347"/>
    <col min="4867" max="4867" width="5.7109375" style="347" customWidth="1"/>
    <col min="4868" max="4868" width="53.140625" style="347" customWidth="1"/>
    <col min="4869" max="4869" width="11.5703125" style="347" customWidth="1"/>
    <col min="4870" max="4881" width="3.5703125" style="347" customWidth="1"/>
    <col min="4882" max="4882" width="3.28515625" style="347" customWidth="1"/>
    <col min="4883" max="4894" width="3.5703125" style="347" customWidth="1"/>
    <col min="4895" max="4896" width="4" style="347" customWidth="1"/>
    <col min="4897" max="4898" width="5" style="347" customWidth="1"/>
    <col min="4899" max="4905" width="3.5703125" style="347" customWidth="1"/>
    <col min="4906" max="4906" width="4.28515625" style="347" customWidth="1"/>
    <col min="4907" max="5122" width="11.42578125" style="347"/>
    <col min="5123" max="5123" width="5.7109375" style="347" customWidth="1"/>
    <col min="5124" max="5124" width="53.140625" style="347" customWidth="1"/>
    <col min="5125" max="5125" width="11.5703125" style="347" customWidth="1"/>
    <col min="5126" max="5137" width="3.5703125" style="347" customWidth="1"/>
    <col min="5138" max="5138" width="3.28515625" style="347" customWidth="1"/>
    <col min="5139" max="5150" width="3.5703125" style="347" customWidth="1"/>
    <col min="5151" max="5152" width="4" style="347" customWidth="1"/>
    <col min="5153" max="5154" width="5" style="347" customWidth="1"/>
    <col min="5155" max="5161" width="3.5703125" style="347" customWidth="1"/>
    <col min="5162" max="5162" width="4.28515625" style="347" customWidth="1"/>
    <col min="5163" max="5378" width="11.42578125" style="347"/>
    <col min="5379" max="5379" width="5.7109375" style="347" customWidth="1"/>
    <col min="5380" max="5380" width="53.140625" style="347" customWidth="1"/>
    <col min="5381" max="5381" width="11.5703125" style="347" customWidth="1"/>
    <col min="5382" max="5393" width="3.5703125" style="347" customWidth="1"/>
    <col min="5394" max="5394" width="3.28515625" style="347" customWidth="1"/>
    <col min="5395" max="5406" width="3.5703125" style="347" customWidth="1"/>
    <col min="5407" max="5408" width="4" style="347" customWidth="1"/>
    <col min="5409" max="5410" width="5" style="347" customWidth="1"/>
    <col min="5411" max="5417" width="3.5703125" style="347" customWidth="1"/>
    <col min="5418" max="5418" width="4.28515625" style="347" customWidth="1"/>
    <col min="5419" max="5634" width="11.42578125" style="347"/>
    <col min="5635" max="5635" width="5.7109375" style="347" customWidth="1"/>
    <col min="5636" max="5636" width="53.140625" style="347" customWidth="1"/>
    <col min="5637" max="5637" width="11.5703125" style="347" customWidth="1"/>
    <col min="5638" max="5649" width="3.5703125" style="347" customWidth="1"/>
    <col min="5650" max="5650" width="3.28515625" style="347" customWidth="1"/>
    <col min="5651" max="5662" width="3.5703125" style="347" customWidth="1"/>
    <col min="5663" max="5664" width="4" style="347" customWidth="1"/>
    <col min="5665" max="5666" width="5" style="347" customWidth="1"/>
    <col min="5667" max="5673" width="3.5703125" style="347" customWidth="1"/>
    <col min="5674" max="5674" width="4.28515625" style="347" customWidth="1"/>
    <col min="5675" max="5890" width="11.42578125" style="347"/>
    <col min="5891" max="5891" width="5.7109375" style="347" customWidth="1"/>
    <col min="5892" max="5892" width="53.140625" style="347" customWidth="1"/>
    <col min="5893" max="5893" width="11.5703125" style="347" customWidth="1"/>
    <col min="5894" max="5905" width="3.5703125" style="347" customWidth="1"/>
    <col min="5906" max="5906" width="3.28515625" style="347" customWidth="1"/>
    <col min="5907" max="5918" width="3.5703125" style="347" customWidth="1"/>
    <col min="5919" max="5920" width="4" style="347" customWidth="1"/>
    <col min="5921" max="5922" width="5" style="347" customWidth="1"/>
    <col min="5923" max="5929" width="3.5703125" style="347" customWidth="1"/>
    <col min="5930" max="5930" width="4.28515625" style="347" customWidth="1"/>
    <col min="5931" max="6146" width="11.42578125" style="347"/>
    <col min="6147" max="6147" width="5.7109375" style="347" customWidth="1"/>
    <col min="6148" max="6148" width="53.140625" style="347" customWidth="1"/>
    <col min="6149" max="6149" width="11.5703125" style="347" customWidth="1"/>
    <col min="6150" max="6161" width="3.5703125" style="347" customWidth="1"/>
    <col min="6162" max="6162" width="3.28515625" style="347" customWidth="1"/>
    <col min="6163" max="6174" width="3.5703125" style="347" customWidth="1"/>
    <col min="6175" max="6176" width="4" style="347" customWidth="1"/>
    <col min="6177" max="6178" width="5" style="347" customWidth="1"/>
    <col min="6179" max="6185" width="3.5703125" style="347" customWidth="1"/>
    <col min="6186" max="6186" width="4.28515625" style="347" customWidth="1"/>
    <col min="6187" max="6402" width="11.42578125" style="347"/>
    <col min="6403" max="6403" width="5.7109375" style="347" customWidth="1"/>
    <col min="6404" max="6404" width="53.140625" style="347" customWidth="1"/>
    <col min="6405" max="6405" width="11.5703125" style="347" customWidth="1"/>
    <col min="6406" max="6417" width="3.5703125" style="347" customWidth="1"/>
    <col min="6418" max="6418" width="3.28515625" style="347" customWidth="1"/>
    <col min="6419" max="6430" width="3.5703125" style="347" customWidth="1"/>
    <col min="6431" max="6432" width="4" style="347" customWidth="1"/>
    <col min="6433" max="6434" width="5" style="347" customWidth="1"/>
    <col min="6435" max="6441" width="3.5703125" style="347" customWidth="1"/>
    <col min="6442" max="6442" width="4.28515625" style="347" customWidth="1"/>
    <col min="6443" max="6658" width="11.42578125" style="347"/>
    <col min="6659" max="6659" width="5.7109375" style="347" customWidth="1"/>
    <col min="6660" max="6660" width="53.140625" style="347" customWidth="1"/>
    <col min="6661" max="6661" width="11.5703125" style="347" customWidth="1"/>
    <col min="6662" max="6673" width="3.5703125" style="347" customWidth="1"/>
    <col min="6674" max="6674" width="3.28515625" style="347" customWidth="1"/>
    <col min="6675" max="6686" width="3.5703125" style="347" customWidth="1"/>
    <col min="6687" max="6688" width="4" style="347" customWidth="1"/>
    <col min="6689" max="6690" width="5" style="347" customWidth="1"/>
    <col min="6691" max="6697" width="3.5703125" style="347" customWidth="1"/>
    <col min="6698" max="6698" width="4.28515625" style="347" customWidth="1"/>
    <col min="6699" max="6914" width="11.42578125" style="347"/>
    <col min="6915" max="6915" width="5.7109375" style="347" customWidth="1"/>
    <col min="6916" max="6916" width="53.140625" style="347" customWidth="1"/>
    <col min="6917" max="6917" width="11.5703125" style="347" customWidth="1"/>
    <col min="6918" max="6929" width="3.5703125" style="347" customWidth="1"/>
    <col min="6930" max="6930" width="3.28515625" style="347" customWidth="1"/>
    <col min="6931" max="6942" width="3.5703125" style="347" customWidth="1"/>
    <col min="6943" max="6944" width="4" style="347" customWidth="1"/>
    <col min="6945" max="6946" width="5" style="347" customWidth="1"/>
    <col min="6947" max="6953" width="3.5703125" style="347" customWidth="1"/>
    <col min="6954" max="6954" width="4.28515625" style="347" customWidth="1"/>
    <col min="6955" max="7170" width="11.42578125" style="347"/>
    <col min="7171" max="7171" width="5.7109375" style="347" customWidth="1"/>
    <col min="7172" max="7172" width="53.140625" style="347" customWidth="1"/>
    <col min="7173" max="7173" width="11.5703125" style="347" customWidth="1"/>
    <col min="7174" max="7185" width="3.5703125" style="347" customWidth="1"/>
    <col min="7186" max="7186" width="3.28515625" style="347" customWidth="1"/>
    <col min="7187" max="7198" width="3.5703125" style="347" customWidth="1"/>
    <col min="7199" max="7200" width="4" style="347" customWidth="1"/>
    <col min="7201" max="7202" width="5" style="347" customWidth="1"/>
    <col min="7203" max="7209" width="3.5703125" style="347" customWidth="1"/>
    <col min="7210" max="7210" width="4.28515625" style="347" customWidth="1"/>
    <col min="7211" max="7426" width="11.42578125" style="347"/>
    <col min="7427" max="7427" width="5.7109375" style="347" customWidth="1"/>
    <col min="7428" max="7428" width="53.140625" style="347" customWidth="1"/>
    <col min="7429" max="7429" width="11.5703125" style="347" customWidth="1"/>
    <col min="7430" max="7441" width="3.5703125" style="347" customWidth="1"/>
    <col min="7442" max="7442" width="3.28515625" style="347" customWidth="1"/>
    <col min="7443" max="7454" width="3.5703125" style="347" customWidth="1"/>
    <col min="7455" max="7456" width="4" style="347" customWidth="1"/>
    <col min="7457" max="7458" width="5" style="347" customWidth="1"/>
    <col min="7459" max="7465" width="3.5703125" style="347" customWidth="1"/>
    <col min="7466" max="7466" width="4.28515625" style="347" customWidth="1"/>
    <col min="7467" max="7682" width="11.42578125" style="347"/>
    <col min="7683" max="7683" width="5.7109375" style="347" customWidth="1"/>
    <col min="7684" max="7684" width="53.140625" style="347" customWidth="1"/>
    <col min="7685" max="7685" width="11.5703125" style="347" customWidth="1"/>
    <col min="7686" max="7697" width="3.5703125" style="347" customWidth="1"/>
    <col min="7698" max="7698" width="3.28515625" style="347" customWidth="1"/>
    <col min="7699" max="7710" width="3.5703125" style="347" customWidth="1"/>
    <col min="7711" max="7712" width="4" style="347" customWidth="1"/>
    <col min="7713" max="7714" width="5" style="347" customWidth="1"/>
    <col min="7715" max="7721" width="3.5703125" style="347" customWidth="1"/>
    <col min="7722" max="7722" width="4.28515625" style="347" customWidth="1"/>
    <col min="7723" max="7938" width="11.42578125" style="347"/>
    <col min="7939" max="7939" width="5.7109375" style="347" customWidth="1"/>
    <col min="7940" max="7940" width="53.140625" style="347" customWidth="1"/>
    <col min="7941" max="7941" width="11.5703125" style="347" customWidth="1"/>
    <col min="7942" max="7953" width="3.5703125" style="347" customWidth="1"/>
    <col min="7954" max="7954" width="3.28515625" style="347" customWidth="1"/>
    <col min="7955" max="7966" width="3.5703125" style="347" customWidth="1"/>
    <col min="7967" max="7968" width="4" style="347" customWidth="1"/>
    <col min="7969" max="7970" width="5" style="347" customWidth="1"/>
    <col min="7971" max="7977" width="3.5703125" style="347" customWidth="1"/>
    <col min="7978" max="7978" width="4.28515625" style="347" customWidth="1"/>
    <col min="7979" max="8194" width="11.42578125" style="347"/>
    <col min="8195" max="8195" width="5.7109375" style="347" customWidth="1"/>
    <col min="8196" max="8196" width="53.140625" style="347" customWidth="1"/>
    <col min="8197" max="8197" width="11.5703125" style="347" customWidth="1"/>
    <col min="8198" max="8209" width="3.5703125" style="347" customWidth="1"/>
    <col min="8210" max="8210" width="3.28515625" style="347" customWidth="1"/>
    <col min="8211" max="8222" width="3.5703125" style="347" customWidth="1"/>
    <col min="8223" max="8224" width="4" style="347" customWidth="1"/>
    <col min="8225" max="8226" width="5" style="347" customWidth="1"/>
    <col min="8227" max="8233" width="3.5703125" style="347" customWidth="1"/>
    <col min="8234" max="8234" width="4.28515625" style="347" customWidth="1"/>
    <col min="8235" max="8450" width="11.42578125" style="347"/>
    <col min="8451" max="8451" width="5.7109375" style="347" customWidth="1"/>
    <col min="8452" max="8452" width="53.140625" style="347" customWidth="1"/>
    <col min="8453" max="8453" width="11.5703125" style="347" customWidth="1"/>
    <col min="8454" max="8465" width="3.5703125" style="347" customWidth="1"/>
    <col min="8466" max="8466" width="3.28515625" style="347" customWidth="1"/>
    <col min="8467" max="8478" width="3.5703125" style="347" customWidth="1"/>
    <col min="8479" max="8480" width="4" style="347" customWidth="1"/>
    <col min="8481" max="8482" width="5" style="347" customWidth="1"/>
    <col min="8483" max="8489" width="3.5703125" style="347" customWidth="1"/>
    <col min="8490" max="8490" width="4.28515625" style="347" customWidth="1"/>
    <col min="8491" max="8706" width="11.42578125" style="347"/>
    <col min="8707" max="8707" width="5.7109375" style="347" customWidth="1"/>
    <col min="8708" max="8708" width="53.140625" style="347" customWidth="1"/>
    <col min="8709" max="8709" width="11.5703125" style="347" customWidth="1"/>
    <col min="8710" max="8721" width="3.5703125" style="347" customWidth="1"/>
    <col min="8722" max="8722" width="3.28515625" style="347" customWidth="1"/>
    <col min="8723" max="8734" width="3.5703125" style="347" customWidth="1"/>
    <col min="8735" max="8736" width="4" style="347" customWidth="1"/>
    <col min="8737" max="8738" width="5" style="347" customWidth="1"/>
    <col min="8739" max="8745" width="3.5703125" style="347" customWidth="1"/>
    <col min="8746" max="8746" width="4.28515625" style="347" customWidth="1"/>
    <col min="8747" max="8962" width="11.42578125" style="347"/>
    <col min="8963" max="8963" width="5.7109375" style="347" customWidth="1"/>
    <col min="8964" max="8964" width="53.140625" style="347" customWidth="1"/>
    <col min="8965" max="8965" width="11.5703125" style="347" customWidth="1"/>
    <col min="8966" max="8977" width="3.5703125" style="347" customWidth="1"/>
    <col min="8978" max="8978" width="3.28515625" style="347" customWidth="1"/>
    <col min="8979" max="8990" width="3.5703125" style="347" customWidth="1"/>
    <col min="8991" max="8992" width="4" style="347" customWidth="1"/>
    <col min="8993" max="8994" width="5" style="347" customWidth="1"/>
    <col min="8995" max="9001" width="3.5703125" style="347" customWidth="1"/>
    <col min="9002" max="9002" width="4.28515625" style="347" customWidth="1"/>
    <col min="9003" max="9218" width="11.42578125" style="347"/>
    <col min="9219" max="9219" width="5.7109375" style="347" customWidth="1"/>
    <col min="9220" max="9220" width="53.140625" style="347" customWidth="1"/>
    <col min="9221" max="9221" width="11.5703125" style="347" customWidth="1"/>
    <col min="9222" max="9233" width="3.5703125" style="347" customWidth="1"/>
    <col min="9234" max="9234" width="3.28515625" style="347" customWidth="1"/>
    <col min="9235" max="9246" width="3.5703125" style="347" customWidth="1"/>
    <col min="9247" max="9248" width="4" style="347" customWidth="1"/>
    <col min="9249" max="9250" width="5" style="347" customWidth="1"/>
    <col min="9251" max="9257" width="3.5703125" style="347" customWidth="1"/>
    <col min="9258" max="9258" width="4.28515625" style="347" customWidth="1"/>
    <col min="9259" max="9474" width="11.42578125" style="347"/>
    <col min="9475" max="9475" width="5.7109375" style="347" customWidth="1"/>
    <col min="9476" max="9476" width="53.140625" style="347" customWidth="1"/>
    <col min="9477" max="9477" width="11.5703125" style="347" customWidth="1"/>
    <col min="9478" max="9489" width="3.5703125" style="347" customWidth="1"/>
    <col min="9490" max="9490" width="3.28515625" style="347" customWidth="1"/>
    <col min="9491" max="9502" width="3.5703125" style="347" customWidth="1"/>
    <col min="9503" max="9504" width="4" style="347" customWidth="1"/>
    <col min="9505" max="9506" width="5" style="347" customWidth="1"/>
    <col min="9507" max="9513" width="3.5703125" style="347" customWidth="1"/>
    <col min="9514" max="9514" width="4.28515625" style="347" customWidth="1"/>
    <col min="9515" max="9730" width="11.42578125" style="347"/>
    <col min="9731" max="9731" width="5.7109375" style="347" customWidth="1"/>
    <col min="9732" max="9732" width="53.140625" style="347" customWidth="1"/>
    <col min="9733" max="9733" width="11.5703125" style="347" customWidth="1"/>
    <col min="9734" max="9745" width="3.5703125" style="347" customWidth="1"/>
    <col min="9746" max="9746" width="3.28515625" style="347" customWidth="1"/>
    <col min="9747" max="9758" width="3.5703125" style="347" customWidth="1"/>
    <col min="9759" max="9760" width="4" style="347" customWidth="1"/>
    <col min="9761" max="9762" width="5" style="347" customWidth="1"/>
    <col min="9763" max="9769" width="3.5703125" style="347" customWidth="1"/>
    <col min="9770" max="9770" width="4.28515625" style="347" customWidth="1"/>
    <col min="9771" max="9986" width="11.42578125" style="347"/>
    <col min="9987" max="9987" width="5.7109375" style="347" customWidth="1"/>
    <col min="9988" max="9988" width="53.140625" style="347" customWidth="1"/>
    <col min="9989" max="9989" width="11.5703125" style="347" customWidth="1"/>
    <col min="9990" max="10001" width="3.5703125" style="347" customWidth="1"/>
    <col min="10002" max="10002" width="3.28515625" style="347" customWidth="1"/>
    <col min="10003" max="10014" width="3.5703125" style="347" customWidth="1"/>
    <col min="10015" max="10016" width="4" style="347" customWidth="1"/>
    <col min="10017" max="10018" width="5" style="347" customWidth="1"/>
    <col min="10019" max="10025" width="3.5703125" style="347" customWidth="1"/>
    <col min="10026" max="10026" width="4.28515625" style="347" customWidth="1"/>
    <col min="10027" max="10242" width="11.42578125" style="347"/>
    <col min="10243" max="10243" width="5.7109375" style="347" customWidth="1"/>
    <col min="10244" max="10244" width="53.140625" style="347" customWidth="1"/>
    <col min="10245" max="10245" width="11.5703125" style="347" customWidth="1"/>
    <col min="10246" max="10257" width="3.5703125" style="347" customWidth="1"/>
    <col min="10258" max="10258" width="3.28515625" style="347" customWidth="1"/>
    <col min="10259" max="10270" width="3.5703125" style="347" customWidth="1"/>
    <col min="10271" max="10272" width="4" style="347" customWidth="1"/>
    <col min="10273" max="10274" width="5" style="347" customWidth="1"/>
    <col min="10275" max="10281" width="3.5703125" style="347" customWidth="1"/>
    <col min="10282" max="10282" width="4.28515625" style="347" customWidth="1"/>
    <col min="10283" max="10498" width="11.42578125" style="347"/>
    <col min="10499" max="10499" width="5.7109375" style="347" customWidth="1"/>
    <col min="10500" max="10500" width="53.140625" style="347" customWidth="1"/>
    <col min="10501" max="10501" width="11.5703125" style="347" customWidth="1"/>
    <col min="10502" max="10513" width="3.5703125" style="347" customWidth="1"/>
    <col min="10514" max="10514" width="3.28515625" style="347" customWidth="1"/>
    <col min="10515" max="10526" width="3.5703125" style="347" customWidth="1"/>
    <col min="10527" max="10528" width="4" style="347" customWidth="1"/>
    <col min="10529" max="10530" width="5" style="347" customWidth="1"/>
    <col min="10531" max="10537" width="3.5703125" style="347" customWidth="1"/>
    <col min="10538" max="10538" width="4.28515625" style="347" customWidth="1"/>
    <col min="10539" max="10754" width="11.42578125" style="347"/>
    <col min="10755" max="10755" width="5.7109375" style="347" customWidth="1"/>
    <col min="10756" max="10756" width="53.140625" style="347" customWidth="1"/>
    <col min="10757" max="10757" width="11.5703125" style="347" customWidth="1"/>
    <col min="10758" max="10769" width="3.5703125" style="347" customWidth="1"/>
    <col min="10770" max="10770" width="3.28515625" style="347" customWidth="1"/>
    <col min="10771" max="10782" width="3.5703125" style="347" customWidth="1"/>
    <col min="10783" max="10784" width="4" style="347" customWidth="1"/>
    <col min="10785" max="10786" width="5" style="347" customWidth="1"/>
    <col min="10787" max="10793" width="3.5703125" style="347" customWidth="1"/>
    <col min="10794" max="10794" width="4.28515625" style="347" customWidth="1"/>
    <col min="10795" max="11010" width="11.42578125" style="347"/>
    <col min="11011" max="11011" width="5.7109375" style="347" customWidth="1"/>
    <col min="11012" max="11012" width="53.140625" style="347" customWidth="1"/>
    <col min="11013" max="11013" width="11.5703125" style="347" customWidth="1"/>
    <col min="11014" max="11025" width="3.5703125" style="347" customWidth="1"/>
    <col min="11026" max="11026" width="3.28515625" style="347" customWidth="1"/>
    <col min="11027" max="11038" width="3.5703125" style="347" customWidth="1"/>
    <col min="11039" max="11040" width="4" style="347" customWidth="1"/>
    <col min="11041" max="11042" width="5" style="347" customWidth="1"/>
    <col min="11043" max="11049" width="3.5703125" style="347" customWidth="1"/>
    <col min="11050" max="11050" width="4.28515625" style="347" customWidth="1"/>
    <col min="11051" max="11266" width="11.42578125" style="347"/>
    <col min="11267" max="11267" width="5.7109375" style="347" customWidth="1"/>
    <col min="11268" max="11268" width="53.140625" style="347" customWidth="1"/>
    <col min="11269" max="11269" width="11.5703125" style="347" customWidth="1"/>
    <col min="11270" max="11281" width="3.5703125" style="347" customWidth="1"/>
    <col min="11282" max="11282" width="3.28515625" style="347" customWidth="1"/>
    <col min="11283" max="11294" width="3.5703125" style="347" customWidth="1"/>
    <col min="11295" max="11296" width="4" style="347" customWidth="1"/>
    <col min="11297" max="11298" width="5" style="347" customWidth="1"/>
    <col min="11299" max="11305" width="3.5703125" style="347" customWidth="1"/>
    <col min="11306" max="11306" width="4.28515625" style="347" customWidth="1"/>
    <col min="11307" max="11522" width="11.42578125" style="347"/>
    <col min="11523" max="11523" width="5.7109375" style="347" customWidth="1"/>
    <col min="11524" max="11524" width="53.140625" style="347" customWidth="1"/>
    <col min="11525" max="11525" width="11.5703125" style="347" customWidth="1"/>
    <col min="11526" max="11537" width="3.5703125" style="347" customWidth="1"/>
    <col min="11538" max="11538" width="3.28515625" style="347" customWidth="1"/>
    <col min="11539" max="11550" width="3.5703125" style="347" customWidth="1"/>
    <col min="11551" max="11552" width="4" style="347" customWidth="1"/>
    <col min="11553" max="11554" width="5" style="347" customWidth="1"/>
    <col min="11555" max="11561" width="3.5703125" style="347" customWidth="1"/>
    <col min="11562" max="11562" width="4.28515625" style="347" customWidth="1"/>
    <col min="11563" max="11778" width="11.42578125" style="347"/>
    <col min="11779" max="11779" width="5.7109375" style="347" customWidth="1"/>
    <col min="11780" max="11780" width="53.140625" style="347" customWidth="1"/>
    <col min="11781" max="11781" width="11.5703125" style="347" customWidth="1"/>
    <col min="11782" max="11793" width="3.5703125" style="347" customWidth="1"/>
    <col min="11794" max="11794" width="3.28515625" style="347" customWidth="1"/>
    <col min="11795" max="11806" width="3.5703125" style="347" customWidth="1"/>
    <col min="11807" max="11808" width="4" style="347" customWidth="1"/>
    <col min="11809" max="11810" width="5" style="347" customWidth="1"/>
    <col min="11811" max="11817" width="3.5703125" style="347" customWidth="1"/>
    <col min="11818" max="11818" width="4.28515625" style="347" customWidth="1"/>
    <col min="11819" max="12034" width="11.42578125" style="347"/>
    <col min="12035" max="12035" width="5.7109375" style="347" customWidth="1"/>
    <col min="12036" max="12036" width="53.140625" style="347" customWidth="1"/>
    <col min="12037" max="12037" width="11.5703125" style="347" customWidth="1"/>
    <col min="12038" max="12049" width="3.5703125" style="347" customWidth="1"/>
    <col min="12050" max="12050" width="3.28515625" style="347" customWidth="1"/>
    <col min="12051" max="12062" width="3.5703125" style="347" customWidth="1"/>
    <col min="12063" max="12064" width="4" style="347" customWidth="1"/>
    <col min="12065" max="12066" width="5" style="347" customWidth="1"/>
    <col min="12067" max="12073" width="3.5703125" style="347" customWidth="1"/>
    <col min="12074" max="12074" width="4.28515625" style="347" customWidth="1"/>
    <col min="12075" max="12290" width="11.42578125" style="347"/>
    <col min="12291" max="12291" width="5.7109375" style="347" customWidth="1"/>
    <col min="12292" max="12292" width="53.140625" style="347" customWidth="1"/>
    <col min="12293" max="12293" width="11.5703125" style="347" customWidth="1"/>
    <col min="12294" max="12305" width="3.5703125" style="347" customWidth="1"/>
    <col min="12306" max="12306" width="3.28515625" style="347" customWidth="1"/>
    <col min="12307" max="12318" width="3.5703125" style="347" customWidth="1"/>
    <col min="12319" max="12320" width="4" style="347" customWidth="1"/>
    <col min="12321" max="12322" width="5" style="347" customWidth="1"/>
    <col min="12323" max="12329" width="3.5703125" style="347" customWidth="1"/>
    <col min="12330" max="12330" width="4.28515625" style="347" customWidth="1"/>
    <col min="12331" max="12546" width="11.42578125" style="347"/>
    <col min="12547" max="12547" width="5.7109375" style="347" customWidth="1"/>
    <col min="12548" max="12548" width="53.140625" style="347" customWidth="1"/>
    <col min="12549" max="12549" width="11.5703125" style="347" customWidth="1"/>
    <col min="12550" max="12561" width="3.5703125" style="347" customWidth="1"/>
    <col min="12562" max="12562" width="3.28515625" style="347" customWidth="1"/>
    <col min="12563" max="12574" width="3.5703125" style="347" customWidth="1"/>
    <col min="12575" max="12576" width="4" style="347" customWidth="1"/>
    <col min="12577" max="12578" width="5" style="347" customWidth="1"/>
    <col min="12579" max="12585" width="3.5703125" style="347" customWidth="1"/>
    <col min="12586" max="12586" width="4.28515625" style="347" customWidth="1"/>
    <col min="12587" max="12802" width="11.42578125" style="347"/>
    <col min="12803" max="12803" width="5.7109375" style="347" customWidth="1"/>
    <col min="12804" max="12804" width="53.140625" style="347" customWidth="1"/>
    <col min="12805" max="12805" width="11.5703125" style="347" customWidth="1"/>
    <col min="12806" max="12817" width="3.5703125" style="347" customWidth="1"/>
    <col min="12818" max="12818" width="3.28515625" style="347" customWidth="1"/>
    <col min="12819" max="12830" width="3.5703125" style="347" customWidth="1"/>
    <col min="12831" max="12832" width="4" style="347" customWidth="1"/>
    <col min="12833" max="12834" width="5" style="347" customWidth="1"/>
    <col min="12835" max="12841" width="3.5703125" style="347" customWidth="1"/>
    <col min="12842" max="12842" width="4.28515625" style="347" customWidth="1"/>
    <col min="12843" max="13058" width="11.42578125" style="347"/>
    <col min="13059" max="13059" width="5.7109375" style="347" customWidth="1"/>
    <col min="13060" max="13060" width="53.140625" style="347" customWidth="1"/>
    <col min="13061" max="13061" width="11.5703125" style="347" customWidth="1"/>
    <col min="13062" max="13073" width="3.5703125" style="347" customWidth="1"/>
    <col min="13074" max="13074" width="3.28515625" style="347" customWidth="1"/>
    <col min="13075" max="13086" width="3.5703125" style="347" customWidth="1"/>
    <col min="13087" max="13088" width="4" style="347" customWidth="1"/>
    <col min="13089" max="13090" width="5" style="347" customWidth="1"/>
    <col min="13091" max="13097" width="3.5703125" style="347" customWidth="1"/>
    <col min="13098" max="13098" width="4.28515625" style="347" customWidth="1"/>
    <col min="13099" max="13314" width="11.42578125" style="347"/>
    <col min="13315" max="13315" width="5.7109375" style="347" customWidth="1"/>
    <col min="13316" max="13316" width="53.140625" style="347" customWidth="1"/>
    <col min="13317" max="13317" width="11.5703125" style="347" customWidth="1"/>
    <col min="13318" max="13329" width="3.5703125" style="347" customWidth="1"/>
    <col min="13330" max="13330" width="3.28515625" style="347" customWidth="1"/>
    <col min="13331" max="13342" width="3.5703125" style="347" customWidth="1"/>
    <col min="13343" max="13344" width="4" style="347" customWidth="1"/>
    <col min="13345" max="13346" width="5" style="347" customWidth="1"/>
    <col min="13347" max="13353" width="3.5703125" style="347" customWidth="1"/>
    <col min="13354" max="13354" width="4.28515625" style="347" customWidth="1"/>
    <col min="13355" max="13570" width="11.42578125" style="347"/>
    <col min="13571" max="13571" width="5.7109375" style="347" customWidth="1"/>
    <col min="13572" max="13572" width="53.140625" style="347" customWidth="1"/>
    <col min="13573" max="13573" width="11.5703125" style="347" customWidth="1"/>
    <col min="13574" max="13585" width="3.5703125" style="347" customWidth="1"/>
    <col min="13586" max="13586" width="3.28515625" style="347" customWidth="1"/>
    <col min="13587" max="13598" width="3.5703125" style="347" customWidth="1"/>
    <col min="13599" max="13600" width="4" style="347" customWidth="1"/>
    <col min="13601" max="13602" width="5" style="347" customWidth="1"/>
    <col min="13603" max="13609" width="3.5703125" style="347" customWidth="1"/>
    <col min="13610" max="13610" width="4.28515625" style="347" customWidth="1"/>
    <col min="13611" max="13826" width="11.42578125" style="347"/>
    <col min="13827" max="13827" width="5.7109375" style="347" customWidth="1"/>
    <col min="13828" max="13828" width="53.140625" style="347" customWidth="1"/>
    <col min="13829" max="13829" width="11.5703125" style="347" customWidth="1"/>
    <col min="13830" max="13841" width="3.5703125" style="347" customWidth="1"/>
    <col min="13842" max="13842" width="3.28515625" style="347" customWidth="1"/>
    <col min="13843" max="13854" width="3.5703125" style="347" customWidth="1"/>
    <col min="13855" max="13856" width="4" style="347" customWidth="1"/>
    <col min="13857" max="13858" width="5" style="347" customWidth="1"/>
    <col min="13859" max="13865" width="3.5703125" style="347" customWidth="1"/>
    <col min="13866" max="13866" width="4.28515625" style="347" customWidth="1"/>
    <col min="13867" max="14082" width="11.42578125" style="347"/>
    <col min="14083" max="14083" width="5.7109375" style="347" customWidth="1"/>
    <col min="14084" max="14084" width="53.140625" style="347" customWidth="1"/>
    <col min="14085" max="14085" width="11.5703125" style="347" customWidth="1"/>
    <col min="14086" max="14097" width="3.5703125" style="347" customWidth="1"/>
    <col min="14098" max="14098" width="3.28515625" style="347" customWidth="1"/>
    <col min="14099" max="14110" width="3.5703125" style="347" customWidth="1"/>
    <col min="14111" max="14112" width="4" style="347" customWidth="1"/>
    <col min="14113" max="14114" width="5" style="347" customWidth="1"/>
    <col min="14115" max="14121" width="3.5703125" style="347" customWidth="1"/>
    <col min="14122" max="14122" width="4.28515625" style="347" customWidth="1"/>
    <col min="14123" max="14338" width="11.42578125" style="347"/>
    <col min="14339" max="14339" width="5.7109375" style="347" customWidth="1"/>
    <col min="14340" max="14340" width="53.140625" style="347" customWidth="1"/>
    <col min="14341" max="14341" width="11.5703125" style="347" customWidth="1"/>
    <col min="14342" max="14353" width="3.5703125" style="347" customWidth="1"/>
    <col min="14354" max="14354" width="3.28515625" style="347" customWidth="1"/>
    <col min="14355" max="14366" width="3.5703125" style="347" customWidth="1"/>
    <col min="14367" max="14368" width="4" style="347" customWidth="1"/>
    <col min="14369" max="14370" width="5" style="347" customWidth="1"/>
    <col min="14371" max="14377" width="3.5703125" style="347" customWidth="1"/>
    <col min="14378" max="14378" width="4.28515625" style="347" customWidth="1"/>
    <col min="14379" max="14594" width="11.42578125" style="347"/>
    <col min="14595" max="14595" width="5.7109375" style="347" customWidth="1"/>
    <col min="14596" max="14596" width="53.140625" style="347" customWidth="1"/>
    <col min="14597" max="14597" width="11.5703125" style="347" customWidth="1"/>
    <col min="14598" max="14609" width="3.5703125" style="347" customWidth="1"/>
    <col min="14610" max="14610" width="3.28515625" style="347" customWidth="1"/>
    <col min="14611" max="14622" width="3.5703125" style="347" customWidth="1"/>
    <col min="14623" max="14624" width="4" style="347" customWidth="1"/>
    <col min="14625" max="14626" width="5" style="347" customWidth="1"/>
    <col min="14627" max="14633" width="3.5703125" style="347" customWidth="1"/>
    <col min="14634" max="14634" width="4.28515625" style="347" customWidth="1"/>
    <col min="14635" max="14850" width="11.42578125" style="347"/>
    <col min="14851" max="14851" width="5.7109375" style="347" customWidth="1"/>
    <col min="14852" max="14852" width="53.140625" style="347" customWidth="1"/>
    <col min="14853" max="14853" width="11.5703125" style="347" customWidth="1"/>
    <col min="14854" max="14865" width="3.5703125" style="347" customWidth="1"/>
    <col min="14866" max="14866" width="3.28515625" style="347" customWidth="1"/>
    <col min="14867" max="14878" width="3.5703125" style="347" customWidth="1"/>
    <col min="14879" max="14880" width="4" style="347" customWidth="1"/>
    <col min="14881" max="14882" width="5" style="347" customWidth="1"/>
    <col min="14883" max="14889" width="3.5703125" style="347" customWidth="1"/>
    <col min="14890" max="14890" width="4.28515625" style="347" customWidth="1"/>
    <col min="14891" max="15106" width="11.42578125" style="347"/>
    <col min="15107" max="15107" width="5.7109375" style="347" customWidth="1"/>
    <col min="15108" max="15108" width="53.140625" style="347" customWidth="1"/>
    <col min="15109" max="15109" width="11.5703125" style="347" customWidth="1"/>
    <col min="15110" max="15121" width="3.5703125" style="347" customWidth="1"/>
    <col min="15122" max="15122" width="3.28515625" style="347" customWidth="1"/>
    <col min="15123" max="15134" width="3.5703125" style="347" customWidth="1"/>
    <col min="15135" max="15136" width="4" style="347" customWidth="1"/>
    <col min="15137" max="15138" width="5" style="347" customWidth="1"/>
    <col min="15139" max="15145" width="3.5703125" style="347" customWidth="1"/>
    <col min="15146" max="15146" width="4.28515625" style="347" customWidth="1"/>
    <col min="15147" max="15362" width="11.42578125" style="347"/>
    <col min="15363" max="15363" width="5.7109375" style="347" customWidth="1"/>
    <col min="15364" max="15364" width="53.140625" style="347" customWidth="1"/>
    <col min="15365" max="15365" width="11.5703125" style="347" customWidth="1"/>
    <col min="15366" max="15377" width="3.5703125" style="347" customWidth="1"/>
    <col min="15378" max="15378" width="3.28515625" style="347" customWidth="1"/>
    <col min="15379" max="15390" width="3.5703125" style="347" customWidth="1"/>
    <col min="15391" max="15392" width="4" style="347" customWidth="1"/>
    <col min="15393" max="15394" width="5" style="347" customWidth="1"/>
    <col min="15395" max="15401" width="3.5703125" style="347" customWidth="1"/>
    <col min="15402" max="15402" width="4.28515625" style="347" customWidth="1"/>
    <col min="15403" max="15618" width="11.42578125" style="347"/>
    <col min="15619" max="15619" width="5.7109375" style="347" customWidth="1"/>
    <col min="15620" max="15620" width="53.140625" style="347" customWidth="1"/>
    <col min="15621" max="15621" width="11.5703125" style="347" customWidth="1"/>
    <col min="15622" max="15633" width="3.5703125" style="347" customWidth="1"/>
    <col min="15634" max="15634" width="3.28515625" style="347" customWidth="1"/>
    <col min="15635" max="15646" width="3.5703125" style="347" customWidth="1"/>
    <col min="15647" max="15648" width="4" style="347" customWidth="1"/>
    <col min="15649" max="15650" width="5" style="347" customWidth="1"/>
    <col min="15651" max="15657" width="3.5703125" style="347" customWidth="1"/>
    <col min="15658" max="15658" width="4.28515625" style="347" customWidth="1"/>
    <col min="15659" max="15874" width="11.42578125" style="347"/>
    <col min="15875" max="15875" width="5.7109375" style="347" customWidth="1"/>
    <col min="15876" max="15876" width="53.140625" style="347" customWidth="1"/>
    <col min="15877" max="15877" width="11.5703125" style="347" customWidth="1"/>
    <col min="15878" max="15889" width="3.5703125" style="347" customWidth="1"/>
    <col min="15890" max="15890" width="3.28515625" style="347" customWidth="1"/>
    <col min="15891" max="15902" width="3.5703125" style="347" customWidth="1"/>
    <col min="15903" max="15904" width="4" style="347" customWidth="1"/>
    <col min="15905" max="15906" width="5" style="347" customWidth="1"/>
    <col min="15907" max="15913" width="3.5703125" style="347" customWidth="1"/>
    <col min="15914" max="15914" width="4.28515625" style="347" customWidth="1"/>
    <col min="15915" max="16130" width="11.42578125" style="347"/>
    <col min="16131" max="16131" width="5.7109375" style="347" customWidth="1"/>
    <col min="16132" max="16132" width="53.140625" style="347" customWidth="1"/>
    <col min="16133" max="16133" width="11.5703125" style="347" customWidth="1"/>
    <col min="16134" max="16145" width="3.5703125" style="347" customWidth="1"/>
    <col min="16146" max="16146" width="3.28515625" style="347" customWidth="1"/>
    <col min="16147" max="16158" width="3.5703125" style="347" customWidth="1"/>
    <col min="16159" max="16160" width="4" style="347" customWidth="1"/>
    <col min="16161" max="16162" width="5" style="347" customWidth="1"/>
    <col min="16163" max="16169" width="3.5703125" style="347" customWidth="1"/>
    <col min="16170" max="16170" width="4.28515625" style="347" customWidth="1"/>
    <col min="16171" max="16384" width="11.42578125" style="347"/>
  </cols>
  <sheetData>
    <row r="1" spans="1:42" s="345" customFormat="1" ht="45" thickBot="1">
      <c r="A1" s="339" t="s">
        <v>141</v>
      </c>
      <c r="B1" s="340"/>
      <c r="C1" s="340"/>
      <c r="D1" s="340"/>
      <c r="E1" s="340"/>
      <c r="F1" s="340"/>
      <c r="G1" s="340"/>
      <c r="H1" s="340"/>
      <c r="I1" s="340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0"/>
      <c r="AH1" s="340"/>
      <c r="AI1" s="340"/>
      <c r="AJ1" s="342" t="str">
        <f>"*"&amp;Q3&amp;"*"</f>
        <v>*15-2015*</v>
      </c>
      <c r="AK1" s="340"/>
      <c r="AL1" s="340"/>
      <c r="AM1" s="340"/>
      <c r="AN1" s="340"/>
      <c r="AO1" s="343"/>
      <c r="AP1" s="344"/>
    </row>
    <row r="2" spans="1:42" ht="13.5" thickBo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P2" s="348"/>
    </row>
    <row r="3" spans="1:42" ht="15.75">
      <c r="A3" s="349"/>
      <c r="B3" s="350" t="s">
        <v>142</v>
      </c>
      <c r="C3" s="351" t="str">
        <f>[1]OFERTA!B5</f>
        <v>LEAR Automotive Morocco (LEAR 1)</v>
      </c>
      <c r="D3" s="352"/>
      <c r="E3" s="352"/>
      <c r="F3" s="352"/>
      <c r="G3" s="352"/>
      <c r="H3" s="352"/>
      <c r="I3" s="352"/>
      <c r="J3" s="352"/>
      <c r="K3" s="352"/>
      <c r="L3" s="352"/>
      <c r="M3" s="353"/>
      <c r="N3" s="349" t="s">
        <v>143</v>
      </c>
      <c r="O3" s="354"/>
      <c r="P3" s="355"/>
      <c r="Q3" s="356" t="s">
        <v>20</v>
      </c>
      <c r="R3" s="357"/>
      <c r="S3" s="357"/>
      <c r="T3" s="357"/>
      <c r="U3" s="357"/>
      <c r="V3" s="357"/>
      <c r="W3" s="357"/>
      <c r="X3" s="357"/>
      <c r="Y3" s="357"/>
      <c r="Z3" s="358"/>
      <c r="AA3" s="349" t="s">
        <v>144</v>
      </c>
      <c r="AB3" s="354"/>
      <c r="AC3" s="354"/>
      <c r="AD3" s="354"/>
      <c r="AE3" s="354"/>
      <c r="AF3" s="359"/>
      <c r="AG3" s="359"/>
      <c r="AH3" s="359"/>
      <c r="AI3" s="360"/>
      <c r="AJ3" s="361"/>
      <c r="AK3" s="362"/>
      <c r="AL3" s="362"/>
      <c r="AM3" s="362"/>
      <c r="AN3" s="362"/>
      <c r="AO3" s="363"/>
      <c r="AP3" s="364"/>
    </row>
    <row r="4" spans="1:42" ht="16.5" thickBot="1">
      <c r="A4" s="365"/>
      <c r="B4" s="366" t="s">
        <v>145</v>
      </c>
      <c r="C4" s="367" t="s">
        <v>146</v>
      </c>
      <c r="D4" s="368"/>
      <c r="E4" s="368"/>
      <c r="F4" s="368"/>
      <c r="G4" s="368"/>
      <c r="H4" s="368"/>
      <c r="I4" s="368"/>
      <c r="J4" s="368"/>
      <c r="K4" s="368"/>
      <c r="L4" s="368"/>
      <c r="M4" s="369"/>
      <c r="N4" s="365" t="s">
        <v>147</v>
      </c>
      <c r="O4" s="370"/>
      <c r="P4" s="371"/>
      <c r="Q4" s="372">
        <v>42380</v>
      </c>
      <c r="R4" s="373"/>
      <c r="S4" s="373"/>
      <c r="T4" s="373"/>
      <c r="U4" s="373"/>
      <c r="V4" s="373"/>
      <c r="W4" s="373"/>
      <c r="X4" s="373"/>
      <c r="Y4" s="373"/>
      <c r="Z4" s="374"/>
      <c r="AA4" s="375">
        <v>42391</v>
      </c>
      <c r="AB4" s="376"/>
      <c r="AC4" s="376"/>
      <c r="AD4" s="376"/>
      <c r="AE4" s="376"/>
      <c r="AF4" s="376"/>
      <c r="AG4" s="376"/>
      <c r="AH4" s="377"/>
      <c r="AI4" s="378"/>
      <c r="AJ4" s="379"/>
      <c r="AK4" s="380"/>
      <c r="AL4" s="380"/>
      <c r="AM4" s="380"/>
      <c r="AN4" s="380"/>
      <c r="AO4" s="381"/>
      <c r="AP4" s="382"/>
    </row>
    <row r="5" spans="1:42" ht="13.5" thickBot="1">
      <c r="A5" s="346"/>
      <c r="B5" s="383"/>
      <c r="C5" s="383"/>
      <c r="D5" s="383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P5" s="348"/>
    </row>
    <row r="6" spans="1:42" ht="20.25">
      <c r="A6" s="384"/>
      <c r="B6" s="385" t="s">
        <v>148</v>
      </c>
      <c r="C6" s="386"/>
      <c r="D6" s="386"/>
      <c r="E6" s="387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8"/>
      <c r="T6" s="388"/>
      <c r="U6" s="388"/>
      <c r="V6" s="388"/>
      <c r="W6" s="388"/>
      <c r="X6" s="388"/>
      <c r="Y6" s="388"/>
      <c r="Z6" s="388"/>
      <c r="AA6" s="388"/>
      <c r="AB6" s="388"/>
      <c r="AC6" s="388"/>
      <c r="AD6" s="388"/>
      <c r="AE6" s="388"/>
      <c r="AF6" s="389"/>
      <c r="AG6" s="389"/>
      <c r="AH6" s="389"/>
      <c r="AI6" s="389"/>
      <c r="AJ6" s="389"/>
      <c r="AK6" s="389"/>
      <c r="AL6" s="389"/>
      <c r="AM6" s="389"/>
      <c r="AN6" s="389"/>
      <c r="AO6" s="390"/>
    </row>
    <row r="7" spans="1:42" ht="15.75">
      <c r="A7" s="392"/>
      <c r="B7" s="393"/>
      <c r="C7" s="394" t="s">
        <v>149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394"/>
      <c r="AB7" s="394"/>
      <c r="AC7" s="394"/>
      <c r="AD7" s="394"/>
      <c r="AE7" s="394"/>
      <c r="AF7" s="395"/>
      <c r="AG7" s="395"/>
      <c r="AH7" s="395"/>
      <c r="AI7" s="395"/>
      <c r="AJ7" s="395"/>
      <c r="AK7" s="395"/>
      <c r="AL7" s="395"/>
      <c r="AM7" s="395"/>
      <c r="AN7" s="395"/>
      <c r="AO7" s="396"/>
    </row>
    <row r="8" spans="1:42" ht="15.75">
      <c r="A8" s="392"/>
      <c r="B8" s="393"/>
      <c r="C8" s="397" t="s">
        <v>52</v>
      </c>
      <c r="D8" s="397"/>
      <c r="E8" s="397"/>
      <c r="F8" s="397"/>
      <c r="G8" s="394"/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  <c r="AF8" s="394"/>
      <c r="AG8" s="394"/>
      <c r="AH8" s="394"/>
      <c r="AI8" s="394"/>
      <c r="AJ8" s="394"/>
      <c r="AK8" s="394"/>
      <c r="AL8" s="394"/>
      <c r="AM8" s="394"/>
      <c r="AN8" s="394"/>
      <c r="AO8" s="398"/>
    </row>
    <row r="9" spans="1:42" ht="24" thickBot="1">
      <c r="A9" s="399"/>
      <c r="B9" s="400"/>
      <c r="C9" s="400"/>
      <c r="D9" s="400"/>
      <c r="E9" s="401"/>
      <c r="F9" s="402"/>
      <c r="G9" s="402"/>
      <c r="H9" s="403"/>
      <c r="I9" s="402"/>
      <c r="J9" s="402"/>
      <c r="K9" s="401"/>
      <c r="L9" s="402"/>
      <c r="M9" s="401"/>
      <c r="N9" s="402"/>
      <c r="O9" s="402"/>
      <c r="P9" s="402"/>
      <c r="Q9" s="402"/>
      <c r="R9" s="402"/>
      <c r="S9" s="401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/>
      <c r="AJ9" s="402"/>
      <c r="AK9" s="402"/>
      <c r="AL9" s="402"/>
      <c r="AM9" s="402"/>
      <c r="AN9" s="402"/>
      <c r="AO9" s="404"/>
      <c r="AP9" s="348"/>
    </row>
    <row r="10" spans="1:42" ht="13.5" thickBot="1">
      <c r="B10" s="405"/>
      <c r="C10" s="405"/>
      <c r="D10" s="405"/>
      <c r="E10" s="406"/>
      <c r="Z10" s="406"/>
      <c r="AP10" s="348"/>
    </row>
    <row r="11" spans="1:42" ht="16.5" thickBot="1">
      <c r="A11" s="384"/>
      <c r="B11" s="385" t="s">
        <v>150</v>
      </c>
      <c r="C11" s="385" t="s">
        <v>151</v>
      </c>
      <c r="D11" s="385"/>
      <c r="E11" s="407"/>
      <c r="F11" s="407"/>
      <c r="G11" s="407"/>
      <c r="H11" s="407"/>
      <c r="I11" s="407"/>
      <c r="J11" s="407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07"/>
      <c r="AJ11" s="407"/>
      <c r="AK11" s="407"/>
      <c r="AL11" s="407"/>
      <c r="AM11" s="407"/>
      <c r="AN11" s="407"/>
      <c r="AO11" s="408"/>
      <c r="AP11" s="348"/>
    </row>
    <row r="12" spans="1:42" ht="16.5" thickBot="1">
      <c r="A12" s="409"/>
      <c r="B12" s="410"/>
      <c r="C12" s="410"/>
      <c r="D12" s="410"/>
      <c r="E12" s="410"/>
      <c r="F12" s="411" t="s">
        <v>152</v>
      </c>
      <c r="G12" s="412"/>
      <c r="H12" s="412"/>
      <c r="I12" s="412"/>
      <c r="J12" s="412"/>
      <c r="K12" s="412"/>
      <c r="L12" s="412"/>
      <c r="M12" s="413"/>
      <c r="N12" s="411" t="s">
        <v>153</v>
      </c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3"/>
      <c r="AG12" s="410"/>
      <c r="AH12" s="410"/>
      <c r="AI12" s="414"/>
      <c r="AJ12" s="414"/>
      <c r="AK12" s="414"/>
      <c r="AL12" s="414"/>
      <c r="AM12" s="414"/>
      <c r="AN12" s="414"/>
      <c r="AO12" s="415"/>
      <c r="AP12" s="348"/>
    </row>
    <row r="13" spans="1:42" ht="141.75" thickBot="1">
      <c r="A13" s="416" t="s">
        <v>154</v>
      </c>
      <c r="B13" s="417" t="s">
        <v>155</v>
      </c>
      <c r="C13" s="418" t="s">
        <v>39</v>
      </c>
      <c r="D13" s="418" t="s">
        <v>156</v>
      </c>
      <c r="E13" s="418" t="s">
        <v>157</v>
      </c>
      <c r="F13" s="419" t="s">
        <v>158</v>
      </c>
      <c r="G13" s="420" t="s">
        <v>159</v>
      </c>
      <c r="H13" s="421" t="s">
        <v>160</v>
      </c>
      <c r="I13" s="421" t="s">
        <v>161</v>
      </c>
      <c r="J13" s="421" t="s">
        <v>162</v>
      </c>
      <c r="K13" s="421" t="s">
        <v>163</v>
      </c>
      <c r="L13" s="421" t="s">
        <v>164</v>
      </c>
      <c r="M13" s="422" t="s">
        <v>165</v>
      </c>
      <c r="N13" s="419" t="s">
        <v>166</v>
      </c>
      <c r="O13" s="421" t="s">
        <v>167</v>
      </c>
      <c r="P13" s="421" t="s">
        <v>168</v>
      </c>
      <c r="Q13" s="421" t="s">
        <v>169</v>
      </c>
      <c r="R13" s="421" t="s">
        <v>170</v>
      </c>
      <c r="S13" s="421" t="s">
        <v>171</v>
      </c>
      <c r="T13" s="421" t="s">
        <v>172</v>
      </c>
      <c r="U13" s="421" t="s">
        <v>173</v>
      </c>
      <c r="V13" s="421" t="s">
        <v>174</v>
      </c>
      <c r="W13" s="421" t="s">
        <v>175</v>
      </c>
      <c r="X13" s="421" t="s">
        <v>176</v>
      </c>
      <c r="Y13" s="421" t="s">
        <v>177</v>
      </c>
      <c r="Z13" s="422" t="s">
        <v>178</v>
      </c>
      <c r="AA13" s="421" t="s">
        <v>179</v>
      </c>
      <c r="AB13" s="421" t="s">
        <v>180</v>
      </c>
      <c r="AC13" s="421" t="s">
        <v>181</v>
      </c>
      <c r="AD13" s="423" t="s">
        <v>182</v>
      </c>
      <c r="AE13" s="423" t="s">
        <v>183</v>
      </c>
      <c r="AF13" s="424" t="s">
        <v>184</v>
      </c>
      <c r="AG13" s="425" t="s">
        <v>42</v>
      </c>
      <c r="AH13" s="426"/>
      <c r="AI13" s="427" t="s">
        <v>185</v>
      </c>
      <c r="AJ13" s="428" t="s">
        <v>186</v>
      </c>
      <c r="AK13" s="428" t="s">
        <v>187</v>
      </c>
      <c r="AL13" s="428" t="s">
        <v>188</v>
      </c>
      <c r="AM13" s="428" t="s">
        <v>189</v>
      </c>
      <c r="AN13" s="428" t="s">
        <v>190</v>
      </c>
      <c r="AO13" s="428" t="s">
        <v>191</v>
      </c>
    </row>
    <row r="14" spans="1:42" ht="30">
      <c r="A14" s="429">
        <f>[2]RFQ!A10</f>
        <v>1</v>
      </c>
      <c r="B14" s="430" t="str">
        <f>+[3]REFQ!C10</f>
        <v>3216650H5</v>
      </c>
      <c r="C14" s="431" t="str">
        <f>+[3]REFQ!F10</f>
        <v>C3HS74A</v>
      </c>
      <c r="D14" s="432" t="str">
        <f>+[3]REFQ!AT10</f>
        <v>Clip support 329925S4U 1H 1V, Spacer closed H</v>
      </c>
      <c r="E14" s="433">
        <f>+[3]REFQ!H10</f>
        <v>2</v>
      </c>
      <c r="F14" s="434">
        <f>+[3]REFQ!AS10</f>
        <v>1</v>
      </c>
      <c r="G14" s="434"/>
      <c r="H14" s="435">
        <f>+[3]REFQ!AK10</f>
        <v>1</v>
      </c>
      <c r="I14" s="435"/>
      <c r="J14" s="435"/>
      <c r="K14" s="435"/>
      <c r="L14" s="435"/>
      <c r="M14" s="435"/>
      <c r="N14" s="436"/>
      <c r="O14" s="434"/>
      <c r="P14" s="434"/>
      <c r="Q14" s="434"/>
      <c r="R14" s="434"/>
      <c r="S14" s="434"/>
      <c r="T14" s="434"/>
      <c r="U14" s="434">
        <f>+[3]REFQ!R10</f>
        <v>3</v>
      </c>
      <c r="V14" s="435"/>
      <c r="W14" s="435">
        <f>+[3]REFQ!Q10</f>
        <v>1</v>
      </c>
      <c r="X14" s="435">
        <f>+[3]REFQ!T10</f>
        <v>1</v>
      </c>
      <c r="Y14" s="435"/>
      <c r="Z14" s="435"/>
      <c r="AA14" s="435"/>
      <c r="AB14" s="435"/>
      <c r="AC14" s="435">
        <f>+[3]REFQ!AA10</f>
        <v>1</v>
      </c>
      <c r="AD14" s="435"/>
      <c r="AE14" s="435"/>
      <c r="AF14" s="435"/>
      <c r="AG14" s="437">
        <f>+[3]REFQ!I10</f>
        <v>1</v>
      </c>
      <c r="AH14" s="438"/>
      <c r="AI14" s="439"/>
      <c r="AJ14" s="440"/>
      <c r="AK14" s="440"/>
      <c r="AL14" s="440"/>
      <c r="AM14" s="440"/>
      <c r="AN14" s="440"/>
      <c r="AO14" s="440"/>
      <c r="AP14" s="441">
        <v>42412</v>
      </c>
    </row>
    <row r="15" spans="1:42" s="444" customFormat="1" ht="75">
      <c r="A15" s="429">
        <f>A14+1</f>
        <v>2</v>
      </c>
      <c r="B15" s="430" t="str">
        <f>+[3]REFQ!C11</f>
        <v>3216727K7</v>
      </c>
      <c r="C15" s="442" t="str">
        <f>+[3]REFQ!F11</f>
        <v>C33-Q2</v>
      </c>
      <c r="D15" s="432" t="str">
        <f>+[3]REFQ!AT11</f>
        <v xml:space="preserve">Clip support 329959IP7 1H 1V, Side Latch H
Spacer Closed by geometry
</v>
      </c>
      <c r="E15" s="433">
        <f>+[3]REFQ!H11</f>
        <v>22</v>
      </c>
      <c r="F15" s="434">
        <f>+[3]REFQ!AS11</f>
        <v>1</v>
      </c>
      <c r="G15" s="434"/>
      <c r="H15" s="435"/>
      <c r="I15" s="435"/>
      <c r="J15" s="435"/>
      <c r="K15" s="435"/>
      <c r="L15" s="435"/>
      <c r="M15" s="435"/>
      <c r="N15" s="436">
        <f>+[3]REFQ!K11</f>
        <v>1</v>
      </c>
      <c r="O15" s="434"/>
      <c r="P15" s="434"/>
      <c r="Q15" s="434"/>
      <c r="R15" s="434"/>
      <c r="S15" s="434"/>
      <c r="T15" s="434"/>
      <c r="U15" s="434">
        <f>+[3]REFQ!R11</f>
        <v>2</v>
      </c>
      <c r="V15" s="435"/>
      <c r="W15" s="435"/>
      <c r="X15" s="435">
        <f>+[3]REFQ!T11</f>
        <v>1</v>
      </c>
      <c r="Y15" s="435"/>
      <c r="Z15" s="435"/>
      <c r="AA15" s="435"/>
      <c r="AB15" s="435"/>
      <c r="AC15" s="435">
        <f>+[3]REFQ!AA11</f>
        <v>1</v>
      </c>
      <c r="AD15" s="435"/>
      <c r="AE15" s="435"/>
      <c r="AF15" s="435"/>
      <c r="AG15" s="437">
        <f>+[3]REFQ!I11</f>
        <v>1</v>
      </c>
      <c r="AH15" s="438"/>
      <c r="AI15" s="439"/>
      <c r="AJ15" s="440"/>
      <c r="AK15" s="440"/>
      <c r="AL15" s="440"/>
      <c r="AM15" s="440"/>
      <c r="AN15" s="443"/>
      <c r="AO15" s="443"/>
      <c r="AP15" s="441"/>
    </row>
    <row r="16" spans="1:42" ht="75">
      <c r="A16" s="429">
        <f t="shared" ref="A16:A56" si="0">A15+1</f>
        <v>3</v>
      </c>
      <c r="B16" s="430" t="str">
        <f>+[3]REFQ!C12</f>
        <v>3216747R8</v>
      </c>
      <c r="C16" s="442" t="str">
        <f>+[3]REFQ!F12</f>
        <v>C33-RA2</v>
      </c>
      <c r="D16" s="432" t="str">
        <f>+[3]REFQ!AT12</f>
        <v>Clip support 329959IP7 1H 1V, spacer open, closed
side latch H
Error proof by geometry
Activation by latch</v>
      </c>
      <c r="E16" s="433">
        <f>+[3]REFQ!H12</f>
        <v>14</v>
      </c>
      <c r="F16" s="434"/>
      <c r="G16" s="434"/>
      <c r="H16" s="435"/>
      <c r="I16" s="435">
        <f>+[3]REFQ!AL12</f>
        <v>1</v>
      </c>
      <c r="J16" s="435"/>
      <c r="K16" s="435"/>
      <c r="L16" s="435"/>
      <c r="M16" s="435"/>
      <c r="N16" s="436">
        <f>+[3]REFQ!K12</f>
        <v>2</v>
      </c>
      <c r="O16" s="434"/>
      <c r="P16" s="434"/>
      <c r="Q16" s="434"/>
      <c r="R16" s="434"/>
      <c r="S16" s="434"/>
      <c r="T16" s="434"/>
      <c r="U16" s="434">
        <f>+[3]REFQ!R12</f>
        <v>2</v>
      </c>
      <c r="V16" s="435"/>
      <c r="W16" s="435">
        <f>+[3]REFQ!Q12</f>
        <v>1</v>
      </c>
      <c r="X16" s="435">
        <f>+[3]REFQ!T12</f>
        <v>1</v>
      </c>
      <c r="Y16" s="435"/>
      <c r="Z16" s="435"/>
      <c r="AA16" s="435"/>
      <c r="AB16" s="435">
        <f>+[3]REFQ!Z12</f>
        <v>1</v>
      </c>
      <c r="AC16" s="435">
        <f>+[3]REFQ!AA12</f>
        <v>1</v>
      </c>
      <c r="AD16" s="435"/>
      <c r="AE16" s="435"/>
      <c r="AF16" s="435"/>
      <c r="AG16" s="437">
        <f>+[3]REFQ!I12</f>
        <v>1</v>
      </c>
      <c r="AH16" s="438"/>
      <c r="AI16" s="439"/>
      <c r="AJ16" s="440"/>
      <c r="AK16" s="440"/>
      <c r="AL16" s="440"/>
      <c r="AM16" s="440"/>
      <c r="AN16" s="443"/>
      <c r="AO16" s="443"/>
      <c r="AP16" s="441"/>
    </row>
    <row r="17" spans="1:42" ht="30">
      <c r="A17" s="429">
        <f t="shared" si="0"/>
        <v>4</v>
      </c>
      <c r="B17" s="430" t="str">
        <f>+[3]REFQ!C13</f>
        <v>3216678L4</v>
      </c>
      <c r="C17" s="442" t="str">
        <f>+[3]REFQ!F13</f>
        <v>C3HS39A</v>
      </c>
      <c r="D17" s="432" t="str">
        <f>+[3]REFQ!AT13</f>
        <v>Clip support E00019684  horizental, Spacer closed H</v>
      </c>
      <c r="E17" s="433">
        <f>+[3]REFQ!H13</f>
        <v>4</v>
      </c>
      <c r="F17" s="434">
        <f>+[3]REFQ!AS13</f>
        <v>1</v>
      </c>
      <c r="G17" s="434"/>
      <c r="H17" s="435"/>
      <c r="I17" s="435"/>
      <c r="J17" s="435"/>
      <c r="K17" s="435"/>
      <c r="L17" s="435"/>
      <c r="M17" s="435"/>
      <c r="N17" s="436">
        <f>+[3]REFQ!K13</f>
        <v>1</v>
      </c>
      <c r="O17" s="434"/>
      <c r="P17" s="434"/>
      <c r="Q17" s="434"/>
      <c r="R17" s="434"/>
      <c r="S17" s="434"/>
      <c r="T17" s="434"/>
      <c r="U17" s="434"/>
      <c r="V17" s="435"/>
      <c r="W17" s="435">
        <f>+[3]REFQ!Q13</f>
        <v>1</v>
      </c>
      <c r="X17" s="435">
        <f>+[3]REFQ!T13</f>
        <v>1</v>
      </c>
      <c r="Y17" s="435"/>
      <c r="Z17" s="435"/>
      <c r="AA17" s="435"/>
      <c r="AB17" s="435"/>
      <c r="AC17" s="435">
        <f>+[3]REFQ!AA13</f>
        <v>1</v>
      </c>
      <c r="AD17" s="435"/>
      <c r="AE17" s="435"/>
      <c r="AF17" s="435"/>
      <c r="AG17" s="437">
        <f>+[3]REFQ!I13</f>
        <v>1</v>
      </c>
      <c r="AH17" s="438"/>
      <c r="AI17" s="439"/>
      <c r="AJ17" s="440"/>
      <c r="AK17" s="440"/>
      <c r="AL17" s="440"/>
      <c r="AM17" s="440"/>
      <c r="AN17" s="443"/>
      <c r="AO17" s="443"/>
      <c r="AP17" s="441"/>
    </row>
    <row r="18" spans="1:42" ht="105">
      <c r="A18" s="429">
        <f t="shared" si="0"/>
        <v>5</v>
      </c>
      <c r="B18" s="430">
        <f>+[3]REFQ!C14</f>
        <v>321675456</v>
      </c>
      <c r="C18" s="442" t="str">
        <f>+[3]REFQ!F14</f>
        <v>C3HS39B</v>
      </c>
      <c r="D18" s="432" t="str">
        <f>+[3]REFQ!AT14</f>
        <v xml:space="preserve">activating by latch
Error proof by geometry
collars pins
Spacer closed by geometry
special test pin:pin plat(collar pin first choise)
</v>
      </c>
      <c r="E18" s="433">
        <f>+[3]REFQ!H14</f>
        <v>8</v>
      </c>
      <c r="F18" s="434">
        <f>+[3]REFQ!AS14</f>
        <v>1</v>
      </c>
      <c r="G18" s="434"/>
      <c r="H18" s="435"/>
      <c r="I18" s="435"/>
      <c r="J18" s="435"/>
      <c r="K18" s="435"/>
      <c r="L18" s="435"/>
      <c r="M18" s="435"/>
      <c r="N18" s="436">
        <f>+[3]REFQ!K14</f>
        <v>1</v>
      </c>
      <c r="O18" s="434"/>
      <c r="P18" s="434"/>
      <c r="Q18" s="434"/>
      <c r="R18" s="434"/>
      <c r="S18" s="434"/>
      <c r="T18" s="434"/>
      <c r="U18" s="434"/>
      <c r="V18" s="435"/>
      <c r="W18" s="435"/>
      <c r="X18" s="435"/>
      <c r="Y18" s="435"/>
      <c r="Z18" s="435"/>
      <c r="AA18" s="435"/>
      <c r="AB18" s="435"/>
      <c r="AC18" s="435"/>
      <c r="AD18" s="435">
        <f>+[3]REFQ!AD14</f>
        <v>8</v>
      </c>
      <c r="AE18" s="435"/>
      <c r="AF18" s="435"/>
      <c r="AG18" s="437">
        <f>+[3]REFQ!I14</f>
        <v>1</v>
      </c>
      <c r="AH18" s="438"/>
      <c r="AI18" s="439"/>
      <c r="AJ18" s="440"/>
      <c r="AK18" s="440"/>
      <c r="AL18" s="440"/>
      <c r="AM18" s="440"/>
      <c r="AN18" s="443"/>
      <c r="AO18" s="443"/>
      <c r="AP18" s="441"/>
    </row>
    <row r="19" spans="1:42" ht="60">
      <c r="A19" s="429">
        <f t="shared" si="0"/>
        <v>6</v>
      </c>
      <c r="B19" s="430" t="str">
        <f>+[3]REFQ!C15</f>
        <v>32165K2TX</v>
      </c>
      <c r="C19" s="442" t="str">
        <f>+[3]REFQ!F15</f>
        <v>C3HS41C</v>
      </c>
      <c r="D19" s="432" t="str">
        <f>+[3]REFQ!AT15</f>
        <v xml:space="preserve">Side: 04 spacer closed, 01 Ltach H
Activation by latch
Collar pins </v>
      </c>
      <c r="E19" s="433">
        <f>+[3]REFQ!H15</f>
        <v>20</v>
      </c>
      <c r="F19" s="434">
        <f>+[3]REFQ!AS15</f>
        <v>1</v>
      </c>
      <c r="G19" s="434"/>
      <c r="H19" s="435"/>
      <c r="I19" s="435"/>
      <c r="J19" s="435"/>
      <c r="K19" s="435"/>
      <c r="L19" s="435"/>
      <c r="M19" s="435"/>
      <c r="N19" s="436"/>
      <c r="O19" s="434"/>
      <c r="P19" s="434"/>
      <c r="Q19" s="434"/>
      <c r="R19" s="434"/>
      <c r="S19" s="434"/>
      <c r="T19" s="434"/>
      <c r="U19" s="434">
        <f>+[3]REFQ!R15</f>
        <v>5</v>
      </c>
      <c r="V19" s="435"/>
      <c r="W19" s="435"/>
      <c r="X19" s="435"/>
      <c r="Y19" s="435"/>
      <c r="Z19" s="435"/>
      <c r="AA19" s="435"/>
      <c r="AB19" s="435"/>
      <c r="AC19" s="435"/>
      <c r="AD19" s="435">
        <f>+[3]REFQ!AD15</f>
        <v>20</v>
      </c>
      <c r="AE19" s="435"/>
      <c r="AF19" s="435"/>
      <c r="AG19" s="437">
        <f>+[3]REFQ!I15</f>
        <v>1</v>
      </c>
      <c r="AH19" s="438"/>
      <c r="AI19" s="439"/>
      <c r="AJ19" s="440"/>
      <c r="AK19" s="440"/>
      <c r="AL19" s="440"/>
      <c r="AM19" s="440"/>
      <c r="AN19" s="443"/>
      <c r="AO19" s="443"/>
      <c r="AP19" s="441"/>
    </row>
    <row r="20" spans="1:42" s="444" customFormat="1" ht="45">
      <c r="A20" s="429">
        <f t="shared" si="0"/>
        <v>7</v>
      </c>
      <c r="B20" s="430" t="str">
        <f>+[3]REFQ!C16</f>
        <v>3216695S5</v>
      </c>
      <c r="C20" s="442" t="str">
        <f>+[3]REFQ!F16</f>
        <v>C3HS74B</v>
      </c>
      <c r="D20" s="432" t="str">
        <f>+[3]REFQ!AT16</f>
        <v>Activating by latch
Collar pin
Spacer closed</v>
      </c>
      <c r="E20" s="433">
        <f>+[3]REFQ!H16</f>
        <v>8</v>
      </c>
      <c r="F20" s="434">
        <f>+[3]REFQ!AS16</f>
        <v>1</v>
      </c>
      <c r="G20" s="434"/>
      <c r="H20" s="435"/>
      <c r="I20" s="435"/>
      <c r="J20" s="435"/>
      <c r="K20" s="435"/>
      <c r="L20" s="435"/>
      <c r="M20" s="435"/>
      <c r="N20" s="436">
        <f>+[3]REFQ!K16</f>
        <v>1</v>
      </c>
      <c r="O20" s="434"/>
      <c r="P20" s="434"/>
      <c r="Q20" s="434"/>
      <c r="R20" s="434"/>
      <c r="S20" s="434"/>
      <c r="T20" s="434"/>
      <c r="U20" s="434"/>
      <c r="V20" s="435"/>
      <c r="W20" s="435"/>
      <c r="X20" s="435"/>
      <c r="Y20" s="435"/>
      <c r="Z20" s="435"/>
      <c r="AA20" s="435"/>
      <c r="AB20" s="435"/>
      <c r="AC20" s="435"/>
      <c r="AD20" s="435">
        <f>+[3]REFQ!AD16</f>
        <v>8</v>
      </c>
      <c r="AE20" s="435"/>
      <c r="AF20" s="435"/>
      <c r="AG20" s="437">
        <f>+[3]REFQ!I16</f>
        <v>1</v>
      </c>
      <c r="AH20" s="438"/>
      <c r="AI20" s="439"/>
      <c r="AJ20" s="440"/>
      <c r="AK20" s="440"/>
      <c r="AL20" s="440"/>
      <c r="AM20" s="440"/>
      <c r="AN20" s="443"/>
      <c r="AO20" s="443"/>
      <c r="AP20" s="441"/>
    </row>
    <row r="21" spans="1:42" ht="60">
      <c r="A21" s="429">
        <f t="shared" si="0"/>
        <v>8</v>
      </c>
      <c r="B21" s="430" t="str">
        <f>+[3]REFQ!C17</f>
        <v>32165K2TX</v>
      </c>
      <c r="C21" s="442" t="str">
        <f>+[3]REFQ!F17</f>
        <v>C3PS100C</v>
      </c>
      <c r="D21" s="432" t="str">
        <f>+[3]REFQ!AT17</f>
        <v xml:space="preserve">Side: 04 spacer closed, 01 Ltach H
Activation by latch
Collar pins </v>
      </c>
      <c r="E21" s="433">
        <f>+[3]REFQ!H17</f>
        <v>20</v>
      </c>
      <c r="F21" s="434">
        <f>+[3]REFQ!AS17</f>
        <v>1</v>
      </c>
      <c r="G21" s="434"/>
      <c r="H21" s="435"/>
      <c r="I21" s="435"/>
      <c r="J21" s="435"/>
      <c r="K21" s="435"/>
      <c r="L21" s="435"/>
      <c r="M21" s="435"/>
      <c r="N21" s="436"/>
      <c r="O21" s="434"/>
      <c r="P21" s="434"/>
      <c r="Q21" s="434"/>
      <c r="R21" s="434"/>
      <c r="S21" s="434"/>
      <c r="T21" s="434"/>
      <c r="U21" s="434">
        <f>+[3]REFQ!R17</f>
        <v>5</v>
      </c>
      <c r="V21" s="435"/>
      <c r="W21" s="435"/>
      <c r="X21" s="435"/>
      <c r="Y21" s="435"/>
      <c r="Z21" s="435"/>
      <c r="AA21" s="435"/>
      <c r="AB21" s="435"/>
      <c r="AC21" s="435"/>
      <c r="AD21" s="435">
        <f>+[3]REFQ!AD17</f>
        <v>20</v>
      </c>
      <c r="AE21" s="435"/>
      <c r="AF21" s="435"/>
      <c r="AG21" s="437">
        <f>+[3]REFQ!I17</f>
        <v>1</v>
      </c>
      <c r="AH21" s="438"/>
      <c r="AI21" s="439"/>
      <c r="AJ21" s="440"/>
      <c r="AK21" s="440"/>
      <c r="AL21" s="440"/>
      <c r="AM21" s="440"/>
      <c r="AN21" s="443"/>
      <c r="AO21" s="443"/>
      <c r="AP21" s="441"/>
    </row>
    <row r="22" spans="1:42" ht="30">
      <c r="A22" s="429">
        <f t="shared" si="0"/>
        <v>9</v>
      </c>
      <c r="B22" s="430" t="str">
        <f>+[3]REFQ!C18</f>
        <v>32165K0GM</v>
      </c>
      <c r="C22" s="442" t="str">
        <f>+[3]REFQ!F18</f>
        <v>C3PS101A</v>
      </c>
      <c r="D22" s="432" t="str">
        <f>+[3]REFQ!AT18</f>
        <v>Side: 02 spacer closed, Latch H</v>
      </c>
      <c r="E22" s="433">
        <f>+[3]REFQ!H18</f>
        <v>4</v>
      </c>
      <c r="F22" s="434"/>
      <c r="G22" s="434"/>
      <c r="H22" s="435"/>
      <c r="I22" s="435"/>
      <c r="J22" s="435"/>
      <c r="K22" s="435"/>
      <c r="L22" s="435"/>
      <c r="M22" s="435"/>
      <c r="N22" s="436"/>
      <c r="O22" s="434"/>
      <c r="P22" s="434"/>
      <c r="Q22" s="434"/>
      <c r="R22" s="434"/>
      <c r="S22" s="434"/>
      <c r="T22" s="434"/>
      <c r="U22" s="434">
        <f>+[3]REFQ!R18</f>
        <v>3</v>
      </c>
      <c r="V22" s="435"/>
      <c r="W22" s="435"/>
      <c r="X22" s="435"/>
      <c r="Y22" s="435"/>
      <c r="Z22" s="435">
        <f>+[3]REFQ!W18</f>
        <v>1</v>
      </c>
      <c r="AA22" s="435"/>
      <c r="AB22" s="435"/>
      <c r="AC22" s="435"/>
      <c r="AD22" s="435">
        <f>+[3]REFQ!AD18</f>
        <v>4</v>
      </c>
      <c r="AE22" s="435"/>
      <c r="AF22" s="435"/>
      <c r="AG22" s="437">
        <f>+[3]REFQ!I18</f>
        <v>1</v>
      </c>
      <c r="AH22" s="438"/>
      <c r="AI22" s="439"/>
      <c r="AJ22" s="440"/>
      <c r="AK22" s="440"/>
      <c r="AL22" s="440"/>
      <c r="AM22" s="440"/>
      <c r="AN22" s="443"/>
      <c r="AO22" s="443"/>
      <c r="AP22" s="441"/>
    </row>
    <row r="23" spans="1:42" ht="30">
      <c r="A23" s="429">
        <f t="shared" si="0"/>
        <v>10</v>
      </c>
      <c r="B23" s="430" t="str">
        <f>+[3]REFQ!C19</f>
        <v>32165K4A5</v>
      </c>
      <c r="C23" s="442" t="str">
        <f>+[3]REFQ!F19</f>
        <v>C3PS190A</v>
      </c>
      <c r="D23" s="432" t="str">
        <f>+[3]REFQ!AT19</f>
        <v>Clip support 329959SX4, spacer closed</v>
      </c>
      <c r="E23" s="433">
        <f>+[3]REFQ!H19</f>
        <v>4</v>
      </c>
      <c r="F23" s="434"/>
      <c r="G23" s="434"/>
      <c r="H23" s="435"/>
      <c r="I23" s="435"/>
      <c r="J23" s="435"/>
      <c r="K23" s="435"/>
      <c r="L23" s="435"/>
      <c r="M23" s="435"/>
      <c r="N23" s="436"/>
      <c r="O23" s="434"/>
      <c r="P23" s="434"/>
      <c r="Q23" s="434"/>
      <c r="R23" s="434"/>
      <c r="S23" s="434"/>
      <c r="T23" s="434"/>
      <c r="U23" s="434">
        <f>+[3]REFQ!R19</f>
        <v>3</v>
      </c>
      <c r="V23" s="435"/>
      <c r="W23" s="435"/>
      <c r="X23" s="435">
        <f>+[3]REFQ!T19</f>
        <v>1</v>
      </c>
      <c r="Y23" s="435"/>
      <c r="Z23" s="435"/>
      <c r="AA23" s="435"/>
      <c r="AB23" s="435"/>
      <c r="AC23" s="435">
        <f>+[3]REFQ!AA19</f>
        <v>1</v>
      </c>
      <c r="AD23" s="435"/>
      <c r="AE23" s="435"/>
      <c r="AF23" s="435"/>
      <c r="AG23" s="437">
        <f>+[3]REFQ!I19</f>
        <v>1</v>
      </c>
      <c r="AH23" s="438"/>
      <c r="AI23" s="439"/>
      <c r="AJ23" s="440"/>
      <c r="AK23" s="440"/>
      <c r="AL23" s="440"/>
      <c r="AM23" s="440"/>
      <c r="AN23" s="443"/>
      <c r="AO23" s="443"/>
      <c r="AP23" s="441"/>
    </row>
    <row r="24" spans="1:42" ht="30">
      <c r="A24" s="429">
        <f t="shared" si="0"/>
        <v>11</v>
      </c>
      <c r="B24" s="430" t="str">
        <f>+[3]REFQ!C20</f>
        <v>32165K4A5</v>
      </c>
      <c r="C24" s="442" t="str">
        <f>+[3]REFQ!F20</f>
        <v>C3PS193A</v>
      </c>
      <c r="D24" s="432" t="str">
        <f>+[3]REFQ!AT20</f>
        <v>Clip support 329959SX4, spacer closed</v>
      </c>
      <c r="E24" s="433">
        <f>+[3]REFQ!H20</f>
        <v>4</v>
      </c>
      <c r="F24" s="434">
        <f>+[3]REFQ!AS20</f>
        <v>1</v>
      </c>
      <c r="G24" s="434"/>
      <c r="H24" s="435"/>
      <c r="I24" s="435"/>
      <c r="J24" s="435"/>
      <c r="K24" s="435"/>
      <c r="L24" s="435"/>
      <c r="M24" s="435"/>
      <c r="N24" s="436"/>
      <c r="O24" s="434"/>
      <c r="P24" s="434"/>
      <c r="Q24" s="434"/>
      <c r="R24" s="434"/>
      <c r="S24" s="434"/>
      <c r="T24" s="434"/>
      <c r="U24" s="434">
        <f>+[3]REFQ!R20</f>
        <v>3</v>
      </c>
      <c r="V24" s="435"/>
      <c r="W24" s="435"/>
      <c r="X24" s="435">
        <f>+[3]REFQ!T20</f>
        <v>1</v>
      </c>
      <c r="Y24" s="435"/>
      <c r="Z24" s="435"/>
      <c r="AA24" s="435"/>
      <c r="AB24" s="435"/>
      <c r="AC24" s="435">
        <f>+[3]REFQ!AA20</f>
        <v>1</v>
      </c>
      <c r="AD24" s="435"/>
      <c r="AE24" s="435"/>
      <c r="AF24" s="435"/>
      <c r="AG24" s="437">
        <f>+[3]REFQ!I20</f>
        <v>1</v>
      </c>
      <c r="AH24" s="438"/>
      <c r="AI24" s="439"/>
      <c r="AJ24" s="440"/>
      <c r="AK24" s="440"/>
      <c r="AL24" s="440"/>
      <c r="AM24" s="440"/>
      <c r="AN24" s="443"/>
      <c r="AO24" s="443"/>
      <c r="AP24" s="441"/>
    </row>
    <row r="25" spans="1:42" ht="30">
      <c r="A25" s="429">
        <f t="shared" si="0"/>
        <v>12</v>
      </c>
      <c r="B25" s="430" t="str">
        <f>+[3]REFQ!C21</f>
        <v>32165K0GM</v>
      </c>
      <c r="C25" s="442" t="str">
        <f>+[3]REFQ!F21</f>
        <v>C3PS228</v>
      </c>
      <c r="D25" s="432" t="str">
        <f>+[3]REFQ!AT21</f>
        <v>Side: 02 spacer closed, Latch H</v>
      </c>
      <c r="E25" s="433">
        <f>+[3]REFQ!H21</f>
        <v>4</v>
      </c>
      <c r="F25" s="434">
        <f>+[3]REFQ!AS21</f>
        <v>1</v>
      </c>
      <c r="G25" s="434"/>
      <c r="H25" s="435"/>
      <c r="I25" s="435"/>
      <c r="J25" s="435"/>
      <c r="K25" s="435"/>
      <c r="L25" s="435"/>
      <c r="M25" s="435"/>
      <c r="N25" s="436"/>
      <c r="O25" s="434"/>
      <c r="P25" s="434"/>
      <c r="Q25" s="434"/>
      <c r="R25" s="434"/>
      <c r="S25" s="434"/>
      <c r="T25" s="434"/>
      <c r="U25" s="434">
        <f>+[3]REFQ!R21</f>
        <v>3</v>
      </c>
      <c r="V25" s="435"/>
      <c r="W25" s="435"/>
      <c r="X25" s="435"/>
      <c r="Y25" s="435"/>
      <c r="Z25" s="435">
        <f>+[3]REFQ!W21</f>
        <v>1</v>
      </c>
      <c r="AA25" s="435"/>
      <c r="AB25" s="435"/>
      <c r="AC25" s="435"/>
      <c r="AD25" s="435">
        <f>+[3]REFQ!AD21</f>
        <v>4</v>
      </c>
      <c r="AE25" s="435"/>
      <c r="AF25" s="435"/>
      <c r="AG25" s="437">
        <f>+[3]REFQ!I21</f>
        <v>1</v>
      </c>
      <c r="AH25" s="438"/>
      <c r="AI25" s="439"/>
      <c r="AJ25" s="440"/>
      <c r="AK25" s="440"/>
      <c r="AL25" s="440"/>
      <c r="AM25" s="440"/>
      <c r="AN25" s="443"/>
      <c r="AO25" s="443"/>
      <c r="AP25" s="441"/>
    </row>
    <row r="26" spans="1:42" ht="60">
      <c r="A26" s="429">
        <f t="shared" si="0"/>
        <v>13</v>
      </c>
      <c r="B26" s="430" t="str">
        <f>+[3]REFQ!C22</f>
        <v>3216506D0</v>
      </c>
      <c r="C26" s="442" t="str">
        <f>+[3]REFQ!F22</f>
        <v>C3PS56A</v>
      </c>
      <c r="D26" s="432" t="str">
        <f>+[3]REFQ!AT22</f>
        <v>Spacer. Avoid testing 321764029
Side: Spacer closed, Latch H</v>
      </c>
      <c r="E26" s="433">
        <f>+[3]REFQ!H22</f>
        <v>5</v>
      </c>
      <c r="F26" s="434">
        <f>+[3]REFQ!AS22</f>
        <v>1</v>
      </c>
      <c r="G26" s="434"/>
      <c r="H26" s="435"/>
      <c r="I26" s="435"/>
      <c r="J26" s="435"/>
      <c r="K26" s="435"/>
      <c r="L26" s="435"/>
      <c r="M26" s="435"/>
      <c r="N26" s="436"/>
      <c r="O26" s="434"/>
      <c r="P26" s="434"/>
      <c r="Q26" s="434"/>
      <c r="R26" s="434"/>
      <c r="S26" s="434"/>
      <c r="T26" s="434"/>
      <c r="U26" s="434">
        <f>+[3]REFQ!R22</f>
        <v>3</v>
      </c>
      <c r="V26" s="435"/>
      <c r="W26" s="435"/>
      <c r="X26" s="435"/>
      <c r="Y26" s="435"/>
      <c r="Z26" s="435"/>
      <c r="AA26" s="435"/>
      <c r="AB26" s="435"/>
      <c r="AC26" s="435"/>
      <c r="AD26" s="435">
        <f>+[3]REFQ!AD22</f>
        <v>5</v>
      </c>
      <c r="AE26" s="435"/>
      <c r="AF26" s="435"/>
      <c r="AG26" s="437">
        <f>+[3]REFQ!I22</f>
        <v>1</v>
      </c>
      <c r="AH26" s="438"/>
      <c r="AI26" s="439"/>
      <c r="AJ26" s="440"/>
      <c r="AK26" s="440"/>
      <c r="AL26" s="440"/>
      <c r="AM26" s="440"/>
      <c r="AN26" s="443"/>
      <c r="AO26" s="443"/>
      <c r="AP26" s="445"/>
    </row>
    <row r="27" spans="1:42" ht="30">
      <c r="A27" s="429">
        <f t="shared" si="0"/>
        <v>14</v>
      </c>
      <c r="B27" s="430" t="str">
        <f>+[3]REFQ!C23</f>
        <v>32165K0VV</v>
      </c>
      <c r="C27" s="442" t="str">
        <f>+[3]REFQ!F23</f>
        <v>C3PS56B</v>
      </c>
      <c r="D27" s="432" t="str">
        <f>+[3]REFQ!AT23</f>
        <v>Spacer closed, latch H
Collar pins</v>
      </c>
      <c r="E27" s="433">
        <f>+[3]REFQ!H23</f>
        <v>4</v>
      </c>
      <c r="F27" s="434">
        <f>+[3]REFQ!AS23</f>
        <v>1</v>
      </c>
      <c r="G27" s="434"/>
      <c r="H27" s="435"/>
      <c r="I27" s="435"/>
      <c r="J27" s="435"/>
      <c r="K27" s="435"/>
      <c r="L27" s="435"/>
      <c r="M27" s="435"/>
      <c r="N27" s="436"/>
      <c r="O27" s="434"/>
      <c r="P27" s="434"/>
      <c r="Q27" s="434"/>
      <c r="R27" s="434"/>
      <c r="S27" s="434"/>
      <c r="T27" s="434"/>
      <c r="U27" s="434">
        <f>+[3]REFQ!R23</f>
        <v>2</v>
      </c>
      <c r="V27" s="435"/>
      <c r="W27" s="435"/>
      <c r="X27" s="435"/>
      <c r="Y27" s="435"/>
      <c r="Z27" s="435"/>
      <c r="AA27" s="435"/>
      <c r="AB27" s="435"/>
      <c r="AC27" s="435"/>
      <c r="AD27" s="435">
        <f>+[3]REFQ!AD23</f>
        <v>4</v>
      </c>
      <c r="AE27" s="435"/>
      <c r="AF27" s="435"/>
      <c r="AG27" s="437">
        <f>+[3]REFQ!I23</f>
        <v>1</v>
      </c>
      <c r="AH27" s="438"/>
      <c r="AI27" s="439"/>
      <c r="AJ27" s="440"/>
      <c r="AK27" s="440"/>
      <c r="AL27" s="440"/>
      <c r="AM27" s="440"/>
      <c r="AN27" s="443"/>
      <c r="AO27" s="443"/>
      <c r="AP27" s="445"/>
    </row>
    <row r="28" spans="1:42" ht="45">
      <c r="A28" s="429">
        <f t="shared" si="0"/>
        <v>15</v>
      </c>
      <c r="B28" s="430" t="str">
        <f>+[3]REFQ!C24</f>
        <v>3216741P8</v>
      </c>
      <c r="C28" s="442" t="str">
        <f>+[3]REFQ!F24</f>
        <v>C3R116B</v>
      </c>
      <c r="D28" s="432" t="str">
        <f>+[3]REFQ!AT24</f>
        <v>Clip support 329959IP7 1H 1V
Spacer closed by geometry</v>
      </c>
      <c r="E28" s="433">
        <f>+[3]REFQ!H24</f>
        <v>2</v>
      </c>
      <c r="F28" s="434">
        <f>+[3]REFQ!AS24</f>
        <v>1</v>
      </c>
      <c r="G28" s="434"/>
      <c r="H28" s="435"/>
      <c r="I28" s="435"/>
      <c r="J28" s="435"/>
      <c r="K28" s="435"/>
      <c r="L28" s="435"/>
      <c r="M28" s="435"/>
      <c r="N28" s="436">
        <f>+[3]REFQ!K24</f>
        <v>1</v>
      </c>
      <c r="O28" s="434"/>
      <c r="P28" s="434"/>
      <c r="Q28" s="434"/>
      <c r="R28" s="434"/>
      <c r="S28" s="434"/>
      <c r="T28" s="434"/>
      <c r="U28" s="434">
        <f>+[3]REFQ!R24</f>
        <v>1</v>
      </c>
      <c r="V28" s="435"/>
      <c r="W28" s="435">
        <f>+[3]REFQ!Q24</f>
        <v>1</v>
      </c>
      <c r="X28" s="435">
        <f>+[3]REFQ!T24</f>
        <v>1</v>
      </c>
      <c r="Y28" s="435"/>
      <c r="Z28" s="435"/>
      <c r="AA28" s="435"/>
      <c r="AB28" s="435"/>
      <c r="AC28" s="435">
        <f>+[3]REFQ!AA24</f>
        <v>1</v>
      </c>
      <c r="AD28" s="435"/>
      <c r="AE28" s="435"/>
      <c r="AF28" s="435"/>
      <c r="AG28" s="437">
        <f>+[3]REFQ!I24</f>
        <v>1</v>
      </c>
      <c r="AH28" s="438"/>
      <c r="AI28" s="439"/>
      <c r="AJ28" s="440"/>
      <c r="AK28" s="440"/>
      <c r="AL28" s="440"/>
      <c r="AM28" s="440"/>
      <c r="AN28" s="443"/>
      <c r="AO28" s="443"/>
      <c r="AP28" s="445"/>
    </row>
    <row r="29" spans="1:42" ht="45">
      <c r="A29" s="429">
        <f t="shared" si="0"/>
        <v>16</v>
      </c>
      <c r="B29" s="430" t="str">
        <f>+[3]REFQ!C25</f>
        <v>3216741P8</v>
      </c>
      <c r="C29" s="442" t="str">
        <f>+[3]REFQ!F25</f>
        <v>C3R116C</v>
      </c>
      <c r="D29" s="432" t="str">
        <f>+[3]REFQ!AT25</f>
        <v>Clip support 329959IP7 1H 1V,
Spacer closed by geometry</v>
      </c>
      <c r="E29" s="433">
        <f>+[3]REFQ!H25</f>
        <v>2</v>
      </c>
      <c r="F29" s="434">
        <f>+[3]REFQ!AS25</f>
        <v>1</v>
      </c>
      <c r="G29" s="434"/>
      <c r="H29" s="435"/>
      <c r="I29" s="435"/>
      <c r="J29" s="435"/>
      <c r="K29" s="435"/>
      <c r="L29" s="435"/>
      <c r="M29" s="435"/>
      <c r="N29" s="436">
        <f>+[3]REFQ!K25</f>
        <v>1</v>
      </c>
      <c r="O29" s="434"/>
      <c r="P29" s="434"/>
      <c r="Q29" s="434"/>
      <c r="R29" s="434"/>
      <c r="S29" s="434"/>
      <c r="T29" s="434"/>
      <c r="U29" s="434">
        <f>+[3]REFQ!R25</f>
        <v>1</v>
      </c>
      <c r="V29" s="435"/>
      <c r="W29" s="435">
        <f>+[3]REFQ!Q25</f>
        <v>1</v>
      </c>
      <c r="X29" s="435">
        <f>+[3]REFQ!T25</f>
        <v>1</v>
      </c>
      <c r="Y29" s="435"/>
      <c r="Z29" s="435"/>
      <c r="AA29" s="435"/>
      <c r="AB29" s="435"/>
      <c r="AC29" s="435">
        <f>+[3]REFQ!AA25</f>
        <v>1</v>
      </c>
      <c r="AD29" s="435"/>
      <c r="AE29" s="435"/>
      <c r="AF29" s="435"/>
      <c r="AG29" s="437">
        <f>+[3]REFQ!I25</f>
        <v>1</v>
      </c>
      <c r="AH29" s="438"/>
      <c r="AI29" s="439"/>
      <c r="AJ29" s="440"/>
      <c r="AK29" s="440"/>
      <c r="AL29" s="440"/>
      <c r="AM29" s="440"/>
      <c r="AN29" s="443"/>
      <c r="AO29" s="443"/>
      <c r="AP29" s="445"/>
    </row>
    <row r="30" spans="1:42" ht="30">
      <c r="A30" s="429">
        <f t="shared" si="0"/>
        <v>17</v>
      </c>
      <c r="B30" s="430" t="str">
        <f>+[3]REFQ!C26</f>
        <v>3216741F0</v>
      </c>
      <c r="C30" s="442" t="str">
        <f>+[3]REFQ!F26</f>
        <v>C3R123</v>
      </c>
      <c r="D30" s="432" t="str">
        <f>+[3]REFQ!AT26</f>
        <v>Spacer closed by geometry
Collar pins</v>
      </c>
      <c r="E30" s="433">
        <f>+[3]REFQ!H26</f>
        <v>2</v>
      </c>
      <c r="F30" s="434">
        <f>+[3]REFQ!AS26</f>
        <v>1</v>
      </c>
      <c r="G30" s="434"/>
      <c r="H30" s="435"/>
      <c r="I30" s="435"/>
      <c r="J30" s="435"/>
      <c r="K30" s="435"/>
      <c r="L30" s="435"/>
      <c r="M30" s="435"/>
      <c r="N30" s="436">
        <f>+[3]REFQ!K26</f>
        <v>1</v>
      </c>
      <c r="O30" s="434"/>
      <c r="P30" s="434"/>
      <c r="Q30" s="434"/>
      <c r="R30" s="434"/>
      <c r="S30" s="434"/>
      <c r="T30" s="434"/>
      <c r="U30" s="434"/>
      <c r="V30" s="435"/>
      <c r="W30" s="435"/>
      <c r="X30" s="435"/>
      <c r="Y30" s="435"/>
      <c r="Z30" s="435"/>
      <c r="AA30" s="435"/>
      <c r="AB30" s="435"/>
      <c r="AC30" s="435"/>
      <c r="AD30" s="435">
        <f>+[3]REFQ!AD26</f>
        <v>2</v>
      </c>
      <c r="AE30" s="435"/>
      <c r="AF30" s="435"/>
      <c r="AG30" s="437">
        <f>+[3]REFQ!I26</f>
        <v>1</v>
      </c>
      <c r="AH30" s="438"/>
      <c r="AI30" s="439"/>
      <c r="AJ30" s="440"/>
      <c r="AK30" s="440"/>
      <c r="AL30" s="440"/>
      <c r="AM30" s="440"/>
      <c r="AN30" s="443"/>
      <c r="AO30" s="443"/>
      <c r="AP30" s="445"/>
    </row>
    <row r="31" spans="1:42" ht="30">
      <c r="A31" s="429">
        <f t="shared" si="0"/>
        <v>18</v>
      </c>
      <c r="B31" s="430" t="str">
        <f>+[3]REFQ!C27</f>
        <v>3216761U0</v>
      </c>
      <c r="C31" s="442" t="str">
        <f>+[3]REFQ!F27</f>
        <v>C3R124</v>
      </c>
      <c r="D31" s="432" t="str">
        <f>+[3]REFQ!AT27</f>
        <v>Spacer closed by geometry
Collar pins</v>
      </c>
      <c r="E31" s="433">
        <f>+[3]REFQ!H27</f>
        <v>2</v>
      </c>
      <c r="F31" s="434">
        <f>+[3]REFQ!AS27</f>
        <v>1</v>
      </c>
      <c r="G31" s="434"/>
      <c r="H31" s="435"/>
      <c r="I31" s="435"/>
      <c r="J31" s="435"/>
      <c r="K31" s="435"/>
      <c r="L31" s="435"/>
      <c r="M31" s="435"/>
      <c r="N31" s="436">
        <f>+[3]REFQ!K27</f>
        <v>1</v>
      </c>
      <c r="O31" s="434"/>
      <c r="P31" s="434"/>
      <c r="Q31" s="434"/>
      <c r="R31" s="434"/>
      <c r="S31" s="434"/>
      <c r="T31" s="434"/>
      <c r="U31" s="434"/>
      <c r="V31" s="435"/>
      <c r="W31" s="435"/>
      <c r="X31" s="435"/>
      <c r="Y31" s="435"/>
      <c r="Z31" s="435"/>
      <c r="AA31" s="435"/>
      <c r="AB31" s="435"/>
      <c r="AC31" s="435"/>
      <c r="AD31" s="435">
        <f>+[3]REFQ!AD27</f>
        <v>2</v>
      </c>
      <c r="AE31" s="435"/>
      <c r="AF31" s="435"/>
      <c r="AG31" s="437">
        <f>+[3]REFQ!I27</f>
        <v>1</v>
      </c>
      <c r="AH31" s="438"/>
      <c r="AI31" s="439"/>
      <c r="AJ31" s="440"/>
      <c r="AK31" s="440"/>
      <c r="AL31" s="440"/>
      <c r="AM31" s="440"/>
      <c r="AN31" s="443"/>
      <c r="AO31" s="443"/>
      <c r="AP31" s="445"/>
    </row>
    <row r="32" spans="1:42" s="444" customFormat="1" ht="15">
      <c r="A32" s="429">
        <f t="shared" si="0"/>
        <v>19</v>
      </c>
      <c r="B32" s="430" t="str">
        <f>+[3]REFQ!C28</f>
        <v>32035205Q</v>
      </c>
      <c r="C32" s="442" t="str">
        <f>+[3]REFQ!F28</f>
        <v>R2</v>
      </c>
      <c r="D32" s="432" t="str">
        <f>+[3]REFQ!AT28</f>
        <v>airien module</v>
      </c>
      <c r="E32" s="433"/>
      <c r="F32" s="434"/>
      <c r="G32" s="434"/>
      <c r="H32" s="435"/>
      <c r="I32" s="435"/>
      <c r="J32" s="435"/>
      <c r="K32" s="435">
        <f>+[3]REFQ!AN28</f>
        <v>1</v>
      </c>
      <c r="L32" s="435"/>
      <c r="M32" s="435"/>
      <c r="N32" s="436"/>
      <c r="O32" s="434"/>
      <c r="P32" s="434"/>
      <c r="Q32" s="434"/>
      <c r="R32" s="434"/>
      <c r="S32" s="434"/>
      <c r="T32" s="434"/>
      <c r="U32" s="434"/>
      <c r="V32" s="435"/>
      <c r="W32" s="435"/>
      <c r="X32" s="435"/>
      <c r="Y32" s="435"/>
      <c r="Z32" s="435"/>
      <c r="AA32" s="435"/>
      <c r="AB32" s="435"/>
      <c r="AC32" s="435"/>
      <c r="AD32" s="435"/>
      <c r="AE32" s="435"/>
      <c r="AF32" s="435"/>
      <c r="AG32" s="437">
        <f>+[3]REFQ!I28</f>
        <v>1</v>
      </c>
      <c r="AH32" s="438"/>
      <c r="AI32" s="439"/>
      <c r="AJ32" s="440"/>
      <c r="AK32" s="440"/>
      <c r="AL32" s="440"/>
      <c r="AM32" s="440"/>
      <c r="AN32" s="443"/>
      <c r="AO32" s="443"/>
      <c r="AP32" s="445"/>
    </row>
    <row r="33" spans="1:42" ht="15">
      <c r="A33" s="429">
        <f t="shared" si="0"/>
        <v>20</v>
      </c>
      <c r="B33" s="430" t="str">
        <f>+[3]REFQ!C29</f>
        <v>E05810500</v>
      </c>
      <c r="C33" s="442" t="str">
        <f>+[3]REFQ!F29</f>
        <v>R21</v>
      </c>
      <c r="D33" s="432" t="str">
        <f>+[3]REFQ!AT29</f>
        <v>airien module</v>
      </c>
      <c r="E33" s="433"/>
      <c r="F33" s="434"/>
      <c r="G33" s="434"/>
      <c r="H33" s="435"/>
      <c r="I33" s="435"/>
      <c r="J33" s="435"/>
      <c r="K33" s="435">
        <f>+[3]REFQ!AN29</f>
        <v>1</v>
      </c>
      <c r="L33" s="435"/>
      <c r="M33" s="435"/>
      <c r="N33" s="436"/>
      <c r="O33" s="434"/>
      <c r="P33" s="434"/>
      <c r="Q33" s="434"/>
      <c r="R33" s="434"/>
      <c r="S33" s="434"/>
      <c r="T33" s="434"/>
      <c r="U33" s="434"/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G33" s="437">
        <f>+[3]REFQ!I29</f>
        <v>1</v>
      </c>
      <c r="AH33" s="438"/>
      <c r="AI33" s="439"/>
      <c r="AJ33" s="440"/>
      <c r="AK33" s="440"/>
      <c r="AL33" s="440"/>
      <c r="AM33" s="440"/>
      <c r="AN33" s="443"/>
      <c r="AO33" s="443"/>
      <c r="AP33" s="445"/>
    </row>
    <row r="34" spans="1:42" ht="15">
      <c r="A34" s="429">
        <f t="shared" si="0"/>
        <v>21</v>
      </c>
      <c r="B34" s="430" t="str">
        <f>+[3]REFQ!C30</f>
        <v>E05810500</v>
      </c>
      <c r="C34" s="442" t="str">
        <f>+[3]REFQ!F30</f>
        <v>R22</v>
      </c>
      <c r="D34" s="432" t="str">
        <f>+[3]REFQ!AT30</f>
        <v>airien module</v>
      </c>
      <c r="E34" s="433"/>
      <c r="F34" s="434"/>
      <c r="G34" s="434"/>
      <c r="H34" s="435"/>
      <c r="I34" s="435"/>
      <c r="J34" s="435"/>
      <c r="K34" s="435">
        <f>+[3]REFQ!AN30</f>
        <v>1</v>
      </c>
      <c r="L34" s="435"/>
      <c r="M34" s="435"/>
      <c r="N34" s="436"/>
      <c r="O34" s="434"/>
      <c r="P34" s="434"/>
      <c r="Q34" s="434"/>
      <c r="R34" s="434"/>
      <c r="S34" s="434"/>
      <c r="T34" s="434"/>
      <c r="U34" s="434"/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G34" s="437">
        <f>+[3]REFQ!I30</f>
        <v>1</v>
      </c>
      <c r="AH34" s="438"/>
      <c r="AI34" s="439"/>
      <c r="AJ34" s="440"/>
      <c r="AK34" s="440"/>
      <c r="AL34" s="440"/>
      <c r="AM34" s="440"/>
      <c r="AN34" s="443"/>
      <c r="AO34" s="443"/>
      <c r="AP34" s="445"/>
    </row>
    <row r="35" spans="1:42" ht="15">
      <c r="A35" s="429">
        <f t="shared" si="0"/>
        <v>22</v>
      </c>
      <c r="B35" s="430" t="str">
        <f>+[3]REFQ!C31</f>
        <v>329959AR1</v>
      </c>
      <c r="C35" s="442" t="str">
        <f>+[3]REFQ!F31</f>
        <v>R33</v>
      </c>
      <c r="D35" s="432" t="str">
        <f>+[3]REFQ!AT31</f>
        <v>airien module</v>
      </c>
      <c r="E35" s="433"/>
      <c r="F35" s="434"/>
      <c r="G35" s="434"/>
      <c r="H35" s="435"/>
      <c r="I35" s="435"/>
      <c r="J35" s="435"/>
      <c r="K35" s="435">
        <f>+[3]REFQ!AN31</f>
        <v>1</v>
      </c>
      <c r="L35" s="435"/>
      <c r="M35" s="435"/>
      <c r="N35" s="436"/>
      <c r="O35" s="434"/>
      <c r="P35" s="434"/>
      <c r="Q35" s="434"/>
      <c r="R35" s="434"/>
      <c r="S35" s="434"/>
      <c r="T35" s="434"/>
      <c r="U35" s="434"/>
      <c r="V35" s="435"/>
      <c r="W35" s="435"/>
      <c r="X35" s="435"/>
      <c r="Y35" s="435"/>
      <c r="Z35" s="435"/>
      <c r="AA35" s="435"/>
      <c r="AB35" s="435"/>
      <c r="AC35" s="435"/>
      <c r="AD35" s="435"/>
      <c r="AE35" s="435"/>
      <c r="AF35" s="435"/>
      <c r="AG35" s="437">
        <f>+[3]REFQ!I31</f>
        <v>1</v>
      </c>
      <c r="AH35" s="438"/>
      <c r="AI35" s="439"/>
      <c r="AJ35" s="440"/>
      <c r="AK35" s="440"/>
      <c r="AL35" s="440"/>
      <c r="AM35" s="440"/>
      <c r="AN35" s="443"/>
      <c r="AO35" s="443"/>
      <c r="AP35" s="445"/>
    </row>
    <row r="36" spans="1:42" s="444" customFormat="1" ht="15">
      <c r="A36" s="446">
        <f t="shared" si="0"/>
        <v>23</v>
      </c>
      <c r="B36" s="447"/>
      <c r="C36" s="448"/>
      <c r="D36" s="449"/>
      <c r="E36" s="450"/>
      <c r="F36" s="451"/>
      <c r="G36" s="451"/>
      <c r="H36" s="452"/>
      <c r="I36" s="452"/>
      <c r="J36" s="452"/>
      <c r="K36" s="452"/>
      <c r="L36" s="452"/>
      <c r="M36" s="452"/>
      <c r="N36" s="453"/>
      <c r="O36" s="451"/>
      <c r="P36" s="451"/>
      <c r="Q36" s="451"/>
      <c r="R36" s="451"/>
      <c r="S36" s="451"/>
      <c r="T36" s="451"/>
      <c r="U36" s="451"/>
      <c r="V36" s="452"/>
      <c r="W36" s="452"/>
      <c r="X36" s="452"/>
      <c r="Y36" s="452"/>
      <c r="Z36" s="452"/>
      <c r="AA36" s="452"/>
      <c r="AB36" s="452"/>
      <c r="AC36" s="452"/>
      <c r="AD36" s="452"/>
      <c r="AE36" s="452"/>
      <c r="AF36" s="452"/>
      <c r="AG36" s="437"/>
      <c r="AH36" s="454"/>
      <c r="AI36" s="455"/>
      <c r="AJ36" s="456"/>
      <c r="AK36" s="456"/>
      <c r="AL36" s="456"/>
      <c r="AM36" s="456"/>
      <c r="AN36" s="457"/>
      <c r="AO36" s="457"/>
      <c r="AP36" s="445"/>
    </row>
    <row r="37" spans="1:42" s="444" customFormat="1" ht="15">
      <c r="A37" s="429">
        <f t="shared" si="0"/>
        <v>24</v>
      </c>
      <c r="B37" s="430" t="str">
        <f>+[3]REFQ!C33</f>
        <v>3203550BY</v>
      </c>
      <c r="C37" s="442" t="str">
        <f>+[3]REFQ!F33</f>
        <v>CLIP-001</v>
      </c>
      <c r="D37" s="432">
        <f>+[3]REFQ!AT33</f>
        <v>0</v>
      </c>
      <c r="E37" s="433"/>
      <c r="F37" s="434"/>
      <c r="G37" s="434"/>
      <c r="H37" s="435"/>
      <c r="I37" s="435"/>
      <c r="J37" s="435"/>
      <c r="K37" s="435">
        <f>+[3]REFQ!AN33</f>
        <v>1</v>
      </c>
      <c r="L37" s="435"/>
      <c r="M37" s="435"/>
      <c r="N37" s="436"/>
      <c r="O37" s="434"/>
      <c r="P37" s="434"/>
      <c r="Q37" s="434"/>
      <c r="R37" s="434"/>
      <c r="S37" s="434"/>
      <c r="T37" s="434"/>
      <c r="U37" s="434"/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G37" s="437">
        <f>+[3]REFQ!I33</f>
        <v>1</v>
      </c>
      <c r="AH37" s="438"/>
      <c r="AI37" s="439"/>
      <c r="AJ37" s="440"/>
      <c r="AK37" s="440"/>
      <c r="AL37" s="440"/>
      <c r="AM37" s="440"/>
      <c r="AN37" s="443"/>
      <c r="AO37" s="443"/>
      <c r="AP37" s="445"/>
    </row>
    <row r="38" spans="1:42" s="444" customFormat="1" ht="15">
      <c r="A38" s="429">
        <f t="shared" si="0"/>
        <v>25</v>
      </c>
      <c r="B38" s="430" t="str">
        <f>+[3]REFQ!C34</f>
        <v>3203550BY</v>
      </c>
      <c r="C38" s="442" t="str">
        <f>+[3]REFQ!F34</f>
        <v>R8</v>
      </c>
      <c r="D38" s="432" t="str">
        <f>+[3]REFQ!AT34</f>
        <v>airien module</v>
      </c>
      <c r="E38" s="433"/>
      <c r="F38" s="434"/>
      <c r="G38" s="434"/>
      <c r="H38" s="435"/>
      <c r="I38" s="435"/>
      <c r="J38" s="435"/>
      <c r="K38" s="435">
        <f>+[3]REFQ!AN34</f>
        <v>1</v>
      </c>
      <c r="L38" s="435"/>
      <c r="M38" s="435"/>
      <c r="N38" s="436"/>
      <c r="O38" s="434"/>
      <c r="P38" s="434"/>
      <c r="Q38" s="434"/>
      <c r="R38" s="434"/>
      <c r="S38" s="434"/>
      <c r="T38" s="434"/>
      <c r="U38" s="434"/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G38" s="437">
        <f>+[3]REFQ!I34</f>
        <v>1</v>
      </c>
      <c r="AH38" s="438"/>
      <c r="AI38" s="439"/>
      <c r="AJ38" s="440"/>
      <c r="AK38" s="440"/>
      <c r="AL38" s="440"/>
      <c r="AM38" s="440"/>
      <c r="AN38" s="443"/>
      <c r="AO38" s="443"/>
      <c r="AP38" s="445"/>
    </row>
    <row r="39" spans="1:42" s="444" customFormat="1" ht="15">
      <c r="A39" s="429">
        <f t="shared" si="0"/>
        <v>26</v>
      </c>
      <c r="B39" s="430" t="str">
        <f>+[3]REFQ!C35</f>
        <v>3203550BY</v>
      </c>
      <c r="C39" s="442" t="str">
        <f>+[3]REFQ!F35</f>
        <v>R3</v>
      </c>
      <c r="D39" s="432" t="str">
        <f>+[3]REFQ!AT35</f>
        <v>airien module</v>
      </c>
      <c r="E39" s="433"/>
      <c r="F39" s="434"/>
      <c r="G39" s="434"/>
      <c r="H39" s="435"/>
      <c r="I39" s="435"/>
      <c r="J39" s="435"/>
      <c r="K39" s="435">
        <f>+[3]REFQ!AN35</f>
        <v>1</v>
      </c>
      <c r="L39" s="435"/>
      <c r="M39" s="435"/>
      <c r="N39" s="436"/>
      <c r="O39" s="434"/>
      <c r="P39" s="434"/>
      <c r="Q39" s="434"/>
      <c r="R39" s="434"/>
      <c r="S39" s="434"/>
      <c r="T39" s="434"/>
      <c r="U39" s="434"/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G39" s="437">
        <f>+[3]REFQ!I35</f>
        <v>1</v>
      </c>
      <c r="AH39" s="438"/>
      <c r="AI39" s="439"/>
      <c r="AJ39" s="440"/>
      <c r="AK39" s="440"/>
      <c r="AL39" s="440"/>
      <c r="AM39" s="440"/>
      <c r="AN39" s="443"/>
      <c r="AO39" s="443"/>
      <c r="AP39" s="458"/>
    </row>
    <row r="40" spans="1:42" s="444" customFormat="1" ht="15">
      <c r="A40" s="429">
        <f t="shared" si="0"/>
        <v>27</v>
      </c>
      <c r="B40" s="430" t="str">
        <f>+[3]REFQ!C36</f>
        <v>3203550BY</v>
      </c>
      <c r="C40" s="442" t="str">
        <f>+[3]REFQ!F36</f>
        <v>R5</v>
      </c>
      <c r="D40" s="432" t="str">
        <f>+[3]REFQ!AT36</f>
        <v>airien module</v>
      </c>
      <c r="E40" s="433"/>
      <c r="F40" s="434"/>
      <c r="G40" s="434"/>
      <c r="H40" s="435"/>
      <c r="I40" s="435"/>
      <c r="J40" s="435"/>
      <c r="K40" s="435">
        <f>+[3]REFQ!AN36</f>
        <v>1</v>
      </c>
      <c r="L40" s="435"/>
      <c r="M40" s="435"/>
      <c r="N40" s="436"/>
      <c r="O40" s="434"/>
      <c r="P40" s="434"/>
      <c r="Q40" s="434"/>
      <c r="R40" s="434"/>
      <c r="S40" s="434"/>
      <c r="T40" s="434"/>
      <c r="U40" s="434"/>
      <c r="V40" s="435"/>
      <c r="W40" s="435"/>
      <c r="X40" s="435"/>
      <c r="Y40" s="435"/>
      <c r="Z40" s="435"/>
      <c r="AA40" s="435"/>
      <c r="AB40" s="435"/>
      <c r="AC40" s="435"/>
      <c r="AD40" s="435"/>
      <c r="AE40" s="435"/>
      <c r="AF40" s="435"/>
      <c r="AG40" s="437">
        <f>+[3]REFQ!I36</f>
        <v>1</v>
      </c>
      <c r="AH40" s="438"/>
      <c r="AI40" s="439"/>
      <c r="AJ40" s="440"/>
      <c r="AK40" s="440"/>
      <c r="AL40" s="440"/>
      <c r="AM40" s="440"/>
      <c r="AN40" s="443"/>
      <c r="AO40" s="443"/>
      <c r="AP40" s="458"/>
    </row>
    <row r="41" spans="1:42" s="444" customFormat="1" ht="15">
      <c r="A41" s="429">
        <f t="shared" si="0"/>
        <v>28</v>
      </c>
      <c r="B41" s="430" t="str">
        <f>+[3]REFQ!C37</f>
        <v>3203550BY</v>
      </c>
      <c r="C41" s="442" t="str">
        <f>+[3]REFQ!F37</f>
        <v>R6</v>
      </c>
      <c r="D41" s="432" t="str">
        <f>+[3]REFQ!AT37</f>
        <v>airien module</v>
      </c>
      <c r="E41" s="433"/>
      <c r="F41" s="434"/>
      <c r="G41" s="434"/>
      <c r="H41" s="435"/>
      <c r="I41" s="435"/>
      <c r="J41" s="435"/>
      <c r="K41" s="435">
        <f>+[3]REFQ!AN37</f>
        <v>1</v>
      </c>
      <c r="L41" s="435"/>
      <c r="M41" s="435"/>
      <c r="N41" s="436"/>
      <c r="O41" s="434"/>
      <c r="P41" s="434"/>
      <c r="Q41" s="434"/>
      <c r="R41" s="434"/>
      <c r="S41" s="434"/>
      <c r="T41" s="434"/>
      <c r="U41" s="434"/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G41" s="437">
        <f>+[3]REFQ!I37</f>
        <v>1</v>
      </c>
      <c r="AH41" s="438"/>
      <c r="AI41" s="439"/>
      <c r="AJ41" s="440"/>
      <c r="AK41" s="440"/>
      <c r="AL41" s="440"/>
      <c r="AM41" s="440"/>
      <c r="AN41" s="443"/>
      <c r="AO41" s="443"/>
      <c r="AP41" s="458"/>
    </row>
    <row r="42" spans="1:42" s="444" customFormat="1" ht="15">
      <c r="A42" s="429">
        <f t="shared" si="0"/>
        <v>29</v>
      </c>
      <c r="B42" s="430" t="str">
        <f>+[3]REFQ!C38</f>
        <v>3203550BY</v>
      </c>
      <c r="C42" s="442" t="str">
        <f>+[3]REFQ!F38</f>
        <v>R16</v>
      </c>
      <c r="D42" s="432" t="str">
        <f>+[3]REFQ!AT38</f>
        <v>airien module</v>
      </c>
      <c r="E42" s="433"/>
      <c r="F42" s="434"/>
      <c r="G42" s="434"/>
      <c r="H42" s="435"/>
      <c r="I42" s="435"/>
      <c r="J42" s="435"/>
      <c r="K42" s="435">
        <f>+[3]REFQ!AN38</f>
        <v>1</v>
      </c>
      <c r="L42" s="435"/>
      <c r="M42" s="435"/>
      <c r="N42" s="436"/>
      <c r="O42" s="434"/>
      <c r="P42" s="434"/>
      <c r="Q42" s="434"/>
      <c r="R42" s="434"/>
      <c r="S42" s="434"/>
      <c r="T42" s="434"/>
      <c r="U42" s="434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G42" s="437">
        <f>+[3]REFQ!I38</f>
        <v>1</v>
      </c>
      <c r="AH42" s="438"/>
      <c r="AI42" s="439"/>
      <c r="AJ42" s="440"/>
      <c r="AK42" s="440"/>
      <c r="AL42" s="440"/>
      <c r="AM42" s="440"/>
      <c r="AN42" s="443"/>
      <c r="AO42" s="443"/>
      <c r="AP42" s="458"/>
    </row>
    <row r="43" spans="1:42" s="444" customFormat="1" ht="15">
      <c r="A43" s="429">
        <f t="shared" si="0"/>
        <v>30</v>
      </c>
      <c r="B43" s="430" t="str">
        <f>+[3]REFQ!C39</f>
        <v>3203550BY</v>
      </c>
      <c r="C43" s="442" t="str">
        <f>+[3]REFQ!F39</f>
        <v>R17</v>
      </c>
      <c r="D43" s="432" t="str">
        <f>+[3]REFQ!AT39</f>
        <v>airien module</v>
      </c>
      <c r="E43" s="433"/>
      <c r="F43" s="434"/>
      <c r="G43" s="434"/>
      <c r="H43" s="435"/>
      <c r="I43" s="435"/>
      <c r="J43" s="435"/>
      <c r="K43" s="435">
        <f>+[3]REFQ!AN39</f>
        <v>1</v>
      </c>
      <c r="L43" s="435"/>
      <c r="M43" s="435"/>
      <c r="N43" s="436"/>
      <c r="O43" s="434"/>
      <c r="P43" s="434"/>
      <c r="Q43" s="434"/>
      <c r="R43" s="434"/>
      <c r="S43" s="434"/>
      <c r="T43" s="434"/>
      <c r="U43" s="434"/>
      <c r="V43" s="435"/>
      <c r="W43" s="435"/>
      <c r="X43" s="435"/>
      <c r="Y43" s="435"/>
      <c r="Z43" s="435"/>
      <c r="AA43" s="435"/>
      <c r="AB43" s="435"/>
      <c r="AC43" s="435"/>
      <c r="AD43" s="435"/>
      <c r="AE43" s="435"/>
      <c r="AF43" s="435"/>
      <c r="AG43" s="437">
        <f>+[3]REFQ!I39</f>
        <v>1</v>
      </c>
      <c r="AH43" s="438"/>
      <c r="AI43" s="439"/>
      <c r="AJ43" s="440"/>
      <c r="AK43" s="440"/>
      <c r="AL43" s="440"/>
      <c r="AM43" s="440"/>
      <c r="AN43" s="443"/>
      <c r="AO43" s="443"/>
      <c r="AP43" s="458"/>
    </row>
    <row r="44" spans="1:42" s="444" customFormat="1" ht="15">
      <c r="A44" s="429">
        <f t="shared" si="0"/>
        <v>31</v>
      </c>
      <c r="B44" s="430" t="str">
        <f>+[3]REFQ!C40</f>
        <v>3203550BY</v>
      </c>
      <c r="C44" s="442" t="str">
        <f>+[3]REFQ!F40</f>
        <v>R18</v>
      </c>
      <c r="D44" s="432" t="str">
        <f>+[3]REFQ!AT40</f>
        <v>airien module</v>
      </c>
      <c r="E44" s="433"/>
      <c r="F44" s="434"/>
      <c r="G44" s="434"/>
      <c r="H44" s="435"/>
      <c r="I44" s="435"/>
      <c r="J44" s="435"/>
      <c r="K44" s="435">
        <f>+[3]REFQ!AN40</f>
        <v>1</v>
      </c>
      <c r="L44" s="435"/>
      <c r="M44" s="435"/>
      <c r="N44" s="436"/>
      <c r="O44" s="434"/>
      <c r="P44" s="434"/>
      <c r="Q44" s="434"/>
      <c r="R44" s="434"/>
      <c r="S44" s="434"/>
      <c r="T44" s="434"/>
      <c r="U44" s="434"/>
      <c r="V44" s="435"/>
      <c r="W44" s="435"/>
      <c r="X44" s="435"/>
      <c r="Y44" s="435"/>
      <c r="Z44" s="435"/>
      <c r="AA44" s="435"/>
      <c r="AB44" s="435"/>
      <c r="AC44" s="435"/>
      <c r="AD44" s="435"/>
      <c r="AE44" s="435"/>
      <c r="AF44" s="435"/>
      <c r="AG44" s="437">
        <f>+[3]REFQ!I40</f>
        <v>1</v>
      </c>
      <c r="AH44" s="438"/>
      <c r="AI44" s="439"/>
      <c r="AJ44" s="440"/>
      <c r="AK44" s="440"/>
      <c r="AL44" s="440"/>
      <c r="AM44" s="440"/>
      <c r="AN44" s="443"/>
      <c r="AO44" s="443"/>
      <c r="AP44" s="458"/>
    </row>
    <row r="45" spans="1:42" s="444" customFormat="1" ht="15">
      <c r="A45" s="429">
        <f t="shared" si="0"/>
        <v>32</v>
      </c>
      <c r="B45" s="430" t="str">
        <f>+[3]REFQ!C41</f>
        <v>3203550BY</v>
      </c>
      <c r="C45" s="442" t="str">
        <f>+[3]REFQ!F41</f>
        <v>R25</v>
      </c>
      <c r="D45" s="432" t="str">
        <f>+[3]REFQ!AT41</f>
        <v>airien module</v>
      </c>
      <c r="E45" s="433"/>
      <c r="F45" s="434"/>
      <c r="G45" s="434"/>
      <c r="H45" s="435"/>
      <c r="I45" s="435"/>
      <c r="J45" s="435"/>
      <c r="K45" s="435">
        <f>+[3]REFQ!AN41</f>
        <v>1</v>
      </c>
      <c r="L45" s="435"/>
      <c r="M45" s="435"/>
      <c r="N45" s="436"/>
      <c r="O45" s="434"/>
      <c r="P45" s="434"/>
      <c r="Q45" s="434"/>
      <c r="R45" s="434"/>
      <c r="S45" s="434"/>
      <c r="T45" s="434"/>
      <c r="U45" s="434"/>
      <c r="V45" s="435"/>
      <c r="W45" s="435"/>
      <c r="X45" s="435"/>
      <c r="Y45" s="435"/>
      <c r="Z45" s="435"/>
      <c r="AA45" s="435"/>
      <c r="AB45" s="435"/>
      <c r="AC45" s="435"/>
      <c r="AD45" s="435"/>
      <c r="AE45" s="435"/>
      <c r="AF45" s="435"/>
      <c r="AG45" s="437">
        <f>+[3]REFQ!I41</f>
        <v>1</v>
      </c>
      <c r="AH45" s="438"/>
      <c r="AI45" s="439"/>
      <c r="AJ45" s="440"/>
      <c r="AK45" s="440"/>
      <c r="AL45" s="440"/>
      <c r="AM45" s="440"/>
      <c r="AN45" s="443"/>
      <c r="AO45" s="443"/>
      <c r="AP45" s="458"/>
    </row>
    <row r="46" spans="1:42" s="444" customFormat="1" ht="15">
      <c r="A46" s="429">
        <f t="shared" si="0"/>
        <v>33</v>
      </c>
      <c r="B46" s="430" t="str">
        <f>+[3]REFQ!C42</f>
        <v>3203550BY</v>
      </c>
      <c r="C46" s="442" t="str">
        <f>+[3]REFQ!F42</f>
        <v>R29</v>
      </c>
      <c r="D46" s="432" t="str">
        <f>+[3]REFQ!AT42</f>
        <v>airien module</v>
      </c>
      <c r="E46" s="433"/>
      <c r="F46" s="434"/>
      <c r="G46" s="434"/>
      <c r="H46" s="435"/>
      <c r="I46" s="435"/>
      <c r="J46" s="435"/>
      <c r="K46" s="435">
        <f>+[3]REFQ!AN42</f>
        <v>1</v>
      </c>
      <c r="L46" s="435"/>
      <c r="M46" s="435"/>
      <c r="N46" s="436"/>
      <c r="O46" s="434"/>
      <c r="P46" s="434"/>
      <c r="Q46" s="434"/>
      <c r="R46" s="434"/>
      <c r="S46" s="434"/>
      <c r="T46" s="434"/>
      <c r="U46" s="434"/>
      <c r="V46" s="435"/>
      <c r="W46" s="435"/>
      <c r="X46" s="435"/>
      <c r="Y46" s="435"/>
      <c r="Z46" s="435"/>
      <c r="AA46" s="435"/>
      <c r="AB46" s="435"/>
      <c r="AC46" s="435"/>
      <c r="AD46" s="435"/>
      <c r="AE46" s="435"/>
      <c r="AF46" s="435"/>
      <c r="AG46" s="437">
        <f>+[3]REFQ!I42</f>
        <v>1</v>
      </c>
      <c r="AH46" s="438"/>
      <c r="AI46" s="439"/>
      <c r="AJ46" s="440"/>
      <c r="AK46" s="440"/>
      <c r="AL46" s="440"/>
      <c r="AM46" s="440"/>
      <c r="AN46" s="443"/>
      <c r="AO46" s="443"/>
      <c r="AP46" s="458"/>
    </row>
    <row r="47" spans="1:42" s="444" customFormat="1" ht="15">
      <c r="A47" s="429">
        <f t="shared" si="0"/>
        <v>34</v>
      </c>
      <c r="B47" s="430" t="str">
        <f>+[3]REFQ!C43</f>
        <v>3203550BY</v>
      </c>
      <c r="C47" s="442" t="str">
        <f>+[3]REFQ!F43</f>
        <v>R30</v>
      </c>
      <c r="D47" s="432" t="str">
        <f>+[3]REFQ!AT43</f>
        <v>airien module</v>
      </c>
      <c r="E47" s="433"/>
      <c r="F47" s="434"/>
      <c r="G47" s="434"/>
      <c r="H47" s="435"/>
      <c r="I47" s="435"/>
      <c r="J47" s="435"/>
      <c r="K47" s="435">
        <f>+[3]REFQ!AN43</f>
        <v>1</v>
      </c>
      <c r="L47" s="435"/>
      <c r="M47" s="435"/>
      <c r="N47" s="436"/>
      <c r="O47" s="434"/>
      <c r="P47" s="434"/>
      <c r="Q47" s="434"/>
      <c r="R47" s="434"/>
      <c r="S47" s="434"/>
      <c r="T47" s="434"/>
      <c r="U47" s="434"/>
      <c r="V47" s="435"/>
      <c r="W47" s="435"/>
      <c r="X47" s="435"/>
      <c r="Y47" s="435"/>
      <c r="Z47" s="435"/>
      <c r="AA47" s="435"/>
      <c r="AB47" s="435"/>
      <c r="AC47" s="435"/>
      <c r="AD47" s="435"/>
      <c r="AE47" s="435"/>
      <c r="AF47" s="435"/>
      <c r="AG47" s="437">
        <f>+[3]REFQ!I43</f>
        <v>1</v>
      </c>
      <c r="AH47" s="438"/>
      <c r="AI47" s="439"/>
      <c r="AJ47" s="440"/>
      <c r="AK47" s="440"/>
      <c r="AL47" s="440"/>
      <c r="AM47" s="440"/>
      <c r="AN47" s="443"/>
      <c r="AO47" s="443"/>
      <c r="AP47" s="458"/>
    </row>
    <row r="48" spans="1:42" s="444" customFormat="1" ht="15">
      <c r="A48" s="429">
        <f t="shared" si="0"/>
        <v>35</v>
      </c>
      <c r="B48" s="430" t="str">
        <f>+[3]REFQ!C44</f>
        <v>3203550BY</v>
      </c>
      <c r="C48" s="442" t="str">
        <f>+[3]REFQ!F44</f>
        <v>R27</v>
      </c>
      <c r="D48" s="432" t="str">
        <f>+[3]REFQ!AT44</f>
        <v>airien module</v>
      </c>
      <c r="E48" s="433"/>
      <c r="F48" s="434"/>
      <c r="G48" s="434"/>
      <c r="H48" s="435"/>
      <c r="I48" s="435"/>
      <c r="J48" s="435"/>
      <c r="K48" s="435">
        <f>+[3]REFQ!AN44</f>
        <v>1</v>
      </c>
      <c r="L48" s="435"/>
      <c r="M48" s="435"/>
      <c r="N48" s="436"/>
      <c r="O48" s="434"/>
      <c r="P48" s="434"/>
      <c r="Q48" s="434"/>
      <c r="R48" s="434"/>
      <c r="S48" s="434"/>
      <c r="T48" s="434"/>
      <c r="U48" s="434"/>
      <c r="V48" s="435"/>
      <c r="W48" s="435"/>
      <c r="X48" s="435"/>
      <c r="Y48" s="435"/>
      <c r="Z48" s="435"/>
      <c r="AA48" s="435"/>
      <c r="AB48" s="435"/>
      <c r="AC48" s="435"/>
      <c r="AD48" s="435"/>
      <c r="AE48" s="435"/>
      <c r="AF48" s="435"/>
      <c r="AG48" s="437">
        <f>+[3]REFQ!I44</f>
        <v>1</v>
      </c>
      <c r="AH48" s="438"/>
      <c r="AI48" s="439"/>
      <c r="AJ48" s="440"/>
      <c r="AK48" s="440"/>
      <c r="AL48" s="440"/>
      <c r="AM48" s="440"/>
      <c r="AN48" s="443"/>
      <c r="AO48" s="443"/>
      <c r="AP48" s="458"/>
    </row>
    <row r="49" spans="1:47" ht="15">
      <c r="A49" s="429">
        <f t="shared" si="0"/>
        <v>36</v>
      </c>
      <c r="B49" s="430" t="str">
        <f>+[3]REFQ!C45</f>
        <v>3203550BY</v>
      </c>
      <c r="C49" s="442" t="str">
        <f>+[3]REFQ!F45</f>
        <v>R027</v>
      </c>
      <c r="D49" s="432" t="str">
        <f>+[3]REFQ!AT45</f>
        <v>airien module</v>
      </c>
      <c r="E49" s="433"/>
      <c r="F49" s="434"/>
      <c r="G49" s="434"/>
      <c r="H49" s="435"/>
      <c r="I49" s="435"/>
      <c r="J49" s="435"/>
      <c r="K49" s="435">
        <f>+[3]REFQ!AN45</f>
        <v>1</v>
      </c>
      <c r="L49" s="435"/>
      <c r="M49" s="435"/>
      <c r="N49" s="436"/>
      <c r="O49" s="434"/>
      <c r="P49" s="434"/>
      <c r="Q49" s="434"/>
      <c r="R49" s="434"/>
      <c r="S49" s="434"/>
      <c r="T49" s="434"/>
      <c r="U49" s="434"/>
      <c r="V49" s="435"/>
      <c r="W49" s="435"/>
      <c r="X49" s="435"/>
      <c r="Y49" s="435"/>
      <c r="Z49" s="435"/>
      <c r="AA49" s="435"/>
      <c r="AB49" s="435"/>
      <c r="AC49" s="435"/>
      <c r="AD49" s="435"/>
      <c r="AE49" s="435"/>
      <c r="AF49" s="435"/>
      <c r="AG49" s="437">
        <f>+[3]REFQ!I45</f>
        <v>1</v>
      </c>
      <c r="AH49" s="438"/>
      <c r="AI49" s="439"/>
      <c r="AJ49" s="440"/>
      <c r="AK49" s="440"/>
      <c r="AL49" s="440"/>
      <c r="AM49" s="440"/>
      <c r="AN49" s="443"/>
      <c r="AO49" s="443"/>
      <c r="AP49" s="458"/>
    </row>
    <row r="50" spans="1:47" ht="15">
      <c r="A50" s="429">
        <f t="shared" si="0"/>
        <v>37</v>
      </c>
      <c r="B50" s="430" t="str">
        <f>+[3]REFQ!C46</f>
        <v>3203501H4</v>
      </c>
      <c r="C50" s="442" t="str">
        <f>+[3]REFQ!F46</f>
        <v>R34</v>
      </c>
      <c r="D50" s="432" t="str">
        <f>+[3]REFQ!AT46</f>
        <v>airien module</v>
      </c>
      <c r="E50" s="433"/>
      <c r="F50" s="434"/>
      <c r="G50" s="434"/>
      <c r="H50" s="435"/>
      <c r="I50" s="435"/>
      <c r="J50" s="435"/>
      <c r="K50" s="435">
        <f>+[3]REFQ!AN46</f>
        <v>1</v>
      </c>
      <c r="L50" s="435"/>
      <c r="M50" s="435"/>
      <c r="N50" s="436"/>
      <c r="O50" s="434"/>
      <c r="P50" s="434"/>
      <c r="Q50" s="434"/>
      <c r="R50" s="434"/>
      <c r="S50" s="434"/>
      <c r="T50" s="434"/>
      <c r="U50" s="434"/>
      <c r="V50" s="435"/>
      <c r="W50" s="435"/>
      <c r="X50" s="435"/>
      <c r="Y50" s="435"/>
      <c r="Z50" s="435"/>
      <c r="AA50" s="435"/>
      <c r="AB50" s="435"/>
      <c r="AC50" s="435"/>
      <c r="AD50" s="435"/>
      <c r="AE50" s="435"/>
      <c r="AF50" s="435"/>
      <c r="AG50" s="437">
        <f>+[3]REFQ!I46</f>
        <v>1</v>
      </c>
      <c r="AH50" s="438"/>
      <c r="AI50" s="439"/>
      <c r="AJ50" s="440"/>
      <c r="AK50" s="440"/>
      <c r="AL50" s="440"/>
      <c r="AM50" s="440"/>
      <c r="AN50" s="443"/>
      <c r="AO50" s="443"/>
      <c r="AP50" s="458"/>
    </row>
    <row r="51" spans="1:47" s="444" customFormat="1" ht="15">
      <c r="A51" s="429">
        <f t="shared" si="0"/>
        <v>38</v>
      </c>
      <c r="B51" s="430" t="str">
        <f>+[3]REFQ!C47</f>
        <v>3203511B5</v>
      </c>
      <c r="C51" s="442" t="str">
        <f>+[3]REFQ!F47</f>
        <v>R4</v>
      </c>
      <c r="D51" s="432" t="str">
        <f>+[3]REFQ!AT47</f>
        <v>airien module</v>
      </c>
      <c r="E51" s="433"/>
      <c r="F51" s="434"/>
      <c r="G51" s="434"/>
      <c r="H51" s="435"/>
      <c r="I51" s="435"/>
      <c r="J51" s="435"/>
      <c r="K51" s="435">
        <f>+[3]REFQ!AN47</f>
        <v>1</v>
      </c>
      <c r="L51" s="435"/>
      <c r="M51" s="435"/>
      <c r="N51" s="436"/>
      <c r="O51" s="434"/>
      <c r="P51" s="434"/>
      <c r="Q51" s="434"/>
      <c r="R51" s="434"/>
      <c r="S51" s="434"/>
      <c r="T51" s="434"/>
      <c r="U51" s="434"/>
      <c r="V51" s="435"/>
      <c r="W51" s="435"/>
      <c r="X51" s="435"/>
      <c r="Y51" s="435"/>
      <c r="Z51" s="435"/>
      <c r="AA51" s="435"/>
      <c r="AB51" s="435"/>
      <c r="AC51" s="435"/>
      <c r="AD51" s="435"/>
      <c r="AE51" s="435"/>
      <c r="AF51" s="435"/>
      <c r="AG51" s="437">
        <f>+[3]REFQ!I47</f>
        <v>1</v>
      </c>
      <c r="AH51" s="438"/>
      <c r="AI51" s="439"/>
      <c r="AJ51" s="440"/>
      <c r="AK51" s="440"/>
      <c r="AL51" s="440"/>
      <c r="AM51" s="440"/>
      <c r="AN51" s="443"/>
      <c r="AO51" s="443"/>
      <c r="AP51" s="458"/>
    </row>
    <row r="52" spans="1:47" s="444" customFormat="1" ht="15">
      <c r="A52" s="429">
        <f t="shared" si="0"/>
        <v>39</v>
      </c>
      <c r="B52" s="430">
        <f>+[3]REFQ!C48</f>
        <v>329940068</v>
      </c>
      <c r="C52" s="442" t="str">
        <f>+[3]REFQ!F48</f>
        <v>R26</v>
      </c>
      <c r="D52" s="432" t="str">
        <f>+[3]REFQ!AT48</f>
        <v>airien module</v>
      </c>
      <c r="E52" s="433"/>
      <c r="F52" s="434"/>
      <c r="G52" s="434"/>
      <c r="H52" s="435"/>
      <c r="I52" s="435"/>
      <c r="J52" s="435"/>
      <c r="K52" s="435">
        <f>+[3]REFQ!AN48</f>
        <v>1</v>
      </c>
      <c r="L52" s="435"/>
      <c r="M52" s="435"/>
      <c r="N52" s="436"/>
      <c r="O52" s="434"/>
      <c r="P52" s="434"/>
      <c r="Q52" s="434"/>
      <c r="R52" s="434"/>
      <c r="S52" s="434"/>
      <c r="T52" s="434"/>
      <c r="U52" s="434"/>
      <c r="V52" s="435"/>
      <c r="W52" s="435"/>
      <c r="X52" s="435"/>
      <c r="Y52" s="435"/>
      <c r="Z52" s="435"/>
      <c r="AA52" s="435"/>
      <c r="AB52" s="435"/>
      <c r="AC52" s="435"/>
      <c r="AD52" s="435"/>
      <c r="AE52" s="435"/>
      <c r="AF52" s="435"/>
      <c r="AG52" s="437">
        <f>+[3]REFQ!I48</f>
        <v>1</v>
      </c>
      <c r="AH52" s="438"/>
      <c r="AI52" s="439"/>
      <c r="AJ52" s="440"/>
      <c r="AK52" s="440"/>
      <c r="AL52" s="440"/>
      <c r="AM52" s="440"/>
      <c r="AN52" s="443"/>
      <c r="AO52" s="443"/>
      <c r="AP52" s="458"/>
    </row>
    <row r="53" spans="1:47" s="444" customFormat="1" ht="15">
      <c r="A53" s="429">
        <f t="shared" si="0"/>
        <v>40</v>
      </c>
      <c r="B53" s="430" t="str">
        <f>+[3]REFQ!C49</f>
        <v>3203550BY</v>
      </c>
      <c r="C53" s="442" t="str">
        <f>+[3]REFQ!F49</f>
        <v>R9</v>
      </c>
      <c r="D53" s="432" t="str">
        <f>+[3]REFQ!AT49</f>
        <v>airien module</v>
      </c>
      <c r="E53" s="433"/>
      <c r="F53" s="434"/>
      <c r="G53" s="434"/>
      <c r="H53" s="435"/>
      <c r="I53" s="435"/>
      <c r="J53" s="435"/>
      <c r="K53" s="435">
        <f>+[3]REFQ!AN49</f>
        <v>1</v>
      </c>
      <c r="L53" s="435"/>
      <c r="M53" s="435"/>
      <c r="N53" s="436"/>
      <c r="O53" s="434"/>
      <c r="P53" s="434"/>
      <c r="Q53" s="434"/>
      <c r="R53" s="434"/>
      <c r="S53" s="434"/>
      <c r="T53" s="434"/>
      <c r="U53" s="434"/>
      <c r="V53" s="435"/>
      <c r="W53" s="435"/>
      <c r="X53" s="435"/>
      <c r="Y53" s="435"/>
      <c r="Z53" s="435"/>
      <c r="AA53" s="435"/>
      <c r="AB53" s="435"/>
      <c r="AC53" s="435"/>
      <c r="AD53" s="435"/>
      <c r="AE53" s="435"/>
      <c r="AF53" s="435"/>
      <c r="AG53" s="437">
        <f>+[3]REFQ!I49</f>
        <v>1</v>
      </c>
      <c r="AH53" s="438"/>
      <c r="AI53" s="439"/>
      <c r="AJ53" s="440"/>
      <c r="AK53" s="440"/>
      <c r="AL53" s="440"/>
      <c r="AM53" s="440"/>
      <c r="AN53" s="443"/>
      <c r="AO53" s="443"/>
      <c r="AP53" s="458"/>
    </row>
    <row r="54" spans="1:47" s="444" customFormat="1" ht="15">
      <c r="A54" s="429">
        <f t="shared" si="0"/>
        <v>41</v>
      </c>
      <c r="B54" s="430" t="str">
        <f>+[3]REFQ!C50</f>
        <v>3203550BY</v>
      </c>
      <c r="C54" s="442" t="str">
        <f>+[3]REFQ!F50</f>
        <v>R10</v>
      </c>
      <c r="D54" s="432" t="str">
        <f>+[3]REFQ!AT50</f>
        <v>airien module</v>
      </c>
      <c r="E54" s="433"/>
      <c r="F54" s="434"/>
      <c r="G54" s="434"/>
      <c r="H54" s="435"/>
      <c r="I54" s="435"/>
      <c r="J54" s="435"/>
      <c r="K54" s="435">
        <f>+[3]REFQ!AN50</f>
        <v>1</v>
      </c>
      <c r="L54" s="435"/>
      <c r="M54" s="435"/>
      <c r="N54" s="436"/>
      <c r="O54" s="434"/>
      <c r="P54" s="434"/>
      <c r="Q54" s="434"/>
      <c r="R54" s="434"/>
      <c r="S54" s="434"/>
      <c r="T54" s="434"/>
      <c r="U54" s="434"/>
      <c r="V54" s="435"/>
      <c r="W54" s="435"/>
      <c r="X54" s="435"/>
      <c r="Y54" s="435"/>
      <c r="Z54" s="435"/>
      <c r="AA54" s="435"/>
      <c r="AB54" s="435"/>
      <c r="AC54" s="435"/>
      <c r="AD54" s="435"/>
      <c r="AE54" s="435"/>
      <c r="AF54" s="435"/>
      <c r="AG54" s="437">
        <f>+[3]REFQ!I50</f>
        <v>1</v>
      </c>
      <c r="AH54" s="438"/>
      <c r="AI54" s="439"/>
      <c r="AJ54" s="440"/>
      <c r="AK54" s="440"/>
      <c r="AL54" s="440"/>
      <c r="AM54" s="440"/>
      <c r="AN54" s="443"/>
      <c r="AO54" s="443"/>
      <c r="AP54" s="458"/>
    </row>
    <row r="55" spans="1:47" ht="15">
      <c r="A55" s="429">
        <f t="shared" si="0"/>
        <v>42</v>
      </c>
      <c r="B55" s="430" t="str">
        <f>+[3]REFQ!C51</f>
        <v>3203550BY</v>
      </c>
      <c r="C55" s="442" t="str">
        <f>+[3]REFQ!F51</f>
        <v>R11</v>
      </c>
      <c r="D55" s="432" t="str">
        <f>+[3]REFQ!AT51</f>
        <v>airien module</v>
      </c>
      <c r="E55" s="433"/>
      <c r="F55" s="434"/>
      <c r="G55" s="434"/>
      <c r="H55" s="435"/>
      <c r="I55" s="435"/>
      <c r="J55" s="435"/>
      <c r="K55" s="435">
        <f>+[3]REFQ!AN51</f>
        <v>1</v>
      </c>
      <c r="L55" s="435"/>
      <c r="M55" s="435"/>
      <c r="N55" s="436"/>
      <c r="O55" s="434"/>
      <c r="P55" s="434"/>
      <c r="Q55" s="434"/>
      <c r="R55" s="434"/>
      <c r="S55" s="434"/>
      <c r="T55" s="434"/>
      <c r="U55" s="434"/>
      <c r="V55" s="435"/>
      <c r="W55" s="435"/>
      <c r="X55" s="435"/>
      <c r="Y55" s="435"/>
      <c r="Z55" s="435"/>
      <c r="AA55" s="435"/>
      <c r="AB55" s="435"/>
      <c r="AC55" s="435"/>
      <c r="AD55" s="435"/>
      <c r="AE55" s="435"/>
      <c r="AF55" s="435"/>
      <c r="AG55" s="437">
        <f>+[3]REFQ!I51</f>
        <v>1</v>
      </c>
      <c r="AH55" s="438"/>
      <c r="AI55" s="439"/>
      <c r="AJ55" s="440"/>
      <c r="AK55" s="440"/>
      <c r="AL55" s="440"/>
      <c r="AM55" s="440"/>
      <c r="AN55" s="443"/>
      <c r="AO55" s="443"/>
      <c r="AP55" s="458"/>
    </row>
    <row r="56" spans="1:47" ht="15.75" thickBot="1">
      <c r="A56" s="429">
        <f t="shared" si="0"/>
        <v>43</v>
      </c>
      <c r="B56" s="430" t="str">
        <f>+[3]REFQ!C52</f>
        <v>3203501H4</v>
      </c>
      <c r="C56" s="442" t="str">
        <f>+[3]REFQ!F52</f>
        <v>R12</v>
      </c>
      <c r="D56" s="432" t="str">
        <f>+[3]REFQ!AT52</f>
        <v>airien module</v>
      </c>
      <c r="E56" s="433"/>
      <c r="F56" s="434"/>
      <c r="G56" s="434"/>
      <c r="H56" s="435"/>
      <c r="I56" s="435"/>
      <c r="J56" s="435"/>
      <c r="K56" s="435">
        <f>+[3]REFQ!AN52</f>
        <v>1</v>
      </c>
      <c r="L56" s="435"/>
      <c r="M56" s="435"/>
      <c r="N56" s="436"/>
      <c r="O56" s="434"/>
      <c r="P56" s="434"/>
      <c r="Q56" s="434"/>
      <c r="R56" s="434"/>
      <c r="S56" s="434"/>
      <c r="T56" s="434"/>
      <c r="U56" s="434"/>
      <c r="V56" s="435"/>
      <c r="W56" s="435"/>
      <c r="X56" s="435"/>
      <c r="Y56" s="435"/>
      <c r="Z56" s="435"/>
      <c r="AA56" s="435"/>
      <c r="AB56" s="435"/>
      <c r="AC56" s="435"/>
      <c r="AD56" s="435"/>
      <c r="AE56" s="435"/>
      <c r="AF56" s="435"/>
      <c r="AG56" s="437">
        <f>+[3]REFQ!I52</f>
        <v>1</v>
      </c>
      <c r="AH56" s="438"/>
      <c r="AI56" s="439"/>
      <c r="AJ56" s="440"/>
      <c r="AK56" s="440"/>
      <c r="AL56" s="440"/>
      <c r="AM56" s="440"/>
      <c r="AN56" s="443"/>
      <c r="AO56" s="443"/>
      <c r="AP56" s="458"/>
    </row>
    <row r="57" spans="1:47" ht="16.5" thickBot="1">
      <c r="A57" s="459"/>
      <c r="B57" s="460" t="s">
        <v>192</v>
      </c>
      <c r="C57" s="461"/>
      <c r="D57" s="461"/>
      <c r="E57" s="462" t="s">
        <v>193</v>
      </c>
      <c r="F57" s="463" t="s">
        <v>194</v>
      </c>
      <c r="G57" s="464"/>
      <c r="H57" s="464"/>
      <c r="I57" s="464"/>
      <c r="J57" s="464"/>
      <c r="K57" s="464"/>
      <c r="L57" s="464"/>
      <c r="M57" s="465"/>
      <c r="N57" s="463" t="s">
        <v>195</v>
      </c>
      <c r="O57" s="464"/>
      <c r="P57" s="464"/>
      <c r="Q57" s="464"/>
      <c r="R57" s="465"/>
      <c r="S57" s="463" t="s">
        <v>196</v>
      </c>
      <c r="T57" s="464"/>
      <c r="U57" s="464"/>
      <c r="V57" s="464"/>
      <c r="W57" s="465"/>
      <c r="X57" s="463"/>
      <c r="Y57" s="464"/>
      <c r="Z57" s="464"/>
      <c r="AA57" s="465"/>
      <c r="AB57" s="466" t="s">
        <v>197</v>
      </c>
      <c r="AC57" s="466"/>
      <c r="AD57" s="466"/>
      <c r="AE57" s="466"/>
      <c r="AF57" s="467"/>
      <c r="AG57" s="468"/>
      <c r="AH57" s="469"/>
      <c r="AI57" s="470" t="s">
        <v>198</v>
      </c>
      <c r="AJ57" s="470"/>
      <c r="AK57" s="470"/>
      <c r="AL57" s="470"/>
      <c r="AM57" s="470"/>
      <c r="AN57" s="470"/>
      <c r="AO57" s="471"/>
    </row>
    <row r="58" spans="1:47" ht="15.75">
      <c r="A58" s="472"/>
      <c r="B58" s="473" t="s">
        <v>199</v>
      </c>
      <c r="C58" s="474"/>
      <c r="D58" s="474"/>
      <c r="E58" s="475" t="s">
        <v>200</v>
      </c>
      <c r="F58" s="476" t="s">
        <v>201</v>
      </c>
      <c r="G58" s="477"/>
      <c r="H58" s="477"/>
      <c r="I58" s="477"/>
      <c r="J58" s="477"/>
      <c r="K58" s="477"/>
      <c r="L58" s="477"/>
      <c r="M58" s="478"/>
      <c r="N58" s="479"/>
      <c r="O58" s="478"/>
      <c r="P58" s="478"/>
      <c r="Q58" s="478"/>
      <c r="R58" s="478"/>
      <c r="S58" s="480"/>
      <c r="T58" s="481"/>
      <c r="U58" s="481"/>
      <c r="V58" s="481"/>
      <c r="W58" s="482"/>
      <c r="X58" s="479"/>
      <c r="Y58" s="478"/>
      <c r="Z58" s="478"/>
      <c r="AA58" s="483"/>
      <c r="AB58" s="478"/>
      <c r="AC58" s="478"/>
      <c r="AD58" s="478"/>
      <c r="AE58" s="478"/>
      <c r="AF58" s="483"/>
      <c r="AG58" s="484"/>
      <c r="AH58" s="469"/>
      <c r="AI58" s="485"/>
      <c r="AJ58" s="486"/>
      <c r="AK58" s="486"/>
      <c r="AL58" s="486"/>
      <c r="AM58" s="486"/>
      <c r="AN58" s="486"/>
      <c r="AO58" s="487"/>
    </row>
    <row r="59" spans="1:47" ht="15.75">
      <c r="A59" s="472"/>
      <c r="B59" s="473" t="s">
        <v>202</v>
      </c>
      <c r="C59" s="474"/>
      <c r="D59" s="474"/>
      <c r="E59" s="475" t="s">
        <v>203</v>
      </c>
      <c r="F59" s="475"/>
      <c r="G59" s="488"/>
      <c r="H59" s="488"/>
      <c r="I59" s="488"/>
      <c r="J59" s="488"/>
      <c r="K59" s="488"/>
      <c r="L59" s="488"/>
      <c r="M59" s="489"/>
      <c r="N59" s="490"/>
      <c r="O59" s="489"/>
      <c r="P59" s="489"/>
      <c r="Q59" s="489"/>
      <c r="R59" s="489"/>
      <c r="S59" s="490"/>
      <c r="T59" s="489"/>
      <c r="U59" s="489"/>
      <c r="V59" s="489"/>
      <c r="W59" s="491"/>
      <c r="X59" s="490"/>
      <c r="Y59" s="489"/>
      <c r="Z59" s="489"/>
      <c r="AA59" s="491"/>
      <c r="AB59" s="489"/>
      <c r="AC59" s="489"/>
      <c r="AD59" s="489"/>
      <c r="AE59" s="489"/>
      <c r="AF59" s="491"/>
      <c r="AG59" s="484"/>
      <c r="AH59" s="469"/>
      <c r="AI59" s="492"/>
      <c r="AJ59" s="493"/>
      <c r="AK59" s="493"/>
      <c r="AL59" s="493"/>
      <c r="AM59" s="493"/>
      <c r="AN59" s="493"/>
      <c r="AO59" s="494"/>
    </row>
    <row r="60" spans="1:47" ht="15.75">
      <c r="A60" s="472"/>
      <c r="B60" s="473" t="s">
        <v>204</v>
      </c>
      <c r="C60" s="474"/>
      <c r="D60" s="474"/>
      <c r="E60" s="475" t="s">
        <v>205</v>
      </c>
      <c r="F60" s="475"/>
      <c r="G60" s="488"/>
      <c r="H60" s="488"/>
      <c r="I60" s="488"/>
      <c r="J60" s="488"/>
      <c r="K60" s="488"/>
      <c r="L60" s="488"/>
      <c r="M60" s="489"/>
      <c r="N60" s="490"/>
      <c r="O60" s="489"/>
      <c r="P60" s="489"/>
      <c r="Q60" s="489"/>
      <c r="R60" s="489"/>
      <c r="S60" s="490"/>
      <c r="T60" s="489"/>
      <c r="U60" s="489"/>
      <c r="V60" s="489"/>
      <c r="W60" s="491"/>
      <c r="X60" s="490"/>
      <c r="Y60" s="489"/>
      <c r="Z60" s="489"/>
      <c r="AA60" s="491"/>
      <c r="AB60" s="489"/>
      <c r="AC60" s="489"/>
      <c r="AD60" s="489"/>
      <c r="AE60" s="489"/>
      <c r="AF60" s="491"/>
      <c r="AG60" s="484"/>
      <c r="AH60" s="469"/>
      <c r="AI60" s="492"/>
      <c r="AJ60" s="493"/>
      <c r="AK60" s="493"/>
      <c r="AL60" s="493"/>
      <c r="AM60" s="493"/>
      <c r="AN60" s="493"/>
      <c r="AO60" s="494"/>
      <c r="AP60" s="348"/>
    </row>
    <row r="61" spans="1:47" ht="16.5" thickBot="1">
      <c r="A61" s="495"/>
      <c r="B61" s="496" t="s">
        <v>206</v>
      </c>
      <c r="C61" s="497"/>
      <c r="D61" s="497"/>
      <c r="E61" s="498" t="s">
        <v>207</v>
      </c>
      <c r="F61" s="499"/>
      <c r="G61" s="500"/>
      <c r="H61" s="500"/>
      <c r="I61" s="500"/>
      <c r="J61" s="500"/>
      <c r="K61" s="500"/>
      <c r="L61" s="500"/>
      <c r="M61" s="501"/>
      <c r="N61" s="502"/>
      <c r="O61" s="501"/>
      <c r="P61" s="501"/>
      <c r="Q61" s="501"/>
      <c r="R61" s="501"/>
      <c r="S61" s="502"/>
      <c r="T61" s="501"/>
      <c r="U61" s="501"/>
      <c r="V61" s="501"/>
      <c r="W61" s="503"/>
      <c r="X61" s="502"/>
      <c r="Y61" s="501"/>
      <c r="Z61" s="504"/>
      <c r="AA61" s="503"/>
      <c r="AB61" s="501"/>
      <c r="AC61" s="501"/>
      <c r="AD61" s="501"/>
      <c r="AE61" s="501"/>
      <c r="AF61" s="503"/>
      <c r="AG61" s="484"/>
      <c r="AH61" s="469"/>
      <c r="AI61" s="493"/>
      <c r="AJ61" s="493"/>
      <c r="AK61" s="493"/>
      <c r="AL61" s="493"/>
      <c r="AM61" s="493"/>
      <c r="AN61" s="493"/>
      <c r="AO61" s="494"/>
      <c r="AP61" s="348"/>
    </row>
    <row r="62" spans="1:47" ht="15.75" thickBot="1">
      <c r="A62" s="505"/>
      <c r="B62" s="506"/>
      <c r="C62" s="506"/>
      <c r="D62" s="506"/>
      <c r="E62" s="507"/>
      <c r="F62" s="507"/>
      <c r="G62" s="507"/>
      <c r="H62" s="507"/>
      <c r="I62" s="507"/>
      <c r="J62" s="507"/>
      <c r="K62" s="507"/>
      <c r="L62" s="507"/>
      <c r="M62" s="507"/>
      <c r="N62" s="505"/>
      <c r="O62" s="505"/>
      <c r="P62" s="507"/>
      <c r="Q62" s="507"/>
      <c r="R62" s="507"/>
      <c r="S62" s="507"/>
      <c r="T62" s="507"/>
      <c r="U62" s="507"/>
      <c r="V62" s="507"/>
      <c r="W62" s="507"/>
      <c r="X62" s="505"/>
      <c r="Y62" s="505"/>
      <c r="Z62" s="508"/>
      <c r="AA62" s="505"/>
      <c r="AB62" s="509"/>
      <c r="AC62" s="509"/>
      <c r="AD62" s="509"/>
      <c r="AE62" s="509"/>
      <c r="AF62" s="510"/>
      <c r="AG62" s="511">
        <f>SUM(AG14:AG61)</f>
        <v>42</v>
      </c>
      <c r="AH62" s="417"/>
      <c r="AI62" s="512"/>
      <c r="AJ62" s="512"/>
      <c r="AK62" s="512"/>
      <c r="AL62" s="512"/>
      <c r="AM62" s="512"/>
      <c r="AN62" s="512"/>
      <c r="AO62" s="512"/>
      <c r="AP62" s="348"/>
    </row>
    <row r="63" spans="1:47" s="515" customFormat="1">
      <c r="A63" s="513"/>
      <c r="B63" s="514" t="s">
        <v>208</v>
      </c>
      <c r="C63" s="514" t="s">
        <v>209</v>
      </c>
      <c r="F63" s="514"/>
      <c r="G63" s="514" t="s">
        <v>210</v>
      </c>
      <c r="H63" s="513"/>
      <c r="I63" s="513"/>
      <c r="J63" s="513"/>
      <c r="M63" s="513"/>
      <c r="N63" s="516"/>
      <c r="O63" s="514" t="s">
        <v>211</v>
      </c>
      <c r="P63" s="513"/>
      <c r="Q63" s="513"/>
      <c r="T63" s="513"/>
      <c r="U63" s="517" t="s">
        <v>212</v>
      </c>
      <c r="V63" s="513"/>
      <c r="W63" s="513"/>
      <c r="AB63" s="517" t="s">
        <v>213</v>
      </c>
      <c r="AC63" s="513"/>
      <c r="AD63" s="513"/>
      <c r="AF63" s="513"/>
      <c r="AG63" s="513"/>
      <c r="AH63" s="513"/>
      <c r="AK63" s="517" t="s">
        <v>214</v>
      </c>
      <c r="AL63" s="513"/>
      <c r="AM63" s="513"/>
      <c r="AO63" s="513"/>
      <c r="AP63" s="513"/>
      <c r="AQ63" s="513"/>
      <c r="AR63" s="513"/>
      <c r="AS63" s="513"/>
      <c r="AT63" s="513"/>
      <c r="AU63" s="518"/>
    </row>
    <row r="64" spans="1:47" s="515" customFormat="1">
      <c r="A64" s="513"/>
      <c r="B64" s="519"/>
      <c r="C64" s="519"/>
      <c r="F64" s="520"/>
      <c r="G64" s="513"/>
      <c r="H64" s="513"/>
      <c r="I64" s="513"/>
      <c r="J64" s="513"/>
      <c r="M64" s="513"/>
      <c r="N64" s="513"/>
      <c r="O64" s="519"/>
      <c r="P64" s="513"/>
      <c r="Q64" s="513"/>
      <c r="X64" s="520"/>
      <c r="Y64" s="513"/>
      <c r="Z64" s="513"/>
      <c r="AA64" s="513"/>
      <c r="AB64" s="521"/>
      <c r="AC64" s="522"/>
      <c r="AD64" s="522"/>
      <c r="AE64" s="522"/>
      <c r="AG64" s="513"/>
      <c r="AK64" s="521"/>
      <c r="AL64" s="522"/>
      <c r="AM64" s="522"/>
      <c r="AN64" s="522"/>
      <c r="AP64" s="513"/>
      <c r="AQ64" s="513"/>
      <c r="AR64" s="513"/>
      <c r="AS64" s="513"/>
      <c r="AT64" s="513"/>
      <c r="AU64" s="518"/>
    </row>
    <row r="65" spans="1:42">
      <c r="A65" s="505"/>
      <c r="B65" s="505"/>
      <c r="C65" s="505"/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G65" s="505"/>
      <c r="AH65" s="505"/>
      <c r="AI65" s="505"/>
      <c r="AJ65" s="505"/>
      <c r="AK65" s="505"/>
      <c r="AL65" s="505"/>
      <c r="AM65" s="505"/>
      <c r="AN65" s="505"/>
      <c r="AO65" s="505"/>
      <c r="AP65" s="348"/>
    </row>
    <row r="66" spans="1:42">
      <c r="A66" s="505"/>
      <c r="B66" s="505"/>
      <c r="C66" s="505"/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  <c r="AG66" s="505"/>
      <c r="AH66" s="505"/>
      <c r="AI66" s="505"/>
      <c r="AJ66" s="505"/>
      <c r="AK66" s="505"/>
      <c r="AL66" s="505"/>
      <c r="AM66" s="505"/>
      <c r="AN66" s="505"/>
      <c r="AO66" s="505"/>
      <c r="AP66" s="348"/>
    </row>
  </sheetData>
  <mergeCells count="18">
    <mergeCell ref="AB62:AF62"/>
    <mergeCell ref="AB64:AE64"/>
    <mergeCell ref="AK64:AN64"/>
    <mergeCell ref="F12:M12"/>
    <mergeCell ref="N12:AF12"/>
    <mergeCell ref="AP14:AP24"/>
    <mergeCell ref="AP25:AP38"/>
    <mergeCell ref="F57:M57"/>
    <mergeCell ref="N57:R57"/>
    <mergeCell ref="S57:W57"/>
    <mergeCell ref="X57:AA57"/>
    <mergeCell ref="AI57:AO57"/>
    <mergeCell ref="C3:M3"/>
    <mergeCell ref="Q3:Z3"/>
    <mergeCell ref="C4:M4"/>
    <mergeCell ref="Q4:Z4"/>
    <mergeCell ref="AA4:AG4"/>
    <mergeCell ref="C8:F8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refq</vt:lpstr>
      <vt:lpstr>op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2016-02-15T11:28:35Z</dcterms:modified>
</cp:coreProperties>
</file>