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8780" windowHeight="11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0" i="1" l="1"/>
  <c r="R6" i="1"/>
  <c r="R7" i="1"/>
  <c r="R8" i="1"/>
  <c r="R9" i="1"/>
  <c r="R5" i="1"/>
  <c r="F11" i="1"/>
  <c r="F6" i="1" l="1"/>
  <c r="F7" i="1"/>
  <c r="F8" i="1"/>
  <c r="F9" i="1"/>
  <c r="F5" i="1"/>
  <c r="L14" i="1" l="1"/>
  <c r="C14" i="1"/>
  <c r="C13" i="1"/>
  <c r="L13" i="1"/>
  <c r="B16" i="1" l="1"/>
</calcChain>
</file>

<file path=xl/sharedStrings.xml><?xml version="1.0" encoding="utf-8"?>
<sst xmlns="http://schemas.openxmlformats.org/spreadsheetml/2006/main" count="35" uniqueCount="25">
  <si>
    <t>blanc</t>
  </si>
  <si>
    <t>1ml sol1</t>
  </si>
  <si>
    <t>4ml sol1</t>
  </si>
  <si>
    <t>6ml sol1</t>
  </si>
  <si>
    <t>2ml sol1</t>
  </si>
  <si>
    <t>inc IPL</t>
  </si>
  <si>
    <t>ppm</t>
  </si>
  <si>
    <t>Abs 1</t>
  </si>
  <si>
    <t>Abs 2</t>
  </si>
  <si>
    <t>Abs 3</t>
  </si>
  <si>
    <t>?</t>
  </si>
  <si>
    <t>reg lin</t>
  </si>
  <si>
    <t>oo</t>
  </si>
  <si>
    <t>pente</t>
  </si>
  <si>
    <t>conc inc</t>
  </si>
  <si>
    <t>INC IPL</t>
  </si>
  <si>
    <t>INC PHARMACEUTIQUE</t>
  </si>
  <si>
    <t>jaugé n°</t>
  </si>
  <si>
    <t>V inc (ml)</t>
  </si>
  <si>
    <t>V final (ml)</t>
  </si>
  <si>
    <t>Moy</t>
  </si>
  <si>
    <t>[] ajouté (ppm)</t>
  </si>
  <si>
    <t>conc réelle</t>
  </si>
  <si>
    <r>
      <t>[CU²</t>
    </r>
    <r>
      <rPr>
        <vertAlign val="superscript"/>
        <sz val="11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>] sol1</t>
    </r>
  </si>
  <si>
    <t>V sol 1 (µl)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</si>
</sst>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0" xfId="0" applyFill="1" applyBorder="1"/>
    <xf numFmtId="0" fontId="0" fillId="2" borderId="0" xfId="0" applyFill="1"/>
    <xf numFmtId="0" fontId="1" fillId="3" borderId="0" xfId="0" applyFont="1" applyFill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Droite d'étalonnage et courbe</a:t>
            </a:r>
            <a:r>
              <a:rPr lang="fr-BE" baseline="0"/>
              <a:t> de dosage du fer dans une solution phamaceutique et dans une inconnue (</a:t>
            </a:r>
            <a:r>
              <a:rPr lang="el-GR" baseline="0">
                <a:latin typeface="Calibri"/>
              </a:rPr>
              <a:t>λ</a:t>
            </a:r>
            <a:r>
              <a:rPr lang="fr-BE" baseline="0">
                <a:latin typeface="Calibri"/>
              </a:rPr>
              <a:t> = 324,8 nm )</a:t>
            </a:r>
            <a:endParaRPr lang="fr-BE"/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Droite étalonnage </c:v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1.2148264619945859E-2"/>
                  <c:y val="0.33557277781222228"/>
                </c:manualLayout>
              </c:layout>
              <c:numFmt formatCode="General" sourceLinked="0"/>
            </c:trendlineLbl>
          </c:trendline>
          <c:xVal>
            <c:numRef>
              <c:f>Feuil1!$B$5:$B$9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  <c:pt idx="4">
                  <c:v>6</c:v>
                </c:pt>
              </c:numCache>
            </c:numRef>
          </c:xVal>
          <c:yVal>
            <c:numRef>
              <c:f>Feuil1!$F$5:$F$9</c:f>
              <c:numCache>
                <c:formatCode>General</c:formatCode>
                <c:ptCount val="5"/>
                <c:pt idx="0">
                  <c:v>3.3333333333333332E-4</c:v>
                </c:pt>
                <c:pt idx="1">
                  <c:v>4.2666666666666665E-2</c:v>
                </c:pt>
                <c:pt idx="2">
                  <c:v>8.533333333333333E-2</c:v>
                </c:pt>
                <c:pt idx="3">
                  <c:v>0.16600000000000001</c:v>
                </c:pt>
                <c:pt idx="4">
                  <c:v>0.24033333333333332</c:v>
                </c:pt>
              </c:numCache>
            </c:numRef>
          </c:yVal>
          <c:smooth val="0"/>
        </c:ser>
        <c:ser>
          <c:idx val="1"/>
          <c:order val="1"/>
          <c:tx>
            <c:v>Inc pharmaceutique</c:v>
          </c:tx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-8.0909208095217636E-2"/>
                  <c:y val="7.3132039597412532E-2"/>
                </c:manualLayout>
              </c:layout>
              <c:numFmt formatCode="General" sourceLinked="0"/>
            </c:trendlineLbl>
          </c:trendline>
          <c:xVal>
            <c:numRef>
              <c:f>Feuil1!$N$5:$N$9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numCache>
            </c:numRef>
          </c:xVal>
          <c:yVal>
            <c:numRef>
              <c:f>Feuil1!$R$5:$R$9</c:f>
              <c:numCache>
                <c:formatCode>General</c:formatCode>
                <c:ptCount val="5"/>
                <c:pt idx="0">
                  <c:v>8.4000000000000005E-2</c:v>
                </c:pt>
                <c:pt idx="1">
                  <c:v>0.123</c:v>
                </c:pt>
                <c:pt idx="2">
                  <c:v>0.16200000000000001</c:v>
                </c:pt>
                <c:pt idx="3">
                  <c:v>0.20033333333333334</c:v>
                </c:pt>
                <c:pt idx="4">
                  <c:v>0.23966666666666667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066688"/>
        <c:axId val="129827200"/>
      </c:scatterChart>
      <c:valAx>
        <c:axId val="1300666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Concentration (ppm)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9827200"/>
        <c:crosses val="autoZero"/>
        <c:crossBetween val="midCat"/>
      </c:valAx>
      <c:valAx>
        <c:axId val="129827200"/>
        <c:scaling>
          <c:orientation val="minMax"/>
          <c:min val="0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Absorbance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30066688"/>
        <c:crosses val="autoZero"/>
        <c:crossBetween val="midCat"/>
      </c:valAx>
    </c:plotArea>
    <c:legend>
      <c:legendPos val="r"/>
      <c:legendEntry>
        <c:idx val="2"/>
        <c:delete val="1"/>
      </c:legendEntry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180974</xdr:rowOff>
    </xdr:from>
    <xdr:to>
      <xdr:col>6</xdr:col>
      <xdr:colOff>647700</xdr:colOff>
      <xdr:row>36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6"/>
  <sheetViews>
    <sheetView tabSelected="1" workbookViewId="0">
      <selection activeCell="P22" sqref="P22"/>
    </sheetView>
  </sheetViews>
  <sheetFormatPr baseColWidth="10" defaultRowHeight="15" x14ac:dyDescent="0.25"/>
  <cols>
    <col min="4" max="4" width="12.7109375" bestFit="1" customWidth="1"/>
    <col min="14" max="14" width="14.42578125" bestFit="1" customWidth="1"/>
  </cols>
  <sheetData>
    <row r="2" spans="1:18" ht="17.25" x14ac:dyDescent="0.25">
      <c r="A2" s="12" t="s">
        <v>15</v>
      </c>
      <c r="J2" s="13" t="s">
        <v>16</v>
      </c>
      <c r="K2" s="13"/>
      <c r="N2" t="s">
        <v>23</v>
      </c>
      <c r="O2">
        <v>100</v>
      </c>
      <c r="P2" t="s">
        <v>6</v>
      </c>
    </row>
    <row r="4" spans="1:18" ht="15.75" thickBot="1" x14ac:dyDescent="0.3">
      <c r="A4" s="6"/>
      <c r="B4" s="7" t="s">
        <v>6</v>
      </c>
      <c r="C4" s="8" t="s">
        <v>7</v>
      </c>
      <c r="D4" s="8" t="s">
        <v>8</v>
      </c>
      <c r="E4" s="8" t="s">
        <v>9</v>
      </c>
      <c r="F4" s="8" t="s">
        <v>20</v>
      </c>
      <c r="J4" s="2" t="s">
        <v>17</v>
      </c>
      <c r="K4" s="3" t="s">
        <v>18</v>
      </c>
      <c r="L4" s="3" t="s">
        <v>24</v>
      </c>
      <c r="M4" s="3" t="s">
        <v>19</v>
      </c>
      <c r="N4" s="2" t="s">
        <v>21</v>
      </c>
      <c r="O4" s="3" t="s">
        <v>7</v>
      </c>
      <c r="P4" s="3" t="s">
        <v>8</v>
      </c>
      <c r="Q4" s="3" t="s">
        <v>9</v>
      </c>
      <c r="R4" s="3" t="s">
        <v>20</v>
      </c>
    </row>
    <row r="5" spans="1:18" x14ac:dyDescent="0.25">
      <c r="A5" s="5" t="s">
        <v>0</v>
      </c>
      <c r="B5" s="4">
        <v>0</v>
      </c>
      <c r="C5">
        <v>0</v>
      </c>
      <c r="D5">
        <v>1E-3</v>
      </c>
      <c r="E5">
        <v>0</v>
      </c>
      <c r="F5">
        <f>AVERAGE(C5:E5)</f>
        <v>3.3333333333333332E-4</v>
      </c>
      <c r="J5" s="1">
        <v>1</v>
      </c>
      <c r="K5">
        <v>10</v>
      </c>
      <c r="L5">
        <v>0</v>
      </c>
      <c r="M5">
        <v>25</v>
      </c>
      <c r="N5" s="1">
        <v>0</v>
      </c>
      <c r="O5" s="10">
        <v>8.4000000000000005E-2</v>
      </c>
      <c r="P5" s="10">
        <v>8.4000000000000005E-2</v>
      </c>
      <c r="Q5" s="10">
        <v>8.4000000000000005E-2</v>
      </c>
      <c r="R5">
        <f>AVERAGE(O5:Q5)</f>
        <v>8.4000000000000005E-2</v>
      </c>
    </row>
    <row r="6" spans="1:18" x14ac:dyDescent="0.25">
      <c r="A6" s="5" t="s">
        <v>1</v>
      </c>
      <c r="B6" s="4">
        <v>1</v>
      </c>
      <c r="C6">
        <v>4.2000000000000003E-2</v>
      </c>
      <c r="D6">
        <v>4.2999999999999997E-2</v>
      </c>
      <c r="E6">
        <v>4.2999999999999997E-2</v>
      </c>
      <c r="F6">
        <f t="shared" ref="F6:F11" si="0">AVERAGE(C6:E6)</f>
        <v>4.2666666666666665E-2</v>
      </c>
      <c r="J6" s="1">
        <v>2</v>
      </c>
      <c r="K6">
        <v>10</v>
      </c>
      <c r="L6">
        <v>250</v>
      </c>
      <c r="M6">
        <v>25</v>
      </c>
      <c r="N6" s="1">
        <v>1</v>
      </c>
      <c r="O6" s="10">
        <v>0.123</v>
      </c>
      <c r="P6" s="10">
        <v>0.123</v>
      </c>
      <c r="Q6" s="10">
        <v>0.123</v>
      </c>
      <c r="R6">
        <f t="shared" ref="R6:R9" si="1">AVERAGE(O6:Q6)</f>
        <v>0.123</v>
      </c>
    </row>
    <row r="7" spans="1:18" x14ac:dyDescent="0.25">
      <c r="A7" s="5" t="s">
        <v>4</v>
      </c>
      <c r="B7" s="4">
        <v>2</v>
      </c>
      <c r="C7">
        <v>8.5000000000000006E-2</v>
      </c>
      <c r="D7">
        <v>8.5999999999999993E-2</v>
      </c>
      <c r="E7">
        <v>8.5000000000000006E-2</v>
      </c>
      <c r="F7">
        <f t="shared" si="0"/>
        <v>8.533333333333333E-2</v>
      </c>
      <c r="J7" s="1">
        <v>3</v>
      </c>
      <c r="K7">
        <v>10</v>
      </c>
      <c r="L7">
        <v>500</v>
      </c>
      <c r="M7">
        <v>25</v>
      </c>
      <c r="N7" s="1">
        <v>2</v>
      </c>
      <c r="O7" s="10">
        <v>0.16200000000000001</v>
      </c>
      <c r="P7" s="10">
        <v>0.16200000000000001</v>
      </c>
      <c r="Q7" s="10">
        <v>0.16200000000000001</v>
      </c>
      <c r="R7">
        <f t="shared" si="1"/>
        <v>0.16200000000000001</v>
      </c>
    </row>
    <row r="8" spans="1:18" x14ac:dyDescent="0.25">
      <c r="A8" s="5" t="s">
        <v>2</v>
      </c>
      <c r="B8" s="4">
        <v>4</v>
      </c>
      <c r="C8">
        <v>0.16600000000000001</v>
      </c>
      <c r="D8">
        <v>0.16700000000000001</v>
      </c>
      <c r="E8">
        <v>0.16500000000000001</v>
      </c>
      <c r="F8">
        <f t="shared" si="0"/>
        <v>0.16600000000000001</v>
      </c>
      <c r="J8" s="1">
        <v>4</v>
      </c>
      <c r="K8">
        <v>10</v>
      </c>
      <c r="L8">
        <v>750</v>
      </c>
      <c r="M8">
        <v>25</v>
      </c>
      <c r="N8" s="1">
        <v>3</v>
      </c>
      <c r="O8" s="10">
        <v>0.20100000000000001</v>
      </c>
      <c r="P8" s="10">
        <v>0.2</v>
      </c>
      <c r="Q8" s="10">
        <v>0.2</v>
      </c>
      <c r="R8">
        <f t="shared" si="1"/>
        <v>0.20033333333333334</v>
      </c>
    </row>
    <row r="9" spans="1:18" x14ac:dyDescent="0.25">
      <c r="A9" s="5" t="s">
        <v>3</v>
      </c>
      <c r="B9" s="4">
        <v>6</v>
      </c>
      <c r="C9">
        <v>0.24</v>
      </c>
      <c r="D9">
        <v>0.24</v>
      </c>
      <c r="E9">
        <v>0.24099999999999999</v>
      </c>
      <c r="F9">
        <f t="shared" si="0"/>
        <v>0.24033333333333332</v>
      </c>
      <c r="J9" s="1">
        <v>5</v>
      </c>
      <c r="K9">
        <v>10</v>
      </c>
      <c r="L9">
        <v>1000</v>
      </c>
      <c r="M9">
        <v>25</v>
      </c>
      <c r="N9" s="1">
        <v>4</v>
      </c>
      <c r="O9" s="10">
        <v>0.23899999999999999</v>
      </c>
      <c r="P9" s="10">
        <v>0.24</v>
      </c>
      <c r="Q9" s="10">
        <v>0.24</v>
      </c>
      <c r="R9">
        <f t="shared" si="1"/>
        <v>0.23966666666666667</v>
      </c>
    </row>
    <row r="10" spans="1:18" x14ac:dyDescent="0.25">
      <c r="A10" s="5"/>
      <c r="B10" s="4"/>
      <c r="J10" t="s">
        <v>22</v>
      </c>
      <c r="K10">
        <f>28/1000*7</f>
        <v>0.19600000000000001</v>
      </c>
      <c r="L10" t="s">
        <v>6</v>
      </c>
    </row>
    <row r="11" spans="1:18" x14ac:dyDescent="0.25">
      <c r="A11" s="5" t="s">
        <v>5</v>
      </c>
      <c r="B11" s="9" t="s">
        <v>10</v>
      </c>
      <c r="C11">
        <v>0.153</v>
      </c>
      <c r="D11">
        <v>0.153</v>
      </c>
      <c r="E11">
        <v>0.153</v>
      </c>
      <c r="F11">
        <f t="shared" si="0"/>
        <v>0.153</v>
      </c>
    </row>
    <row r="13" spans="1:18" x14ac:dyDescent="0.25">
      <c r="A13" t="s">
        <v>11</v>
      </c>
      <c r="B13" t="s">
        <v>12</v>
      </c>
      <c r="C13">
        <f>INTERCEPT(F5:F9,B5:B9)</f>
        <v>2.7988505747126025E-3</v>
      </c>
      <c r="J13" t="s">
        <v>11</v>
      </c>
      <c r="K13" t="s">
        <v>12</v>
      </c>
      <c r="L13">
        <f>INTERCEPT(R5:R9,N5:N9)</f>
        <v>8.4066666666666665E-2</v>
      </c>
    </row>
    <row r="14" spans="1:18" x14ac:dyDescent="0.25">
      <c r="B14" t="s">
        <v>13</v>
      </c>
      <c r="C14">
        <f>SLOPE(F5:F9,B5:B9)</f>
        <v>4.0051724137931045E-2</v>
      </c>
      <c r="K14" t="s">
        <v>13</v>
      </c>
      <c r="L14">
        <f>SLOPE(R5:R9,N5:N9)</f>
        <v>3.8866666666666667E-2</v>
      </c>
    </row>
    <row r="16" spans="1:18" x14ac:dyDescent="0.25">
      <c r="A16" t="s">
        <v>14</v>
      </c>
      <c r="B16" s="11">
        <f>(F11-C13)/C14</f>
        <v>3.750179365762663</v>
      </c>
      <c r="C16" s="11" t="s">
        <v>6</v>
      </c>
    </row>
  </sheetData>
  <mergeCells count="1">
    <mergeCell ref="J2:K2"/>
  </mergeCells>
  <pageMargins left="0.7" right="0.7" top="0.75" bottom="0.75" header="0.3" footer="0.3"/>
  <pageSetup paperSize="9" orientation="portrait" r:id="rId1"/>
  <ignoredErrors>
    <ignoredError sqref="F5:F10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IPL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WAUTIER Nicolas</dc:creator>
  <cp:lastModifiedBy>Georges</cp:lastModifiedBy>
  <cp:lastPrinted>2016-02-02T16:43:19Z</cp:lastPrinted>
  <dcterms:created xsi:type="dcterms:W3CDTF">2016-02-02T15:48:06Z</dcterms:created>
  <dcterms:modified xsi:type="dcterms:W3CDTF">2016-02-08T21:14:14Z</dcterms:modified>
</cp:coreProperties>
</file>