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vid\Desktop\"/>
    </mc:Choice>
  </mc:AlternateContent>
  <bookViews>
    <workbookView xWindow="0" yWindow="0" windowWidth="20475" windowHeight="15360"/>
  </bookViews>
  <sheets>
    <sheet name="Semaine 8" sheetId="4" r:id="rId1"/>
  </sheets>
  <calcPr calcId="152511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E4" i="4" l="1"/>
  <c r="AE5" i="4"/>
  <c r="AE6" i="4"/>
  <c r="AE7" i="4"/>
  <c r="AE8" i="4"/>
  <c r="AE9" i="4"/>
  <c r="AE10" i="4"/>
  <c r="AE11" i="4"/>
  <c r="AE12" i="4"/>
  <c r="AE13" i="4"/>
  <c r="AE14" i="4"/>
  <c r="AE15" i="4"/>
  <c r="AE16" i="4"/>
  <c r="AE17" i="4"/>
  <c r="AE18" i="4"/>
  <c r="AE19" i="4"/>
  <c r="AE20" i="4"/>
  <c r="AE21" i="4"/>
  <c r="AE22" i="4"/>
  <c r="AE23" i="4"/>
  <c r="AE24" i="4"/>
  <c r="AE25" i="4"/>
  <c r="AE26" i="4"/>
  <c r="AE27" i="4"/>
  <c r="AE28" i="4"/>
  <c r="AE29" i="4"/>
  <c r="AE30" i="4"/>
  <c r="AE31" i="4"/>
  <c r="AE32" i="4"/>
  <c r="AE33" i="4"/>
  <c r="AE34" i="4"/>
  <c r="AE35" i="4"/>
  <c r="AE36" i="4"/>
  <c r="AE37" i="4"/>
  <c r="AE38" i="4"/>
  <c r="AE39" i="4"/>
  <c r="AE40" i="4"/>
  <c r="AE41" i="4"/>
  <c r="AE42" i="4"/>
  <c r="AE43" i="4"/>
  <c r="AE44" i="4"/>
  <c r="AE45" i="4"/>
  <c r="AE46" i="4"/>
  <c r="AE47" i="4"/>
  <c r="AE48" i="4"/>
  <c r="AE49" i="4"/>
  <c r="AG44" i="4"/>
  <c r="AH44" i="4"/>
  <c r="AG45" i="4"/>
  <c r="AH45" i="4"/>
  <c r="AG46" i="4"/>
  <c r="AH46" i="4"/>
  <c r="AG47" i="4"/>
  <c r="AH47" i="4"/>
  <c r="AG48" i="4"/>
  <c r="AH48" i="4"/>
  <c r="AG49" i="4"/>
  <c r="AH49" i="4"/>
  <c r="AG50" i="4"/>
  <c r="AH50" i="4"/>
  <c r="AG5" i="4"/>
  <c r="AG6" i="4"/>
  <c r="AG7" i="4"/>
  <c r="AG8" i="4"/>
  <c r="AG9" i="4"/>
  <c r="AG10" i="4"/>
  <c r="AG11" i="4"/>
  <c r="AG12" i="4"/>
  <c r="AG13" i="4"/>
  <c r="AG14" i="4"/>
  <c r="AG15" i="4"/>
  <c r="AG16" i="4"/>
  <c r="AG17" i="4"/>
  <c r="AG18" i="4"/>
  <c r="AG19" i="4"/>
  <c r="AG20" i="4"/>
  <c r="AG21" i="4"/>
  <c r="AG22" i="4"/>
  <c r="AG23" i="4"/>
  <c r="AG24" i="4"/>
  <c r="AG25" i="4"/>
  <c r="AG26" i="4"/>
  <c r="AG27" i="4"/>
  <c r="AG28" i="4"/>
  <c r="AG29" i="4"/>
  <c r="AG30" i="4"/>
  <c r="AG31" i="4"/>
  <c r="AG32" i="4"/>
  <c r="AG33" i="4"/>
  <c r="AG34" i="4"/>
  <c r="AG35" i="4"/>
  <c r="AG36" i="4"/>
  <c r="AG37" i="4"/>
  <c r="AG38" i="4"/>
  <c r="AG39" i="4"/>
  <c r="AG40" i="4"/>
  <c r="AG41" i="4"/>
  <c r="AG42" i="4"/>
  <c r="AG43" i="4"/>
  <c r="AG51" i="4"/>
  <c r="AG52" i="4"/>
  <c r="AG53" i="4"/>
  <c r="AG54" i="4"/>
  <c r="AG55" i="4"/>
  <c r="AG56" i="4"/>
  <c r="AG57" i="4"/>
  <c r="AG58" i="4"/>
  <c r="AG59" i="4"/>
  <c r="AG60" i="4"/>
  <c r="AG61" i="4"/>
  <c r="AG62" i="4"/>
  <c r="AG4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W31" i="4"/>
  <c r="W32" i="4"/>
  <c r="W33" i="4"/>
  <c r="W34" i="4"/>
  <c r="W35" i="4"/>
  <c r="W36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AA20" i="4"/>
  <c r="AA21" i="4"/>
  <c r="AA22" i="4"/>
  <c r="AA23" i="4"/>
  <c r="AA24" i="4"/>
  <c r="AG63" i="4"/>
  <c r="AG64" i="4"/>
  <c r="AG65" i="4"/>
  <c r="AG66" i="4"/>
  <c r="AG67" i="4"/>
  <c r="AG68" i="4"/>
  <c r="AG69" i="4"/>
  <c r="AG70" i="4"/>
  <c r="AG71" i="4"/>
  <c r="AG72" i="4"/>
  <c r="AG73" i="4"/>
  <c r="AG74" i="4"/>
  <c r="AG75" i="4"/>
  <c r="AG76" i="4"/>
  <c r="AG77" i="4"/>
  <c r="AG78" i="4"/>
  <c r="AG79" i="4"/>
  <c r="AG80" i="4"/>
  <c r="AG81" i="4"/>
  <c r="AG82" i="4"/>
  <c r="AG83" i="4"/>
  <c r="AG84" i="4"/>
  <c r="AG85" i="4"/>
  <c r="AG86" i="4"/>
  <c r="AG87" i="4"/>
  <c r="AG88" i="4"/>
  <c r="AG89" i="4"/>
  <c r="AG90" i="4"/>
  <c r="AG91" i="4"/>
  <c r="AG92" i="4"/>
  <c r="AG93" i="4"/>
  <c r="AG94" i="4"/>
  <c r="AG95" i="4"/>
  <c r="AG96" i="4"/>
  <c r="AG97" i="4"/>
  <c r="AG98" i="4"/>
  <c r="AG99" i="4"/>
  <c r="AG100" i="4"/>
  <c r="AG101" i="4"/>
  <c r="AG102" i="4"/>
  <c r="AG103" i="4"/>
  <c r="AG104" i="4"/>
  <c r="AG105" i="4"/>
  <c r="AG106" i="4"/>
  <c r="AH5" i="4"/>
  <c r="AH6" i="4"/>
  <c r="AH7" i="4"/>
  <c r="AH8" i="4"/>
  <c r="AH9" i="4"/>
  <c r="AH10" i="4"/>
  <c r="AH11" i="4"/>
  <c r="AH12" i="4"/>
  <c r="AH13" i="4"/>
  <c r="AH14" i="4"/>
  <c r="AH15" i="4"/>
  <c r="AH16" i="4"/>
  <c r="AH17" i="4"/>
  <c r="AH18" i="4"/>
  <c r="AH19" i="4"/>
  <c r="AH20" i="4"/>
  <c r="AH21" i="4"/>
  <c r="AH22" i="4"/>
  <c r="AH23" i="4"/>
  <c r="AH24" i="4"/>
  <c r="AH25" i="4"/>
  <c r="AH26" i="4"/>
  <c r="AH27" i="4"/>
  <c r="AH28" i="4"/>
  <c r="AH29" i="4"/>
  <c r="AH30" i="4"/>
  <c r="AH31" i="4"/>
  <c r="AH32" i="4"/>
  <c r="AH33" i="4"/>
  <c r="AH34" i="4"/>
  <c r="AH35" i="4"/>
  <c r="AH36" i="4"/>
  <c r="AH37" i="4"/>
  <c r="AH38" i="4"/>
  <c r="AH39" i="4"/>
  <c r="AH40" i="4"/>
  <c r="AH41" i="4"/>
  <c r="AH42" i="4"/>
  <c r="AH43" i="4"/>
  <c r="AH51" i="4"/>
  <c r="AH52" i="4"/>
  <c r="AH53" i="4"/>
  <c r="AH54" i="4"/>
  <c r="AH55" i="4"/>
  <c r="AH56" i="4"/>
  <c r="AH57" i="4"/>
  <c r="AH58" i="4"/>
  <c r="AH59" i="4"/>
  <c r="AH60" i="4"/>
  <c r="AH61" i="4"/>
  <c r="AH62" i="4"/>
  <c r="AH63" i="4"/>
  <c r="AH64" i="4"/>
  <c r="AH65" i="4"/>
  <c r="AH66" i="4"/>
  <c r="AH67" i="4"/>
  <c r="AH68" i="4"/>
  <c r="AH69" i="4"/>
  <c r="AH70" i="4"/>
  <c r="AH71" i="4"/>
  <c r="AH72" i="4"/>
  <c r="AH73" i="4"/>
  <c r="AH74" i="4"/>
  <c r="AH75" i="4"/>
  <c r="AH76" i="4"/>
  <c r="AH77" i="4"/>
  <c r="AH78" i="4"/>
  <c r="AH79" i="4"/>
  <c r="AH80" i="4"/>
  <c r="AH81" i="4"/>
  <c r="AH82" i="4"/>
  <c r="AH83" i="4"/>
  <c r="AH84" i="4"/>
  <c r="AH85" i="4"/>
  <c r="AH86" i="4"/>
  <c r="AH87" i="4"/>
  <c r="AH88" i="4"/>
  <c r="AH89" i="4"/>
  <c r="AH90" i="4"/>
  <c r="AH91" i="4"/>
  <c r="AH92" i="4"/>
  <c r="AH93" i="4"/>
  <c r="AH94" i="4"/>
  <c r="AH95" i="4"/>
  <c r="AH96" i="4"/>
  <c r="AH97" i="4"/>
  <c r="AH98" i="4"/>
  <c r="AH99" i="4"/>
  <c r="AH100" i="4"/>
  <c r="AH101" i="4"/>
  <c r="AH102" i="4"/>
  <c r="AH103" i="4"/>
  <c r="AH104" i="4"/>
  <c r="AH105" i="4"/>
  <c r="AH106" i="4"/>
  <c r="AG107" i="4"/>
  <c r="AH107" i="4"/>
  <c r="AG108" i="4"/>
  <c r="AH108" i="4"/>
  <c r="AG109" i="4"/>
  <c r="AH109" i="4"/>
  <c r="AG110" i="4"/>
  <c r="AH110" i="4"/>
  <c r="AH4" i="4"/>
  <c r="L19" i="4"/>
  <c r="L20" i="4"/>
  <c r="L21" i="4"/>
  <c r="L22" i="4"/>
  <c r="L23" i="4"/>
  <c r="W5" i="4"/>
  <c r="W6" i="4"/>
  <c r="W7" i="4"/>
  <c r="W8" i="4"/>
  <c r="W9" i="4"/>
  <c r="W10" i="4"/>
  <c r="W11" i="4"/>
  <c r="W12" i="4"/>
  <c r="W13" i="4"/>
  <c r="W14" i="4"/>
  <c r="W15" i="4"/>
  <c r="W16" i="4"/>
  <c r="W17" i="4"/>
  <c r="W18" i="4"/>
  <c r="W19" i="4"/>
  <c r="W20" i="4"/>
  <c r="W21" i="4"/>
  <c r="W22" i="4"/>
  <c r="W23" i="4"/>
  <c r="W24" i="4"/>
  <c r="W25" i="4"/>
  <c r="W26" i="4"/>
  <c r="W27" i="4"/>
  <c r="W28" i="4"/>
  <c r="W29" i="4"/>
  <c r="W30" i="4"/>
  <c r="W37" i="4"/>
  <c r="W38" i="4"/>
  <c r="W39" i="4"/>
  <c r="W40" i="4"/>
  <c r="W41" i="4"/>
  <c r="W42" i="4"/>
  <c r="W43" i="4"/>
  <c r="W44" i="4"/>
  <c r="W45" i="4"/>
  <c r="W46" i="4"/>
  <c r="W47" i="4"/>
  <c r="W48" i="4"/>
  <c r="W49" i="4"/>
  <c r="W50" i="4"/>
  <c r="W51" i="4"/>
  <c r="W52" i="4"/>
  <c r="W53" i="4"/>
  <c r="W54" i="4"/>
  <c r="W55" i="4"/>
  <c r="W56" i="4"/>
  <c r="W57" i="4"/>
  <c r="W58" i="4"/>
  <c r="W59" i="4"/>
  <c r="W60" i="4"/>
  <c r="W61" i="4"/>
  <c r="W62" i="4"/>
  <c r="W63" i="4"/>
  <c r="W64" i="4"/>
  <c r="W65" i="4"/>
  <c r="W66" i="4"/>
  <c r="W67" i="4"/>
  <c r="W68" i="4"/>
  <c r="W69" i="4"/>
  <c r="W70" i="4"/>
  <c r="W71" i="4"/>
  <c r="W72" i="4"/>
  <c r="W73" i="4"/>
  <c r="W74" i="4"/>
  <c r="W75" i="4"/>
  <c r="W76" i="4"/>
  <c r="W77" i="4"/>
  <c r="W78" i="4"/>
  <c r="W79" i="4"/>
  <c r="W80" i="4"/>
  <c r="W81" i="4"/>
  <c r="W82" i="4"/>
  <c r="W83" i="4"/>
  <c r="W84" i="4"/>
  <c r="W85" i="4"/>
  <c r="W86" i="4"/>
  <c r="W87" i="4"/>
  <c r="W88" i="4"/>
  <c r="W89" i="4"/>
  <c r="W90" i="4"/>
  <c r="W91" i="4"/>
  <c r="W92" i="4"/>
  <c r="W93" i="4"/>
  <c r="W94" i="4"/>
  <c r="W95" i="4"/>
  <c r="W96" i="4"/>
  <c r="W97" i="4"/>
  <c r="W98" i="4"/>
  <c r="W99" i="4"/>
  <c r="W100" i="4"/>
  <c r="W101" i="4"/>
  <c r="W102" i="4"/>
  <c r="W103" i="4"/>
  <c r="W104" i="4"/>
  <c r="W105" i="4"/>
  <c r="W106" i="4"/>
  <c r="W107" i="4"/>
  <c r="W108" i="4"/>
  <c r="W109" i="4"/>
  <c r="W110" i="4"/>
  <c r="AA5" i="4"/>
  <c r="AA6" i="4"/>
  <c r="AA7" i="4"/>
  <c r="AA8" i="4"/>
  <c r="AA9" i="4"/>
  <c r="AA10" i="4"/>
  <c r="AA11" i="4"/>
  <c r="AA12" i="4"/>
  <c r="AA13" i="4"/>
  <c r="AA14" i="4"/>
  <c r="AA15" i="4"/>
  <c r="AA16" i="4"/>
  <c r="AA17" i="4"/>
  <c r="AA18" i="4"/>
  <c r="AA19" i="4"/>
  <c r="AA25" i="4"/>
  <c r="AA26" i="4"/>
  <c r="AA27" i="4"/>
  <c r="AA28" i="4"/>
  <c r="AA29" i="4"/>
  <c r="AA30" i="4"/>
  <c r="AA31" i="4"/>
  <c r="AA32" i="4"/>
  <c r="AA33" i="4"/>
  <c r="AA34" i="4"/>
  <c r="AA35" i="4"/>
  <c r="AA36" i="4"/>
  <c r="AA37" i="4"/>
  <c r="AA38" i="4"/>
  <c r="AA39" i="4"/>
  <c r="AA40" i="4"/>
  <c r="AA41" i="4"/>
  <c r="AA42" i="4"/>
  <c r="AA43" i="4"/>
  <c r="AA44" i="4"/>
  <c r="AA45" i="4"/>
  <c r="AA46" i="4"/>
  <c r="AA47" i="4"/>
  <c r="AA48" i="4"/>
  <c r="AA49" i="4"/>
  <c r="AA50" i="4"/>
  <c r="AA51" i="4"/>
  <c r="AA52" i="4"/>
  <c r="AA53" i="4"/>
  <c r="AA54" i="4"/>
  <c r="AA55" i="4"/>
  <c r="AA56" i="4"/>
  <c r="AA57" i="4"/>
  <c r="AA58" i="4"/>
  <c r="AA59" i="4"/>
  <c r="AA60" i="4"/>
  <c r="AA61" i="4"/>
  <c r="AA62" i="4"/>
  <c r="AA63" i="4"/>
  <c r="AA64" i="4"/>
  <c r="AA65" i="4"/>
  <c r="AA66" i="4"/>
  <c r="AA67" i="4"/>
  <c r="AA68" i="4"/>
  <c r="AA69" i="4"/>
  <c r="AA70" i="4"/>
  <c r="AA71" i="4"/>
  <c r="AA72" i="4"/>
  <c r="AA73" i="4"/>
  <c r="AA74" i="4"/>
  <c r="AA75" i="4"/>
  <c r="AA76" i="4"/>
  <c r="AA77" i="4"/>
  <c r="AA78" i="4"/>
  <c r="AA79" i="4"/>
  <c r="AA80" i="4"/>
  <c r="AA81" i="4"/>
  <c r="AA82" i="4"/>
  <c r="AA83" i="4"/>
  <c r="AA84" i="4"/>
  <c r="AA85" i="4"/>
  <c r="AA86" i="4"/>
  <c r="AA87" i="4"/>
  <c r="AA88" i="4"/>
  <c r="AA89" i="4"/>
  <c r="AA90" i="4"/>
  <c r="AA91" i="4"/>
  <c r="AA92" i="4"/>
  <c r="AA93" i="4"/>
  <c r="AA94" i="4"/>
  <c r="AA95" i="4"/>
  <c r="AA96" i="4"/>
  <c r="AA97" i="4"/>
  <c r="AA98" i="4"/>
  <c r="AA99" i="4"/>
  <c r="AA100" i="4"/>
  <c r="AA101" i="4"/>
  <c r="AA102" i="4"/>
  <c r="AA103" i="4"/>
  <c r="AA104" i="4"/>
  <c r="AA105" i="4"/>
  <c r="AA106" i="4"/>
  <c r="AA107" i="4"/>
  <c r="AA108" i="4"/>
  <c r="AA109" i="4"/>
  <c r="AA110" i="4"/>
  <c r="Y5" i="4"/>
  <c r="AB5" i="4"/>
  <c r="Y6" i="4"/>
  <c r="AB6" i="4"/>
  <c r="Y7" i="4"/>
  <c r="AB7" i="4"/>
  <c r="Y8" i="4"/>
  <c r="AB8" i="4"/>
  <c r="Y9" i="4"/>
  <c r="AB9" i="4"/>
  <c r="Y10" i="4"/>
  <c r="AB10" i="4"/>
  <c r="Y11" i="4"/>
  <c r="AB11" i="4"/>
  <c r="Y12" i="4"/>
  <c r="AB12" i="4"/>
  <c r="Y13" i="4"/>
  <c r="AB13" i="4"/>
  <c r="Y14" i="4"/>
  <c r="AB14" i="4"/>
  <c r="Y15" i="4"/>
  <c r="AB15" i="4"/>
  <c r="Y16" i="4"/>
  <c r="AB16" i="4"/>
  <c r="Y17" i="4"/>
  <c r="AB17" i="4"/>
  <c r="Y18" i="4"/>
  <c r="AB18" i="4"/>
  <c r="Y19" i="4"/>
  <c r="AB19" i="4"/>
  <c r="Y20" i="4"/>
  <c r="AB20" i="4"/>
  <c r="Y21" i="4"/>
  <c r="AB21" i="4"/>
  <c r="Y22" i="4"/>
  <c r="AB22" i="4"/>
  <c r="Y23" i="4"/>
  <c r="AB23" i="4"/>
  <c r="Y24" i="4"/>
  <c r="AB24" i="4"/>
  <c r="Y25" i="4"/>
  <c r="AB25" i="4"/>
  <c r="Y26" i="4"/>
  <c r="AB26" i="4"/>
  <c r="Y27" i="4"/>
  <c r="AB27" i="4"/>
  <c r="Y28" i="4"/>
  <c r="AB28" i="4"/>
  <c r="Y29" i="4"/>
  <c r="AB29" i="4"/>
  <c r="Y30" i="4"/>
  <c r="AB30" i="4"/>
  <c r="Y31" i="4"/>
  <c r="AB31" i="4"/>
  <c r="Y32" i="4"/>
  <c r="AB32" i="4"/>
  <c r="Y33" i="4"/>
  <c r="AB33" i="4"/>
  <c r="Y34" i="4"/>
  <c r="AB34" i="4"/>
  <c r="Y35" i="4"/>
  <c r="AB35" i="4"/>
  <c r="Y36" i="4"/>
  <c r="AB36" i="4"/>
  <c r="Y37" i="4"/>
  <c r="AB37" i="4"/>
  <c r="Y38" i="4"/>
  <c r="AB38" i="4"/>
  <c r="Y39" i="4"/>
  <c r="AB39" i="4"/>
  <c r="Y40" i="4"/>
  <c r="AB40" i="4"/>
  <c r="Y41" i="4"/>
  <c r="AB41" i="4"/>
  <c r="Y42" i="4"/>
  <c r="AB42" i="4"/>
  <c r="Y43" i="4"/>
  <c r="AB43" i="4"/>
  <c r="Y44" i="4"/>
  <c r="AB44" i="4"/>
  <c r="AB45" i="4"/>
  <c r="AB46" i="4"/>
  <c r="AB47" i="4"/>
  <c r="AB48" i="4"/>
  <c r="AB49" i="4"/>
  <c r="AB50" i="4"/>
  <c r="AB51" i="4"/>
  <c r="AB52" i="4"/>
  <c r="AB53" i="4"/>
  <c r="AB54" i="4"/>
  <c r="AB55" i="4"/>
  <c r="AB56" i="4"/>
  <c r="AB57" i="4"/>
  <c r="AB58" i="4"/>
  <c r="AB59" i="4"/>
  <c r="AB60" i="4"/>
  <c r="AB61" i="4"/>
  <c r="AB62" i="4"/>
  <c r="AB63" i="4"/>
  <c r="AB64" i="4"/>
  <c r="AB65" i="4"/>
  <c r="AB66" i="4"/>
  <c r="AB67" i="4"/>
  <c r="AB68" i="4"/>
  <c r="AB69" i="4"/>
  <c r="AB70" i="4"/>
  <c r="AB71" i="4"/>
  <c r="AB72" i="4"/>
  <c r="AB73" i="4"/>
  <c r="AB74" i="4"/>
  <c r="AB75" i="4"/>
  <c r="AB76" i="4"/>
  <c r="AB77" i="4"/>
  <c r="AB78" i="4"/>
  <c r="AB79" i="4"/>
  <c r="AB80" i="4"/>
  <c r="AB81" i="4"/>
  <c r="AB82" i="4"/>
  <c r="AB83" i="4"/>
  <c r="AB84" i="4"/>
  <c r="AB85" i="4"/>
  <c r="AB86" i="4"/>
  <c r="AB87" i="4"/>
  <c r="AB88" i="4"/>
  <c r="AB89" i="4"/>
  <c r="AB90" i="4"/>
  <c r="AB91" i="4"/>
  <c r="AB92" i="4"/>
  <c r="AB93" i="4"/>
  <c r="AB94" i="4"/>
  <c r="AB95" i="4"/>
  <c r="AB96" i="4"/>
  <c r="AB97" i="4"/>
  <c r="AB98" i="4"/>
  <c r="AB99" i="4"/>
  <c r="AB100" i="4"/>
  <c r="AB101" i="4"/>
  <c r="AB102" i="4"/>
  <c r="AB103" i="4"/>
  <c r="AB104" i="4"/>
  <c r="AB105" i="4"/>
  <c r="AB106" i="4"/>
  <c r="AB107" i="4"/>
  <c r="AB108" i="4"/>
  <c r="AB109" i="4"/>
  <c r="AB110" i="4"/>
  <c r="AA4" i="4"/>
  <c r="Y4" i="4"/>
  <c r="AB4" i="4"/>
  <c r="Y45" i="4"/>
  <c r="Y46" i="4"/>
  <c r="Y47" i="4"/>
  <c r="Y48" i="4"/>
  <c r="Y49" i="4"/>
  <c r="Y50" i="4"/>
  <c r="Y51" i="4"/>
  <c r="Y52" i="4"/>
  <c r="Y53" i="4"/>
  <c r="Y54" i="4"/>
  <c r="Y55" i="4"/>
  <c r="Y56" i="4"/>
  <c r="Y57" i="4"/>
  <c r="Y58" i="4"/>
  <c r="Y59" i="4"/>
  <c r="Y60" i="4"/>
  <c r="Y61" i="4"/>
  <c r="Y62" i="4"/>
  <c r="Y63" i="4"/>
  <c r="Y64" i="4"/>
  <c r="Y65" i="4"/>
  <c r="Y66" i="4"/>
  <c r="Y67" i="4"/>
  <c r="Y68" i="4"/>
  <c r="Y69" i="4"/>
  <c r="Y70" i="4"/>
  <c r="Y71" i="4"/>
  <c r="Y72" i="4"/>
  <c r="Y73" i="4"/>
  <c r="Y74" i="4"/>
  <c r="Y75" i="4"/>
  <c r="Y76" i="4"/>
  <c r="Y77" i="4"/>
  <c r="Y78" i="4"/>
  <c r="Y79" i="4"/>
  <c r="Y80" i="4"/>
  <c r="Y81" i="4"/>
  <c r="Y82" i="4"/>
  <c r="Y83" i="4"/>
  <c r="Y84" i="4"/>
  <c r="Y85" i="4"/>
  <c r="Y86" i="4"/>
  <c r="Y87" i="4"/>
  <c r="Y88" i="4"/>
  <c r="Y89" i="4"/>
  <c r="Y90" i="4"/>
  <c r="Y91" i="4"/>
  <c r="Y92" i="4"/>
  <c r="Y93" i="4"/>
  <c r="Y94" i="4"/>
  <c r="Y95" i="4"/>
  <c r="Y96" i="4"/>
  <c r="Y97" i="4"/>
  <c r="Y98" i="4"/>
  <c r="Y99" i="4"/>
  <c r="Y100" i="4"/>
  <c r="Y101" i="4"/>
  <c r="Y102" i="4"/>
  <c r="Y103" i="4"/>
  <c r="Y104" i="4"/>
  <c r="Y105" i="4"/>
  <c r="Y106" i="4"/>
  <c r="Y107" i="4"/>
  <c r="Y108" i="4"/>
  <c r="Y109" i="4"/>
  <c r="Y110" i="4"/>
  <c r="U5" i="4"/>
  <c r="X5" i="4"/>
  <c r="U6" i="4"/>
  <c r="X6" i="4"/>
  <c r="U7" i="4"/>
  <c r="X7" i="4"/>
  <c r="U8" i="4"/>
  <c r="X8" i="4"/>
  <c r="U9" i="4"/>
  <c r="X9" i="4"/>
  <c r="U10" i="4"/>
  <c r="X10" i="4"/>
  <c r="U11" i="4"/>
  <c r="X11" i="4"/>
  <c r="U12" i="4"/>
  <c r="X12" i="4"/>
  <c r="U13" i="4"/>
  <c r="X13" i="4"/>
  <c r="U14" i="4"/>
  <c r="X14" i="4"/>
  <c r="U15" i="4"/>
  <c r="X15" i="4"/>
  <c r="U16" i="4"/>
  <c r="X16" i="4"/>
  <c r="U17" i="4"/>
  <c r="X17" i="4"/>
  <c r="U18" i="4"/>
  <c r="X18" i="4"/>
  <c r="U19" i="4"/>
  <c r="X19" i="4"/>
  <c r="U20" i="4"/>
  <c r="X20" i="4"/>
  <c r="U21" i="4"/>
  <c r="X21" i="4"/>
  <c r="U22" i="4"/>
  <c r="X22" i="4"/>
  <c r="U23" i="4"/>
  <c r="X23" i="4"/>
  <c r="U24" i="4"/>
  <c r="X24" i="4"/>
  <c r="U25" i="4"/>
  <c r="X25" i="4"/>
  <c r="U26" i="4"/>
  <c r="X26" i="4"/>
  <c r="U27" i="4"/>
  <c r="X27" i="4"/>
  <c r="U28" i="4"/>
  <c r="X28" i="4"/>
  <c r="U29" i="4"/>
  <c r="X29" i="4"/>
  <c r="U30" i="4"/>
  <c r="X30" i="4"/>
  <c r="U31" i="4"/>
  <c r="X31" i="4"/>
  <c r="U32" i="4"/>
  <c r="X32" i="4"/>
  <c r="U33" i="4"/>
  <c r="X33" i="4"/>
  <c r="U34" i="4"/>
  <c r="X34" i="4"/>
  <c r="U35" i="4"/>
  <c r="X35" i="4"/>
  <c r="U36" i="4"/>
  <c r="X36" i="4"/>
  <c r="U37" i="4"/>
  <c r="X37" i="4"/>
  <c r="U38" i="4"/>
  <c r="X38" i="4"/>
  <c r="U39" i="4"/>
  <c r="X39" i="4"/>
  <c r="U40" i="4"/>
  <c r="X40" i="4"/>
  <c r="U41" i="4"/>
  <c r="X41" i="4"/>
  <c r="U42" i="4"/>
  <c r="X42" i="4"/>
  <c r="U43" i="4"/>
  <c r="X43" i="4"/>
  <c r="U44" i="4"/>
  <c r="X44" i="4"/>
  <c r="U45" i="4"/>
  <c r="X45" i="4"/>
  <c r="U46" i="4"/>
  <c r="X46" i="4"/>
  <c r="U47" i="4"/>
  <c r="X47" i="4"/>
  <c r="U48" i="4"/>
  <c r="X48" i="4"/>
  <c r="U49" i="4"/>
  <c r="X49" i="4"/>
  <c r="U50" i="4"/>
  <c r="X50" i="4"/>
  <c r="U51" i="4"/>
  <c r="X51" i="4"/>
  <c r="X52" i="4"/>
  <c r="X53" i="4"/>
  <c r="X54" i="4"/>
  <c r="X55" i="4"/>
  <c r="X56" i="4"/>
  <c r="X57" i="4"/>
  <c r="X58" i="4"/>
  <c r="X59" i="4"/>
  <c r="X60" i="4"/>
  <c r="X61" i="4"/>
  <c r="X62" i="4"/>
  <c r="X63" i="4"/>
  <c r="X64" i="4"/>
  <c r="X65" i="4"/>
  <c r="X66" i="4"/>
  <c r="X67" i="4"/>
  <c r="X68" i="4"/>
  <c r="X69" i="4"/>
  <c r="X70" i="4"/>
  <c r="X71" i="4"/>
  <c r="X72" i="4"/>
  <c r="X73" i="4"/>
  <c r="X74" i="4"/>
  <c r="X75" i="4"/>
  <c r="X76" i="4"/>
  <c r="X77" i="4"/>
  <c r="X78" i="4"/>
  <c r="X79" i="4"/>
  <c r="X80" i="4"/>
  <c r="X81" i="4"/>
  <c r="X82" i="4"/>
  <c r="X83" i="4"/>
  <c r="X84" i="4"/>
  <c r="X85" i="4"/>
  <c r="X86" i="4"/>
  <c r="X87" i="4"/>
  <c r="X88" i="4"/>
  <c r="X89" i="4"/>
  <c r="X90" i="4"/>
  <c r="X91" i="4"/>
  <c r="X92" i="4"/>
  <c r="X93" i="4"/>
  <c r="X94" i="4"/>
  <c r="X95" i="4"/>
  <c r="X96" i="4"/>
  <c r="X97" i="4"/>
  <c r="X98" i="4"/>
  <c r="X99" i="4"/>
  <c r="X100" i="4"/>
  <c r="X101" i="4"/>
  <c r="X102" i="4"/>
  <c r="X103" i="4"/>
  <c r="X104" i="4"/>
  <c r="X105" i="4"/>
  <c r="X106" i="4"/>
  <c r="X107" i="4"/>
  <c r="X108" i="4"/>
  <c r="X109" i="4"/>
  <c r="X110" i="4"/>
  <c r="W4" i="4"/>
  <c r="U4" i="4"/>
  <c r="X4" i="4"/>
  <c r="U52" i="4"/>
  <c r="U53" i="4"/>
  <c r="U54" i="4"/>
  <c r="U55" i="4"/>
  <c r="U56" i="4"/>
  <c r="U57" i="4"/>
  <c r="U58" i="4"/>
  <c r="U59" i="4"/>
  <c r="U60" i="4"/>
  <c r="U61" i="4"/>
  <c r="U62" i="4"/>
  <c r="U63" i="4"/>
  <c r="U64" i="4"/>
  <c r="U65" i="4"/>
  <c r="U66" i="4"/>
  <c r="U67" i="4"/>
  <c r="U68" i="4"/>
  <c r="U69" i="4"/>
  <c r="U70" i="4"/>
  <c r="U71" i="4"/>
  <c r="U72" i="4"/>
  <c r="U73" i="4"/>
  <c r="U74" i="4"/>
  <c r="U75" i="4"/>
  <c r="U76" i="4"/>
  <c r="U77" i="4"/>
  <c r="U78" i="4"/>
  <c r="U79" i="4"/>
  <c r="U80" i="4"/>
  <c r="U81" i="4"/>
  <c r="U82" i="4"/>
  <c r="U83" i="4"/>
  <c r="U84" i="4"/>
  <c r="U85" i="4"/>
  <c r="U86" i="4"/>
  <c r="U87" i="4"/>
  <c r="U88" i="4"/>
  <c r="U89" i="4"/>
  <c r="U90" i="4"/>
  <c r="U91" i="4"/>
  <c r="U92" i="4"/>
  <c r="U93" i="4"/>
  <c r="U94" i="4"/>
  <c r="U95" i="4"/>
  <c r="U96" i="4"/>
  <c r="U97" i="4"/>
  <c r="U98" i="4"/>
  <c r="U99" i="4"/>
  <c r="U100" i="4"/>
  <c r="U101" i="4"/>
  <c r="U102" i="4"/>
  <c r="U103" i="4"/>
  <c r="U104" i="4"/>
  <c r="U105" i="4"/>
  <c r="U106" i="4"/>
  <c r="U107" i="4"/>
  <c r="U108" i="4"/>
  <c r="U109" i="4"/>
  <c r="U110" i="4"/>
  <c r="N4" i="4"/>
  <c r="O4" i="4"/>
  <c r="N5" i="4"/>
  <c r="O5" i="4"/>
  <c r="N8" i="4"/>
  <c r="N9" i="4"/>
  <c r="N13" i="4"/>
  <c r="N14" i="4"/>
  <c r="N17" i="4"/>
  <c r="N18" i="4"/>
  <c r="N23" i="4"/>
  <c r="N25" i="4"/>
  <c r="N31" i="4"/>
  <c r="N34" i="4"/>
  <c r="N36" i="4"/>
  <c r="N39" i="4"/>
  <c r="N40" i="4"/>
  <c r="N43" i="4"/>
  <c r="N45" i="4"/>
  <c r="N47" i="4"/>
  <c r="N51" i="4"/>
  <c r="N54" i="4"/>
  <c r="N59" i="4"/>
  <c r="N71" i="4"/>
  <c r="N75" i="4"/>
  <c r="N76" i="4"/>
  <c r="N84" i="4"/>
  <c r="N88" i="4"/>
  <c r="N91" i="4"/>
  <c r="N93" i="4"/>
  <c r="N100" i="4"/>
  <c r="N108" i="4"/>
  <c r="N6" i="4"/>
  <c r="N7" i="4"/>
  <c r="N10" i="4"/>
  <c r="N11" i="4"/>
  <c r="N12" i="4"/>
  <c r="N15" i="4"/>
  <c r="N16" i="4"/>
  <c r="N19" i="4"/>
  <c r="N20" i="4"/>
  <c r="N21" i="4"/>
  <c r="N22" i="4"/>
  <c r="N24" i="4"/>
  <c r="N26" i="4"/>
  <c r="N27" i="4"/>
  <c r="N28" i="4"/>
  <c r="N29" i="4"/>
  <c r="N30" i="4"/>
  <c r="N32" i="4"/>
  <c r="N33" i="4"/>
  <c r="N35" i="4"/>
  <c r="N37" i="4"/>
  <c r="N38" i="4"/>
  <c r="N41" i="4"/>
  <c r="N42" i="4"/>
  <c r="N44" i="4"/>
  <c r="N46" i="4"/>
  <c r="N48" i="4"/>
  <c r="N49" i="4"/>
  <c r="N50" i="4"/>
  <c r="N52" i="4"/>
  <c r="N53" i="4"/>
  <c r="N55" i="4"/>
  <c r="N56" i="4"/>
  <c r="N57" i="4"/>
  <c r="N58" i="4"/>
  <c r="N60" i="4"/>
  <c r="N61" i="4"/>
  <c r="N62" i="4"/>
  <c r="N63" i="4"/>
  <c r="N64" i="4"/>
  <c r="N65" i="4"/>
  <c r="N66" i="4"/>
  <c r="N67" i="4"/>
  <c r="N68" i="4"/>
  <c r="N69" i="4"/>
  <c r="N70" i="4"/>
  <c r="N72" i="4"/>
  <c r="N73" i="4"/>
  <c r="N74" i="4"/>
  <c r="N77" i="4"/>
  <c r="N78" i="4"/>
  <c r="N79" i="4"/>
  <c r="N80" i="4"/>
  <c r="N81" i="4"/>
  <c r="N82" i="4"/>
  <c r="N83" i="4"/>
  <c r="N85" i="4"/>
  <c r="N86" i="4"/>
  <c r="N87" i="4"/>
  <c r="N89" i="4"/>
  <c r="N90" i="4"/>
  <c r="N92" i="4"/>
  <c r="N94" i="4"/>
  <c r="N95" i="4"/>
  <c r="N96" i="4"/>
  <c r="N97" i="4"/>
  <c r="N98" i="4"/>
  <c r="N99" i="4"/>
  <c r="N101" i="4"/>
  <c r="N102" i="4"/>
  <c r="N103" i="4"/>
  <c r="N104" i="4"/>
  <c r="N105" i="4"/>
  <c r="N106" i="4"/>
  <c r="N107" i="4"/>
  <c r="N109" i="4"/>
  <c r="N110" i="4"/>
  <c r="O6" i="4"/>
  <c r="O7" i="4"/>
  <c r="O8" i="4"/>
  <c r="O9" i="4"/>
  <c r="O10" i="4"/>
  <c r="O11" i="4"/>
  <c r="O12" i="4"/>
  <c r="O13" i="4"/>
  <c r="O14" i="4"/>
  <c r="O15" i="4"/>
  <c r="O16" i="4"/>
  <c r="O17" i="4"/>
  <c r="O18" i="4"/>
  <c r="O19" i="4"/>
  <c r="O20" i="4"/>
  <c r="O21" i="4"/>
  <c r="O22" i="4"/>
  <c r="O23" i="4"/>
  <c r="O24" i="4"/>
  <c r="O25" i="4"/>
  <c r="O26" i="4"/>
  <c r="O27" i="4"/>
  <c r="O28" i="4"/>
  <c r="O29" i="4"/>
  <c r="O30" i="4"/>
  <c r="O31" i="4"/>
  <c r="O32" i="4"/>
  <c r="O33" i="4"/>
  <c r="O34" i="4"/>
  <c r="O35" i="4"/>
  <c r="O36" i="4"/>
  <c r="O37" i="4"/>
  <c r="O38" i="4"/>
  <c r="O39" i="4"/>
  <c r="O40" i="4"/>
  <c r="O41" i="4"/>
  <c r="O42" i="4"/>
  <c r="O43" i="4"/>
  <c r="O44" i="4"/>
  <c r="O45" i="4"/>
  <c r="O46" i="4"/>
  <c r="O47" i="4"/>
  <c r="O48" i="4"/>
  <c r="O49" i="4"/>
  <c r="O50" i="4"/>
  <c r="O51" i="4"/>
  <c r="O52" i="4"/>
  <c r="O53" i="4"/>
  <c r="O54" i="4"/>
  <c r="O55" i="4"/>
  <c r="O56" i="4"/>
  <c r="O57" i="4"/>
  <c r="O58" i="4"/>
  <c r="O59" i="4"/>
  <c r="O60" i="4"/>
  <c r="O61" i="4"/>
  <c r="O62" i="4"/>
  <c r="O63" i="4"/>
  <c r="O64" i="4"/>
  <c r="O65" i="4"/>
  <c r="O66" i="4"/>
  <c r="O67" i="4"/>
  <c r="O68" i="4"/>
  <c r="O69" i="4"/>
  <c r="O70" i="4"/>
  <c r="O71" i="4"/>
  <c r="O72" i="4"/>
  <c r="O73" i="4"/>
  <c r="O74" i="4"/>
  <c r="O75" i="4"/>
  <c r="O76" i="4"/>
  <c r="O77" i="4"/>
  <c r="O78" i="4"/>
  <c r="O79" i="4"/>
  <c r="O80" i="4"/>
  <c r="O81" i="4"/>
  <c r="O82" i="4"/>
  <c r="O83" i="4"/>
  <c r="O84" i="4"/>
  <c r="O85" i="4"/>
  <c r="O86" i="4"/>
  <c r="O87" i="4"/>
  <c r="O88" i="4"/>
  <c r="O89" i="4"/>
  <c r="O90" i="4"/>
  <c r="O91" i="4"/>
  <c r="O92" i="4"/>
  <c r="O93" i="4"/>
  <c r="O94" i="4"/>
  <c r="O95" i="4"/>
  <c r="O96" i="4"/>
  <c r="O97" i="4"/>
  <c r="O98" i="4"/>
  <c r="O99" i="4"/>
  <c r="O100" i="4"/>
  <c r="O101" i="4"/>
  <c r="O102" i="4"/>
  <c r="O103" i="4"/>
  <c r="O104" i="4"/>
  <c r="O105" i="4"/>
  <c r="O106" i="4"/>
  <c r="O107" i="4"/>
  <c r="O108" i="4"/>
  <c r="O109" i="4"/>
  <c r="O110" i="4"/>
  <c r="R6" i="4"/>
  <c r="P39" i="4"/>
  <c r="P23" i="4"/>
  <c r="S6" i="4"/>
  <c r="R7" i="4"/>
  <c r="P51" i="4"/>
  <c r="P81" i="4"/>
  <c r="S7" i="4"/>
  <c r="R8" i="4"/>
  <c r="P14" i="4"/>
  <c r="P10" i="4"/>
  <c r="S8" i="4"/>
  <c r="R9" i="4"/>
  <c r="P71" i="4"/>
  <c r="P37" i="4"/>
  <c r="S9" i="4"/>
  <c r="R10" i="4"/>
  <c r="P91" i="4"/>
  <c r="P28" i="4"/>
  <c r="S10" i="4"/>
  <c r="R11" i="4"/>
  <c r="P100" i="4"/>
  <c r="P50" i="4"/>
  <c r="S11" i="4"/>
  <c r="R12" i="4"/>
  <c r="P38" i="4"/>
  <c r="S12" i="4"/>
  <c r="R13" i="4"/>
  <c r="P75" i="4"/>
  <c r="P41" i="4"/>
  <c r="S13" i="4"/>
  <c r="R14" i="4"/>
  <c r="P36" i="4"/>
  <c r="P48" i="4"/>
  <c r="S14" i="4"/>
  <c r="R15" i="4"/>
  <c r="P77" i="4"/>
  <c r="S15" i="4"/>
  <c r="R16" i="4"/>
  <c r="P30" i="4"/>
  <c r="S16" i="4"/>
  <c r="R17" i="4"/>
  <c r="P47" i="4"/>
  <c r="P31" i="4"/>
  <c r="S17" i="4"/>
  <c r="R18" i="4"/>
  <c r="P43" i="4"/>
  <c r="P16" i="4"/>
  <c r="S18" i="4"/>
  <c r="R19" i="4"/>
  <c r="P86" i="4"/>
  <c r="S19" i="4"/>
  <c r="R20" i="4"/>
  <c r="P6" i="4"/>
  <c r="S20" i="4"/>
  <c r="R21" i="4"/>
  <c r="P82" i="4"/>
  <c r="S21" i="4"/>
  <c r="R22" i="4"/>
  <c r="P45" i="4"/>
  <c r="P98" i="4"/>
  <c r="S22" i="4"/>
  <c r="R23" i="4"/>
  <c r="P108" i="4"/>
  <c r="P70" i="4"/>
  <c r="S23" i="4"/>
  <c r="R24" i="4"/>
  <c r="P49" i="4"/>
  <c r="S24" i="4"/>
  <c r="R25" i="4"/>
  <c r="P24" i="4"/>
  <c r="S25" i="4"/>
  <c r="R26" i="4"/>
  <c r="P99" i="4"/>
  <c r="S26" i="4"/>
  <c r="R27" i="4"/>
  <c r="P87" i="4"/>
  <c r="S27" i="4"/>
  <c r="R28" i="4"/>
  <c r="S28" i="4"/>
  <c r="R29" i="4"/>
  <c r="S29" i="4"/>
  <c r="R30" i="4"/>
  <c r="S30" i="4"/>
  <c r="R31" i="4"/>
  <c r="S31" i="4"/>
  <c r="R32" i="4"/>
  <c r="P76" i="4"/>
  <c r="S32" i="4"/>
  <c r="R33" i="4"/>
  <c r="S33" i="4"/>
  <c r="R34" i="4"/>
  <c r="P54" i="4"/>
  <c r="S34" i="4"/>
  <c r="R35" i="4"/>
  <c r="S35" i="4"/>
  <c r="R36" i="4"/>
  <c r="S36" i="4"/>
  <c r="R37" i="4"/>
  <c r="S37" i="4"/>
  <c r="R38" i="4"/>
  <c r="P34" i="4"/>
  <c r="S38" i="4"/>
  <c r="R39" i="4"/>
  <c r="S39" i="4"/>
  <c r="R40" i="4"/>
  <c r="S40" i="4"/>
  <c r="R41" i="4"/>
  <c r="P93" i="4"/>
  <c r="S41" i="4"/>
  <c r="R42" i="4"/>
  <c r="S42" i="4"/>
  <c r="R43" i="4"/>
  <c r="S43" i="4"/>
  <c r="R44" i="4"/>
  <c r="S44" i="4"/>
  <c r="R45" i="4"/>
  <c r="S45" i="4"/>
  <c r="R46" i="4"/>
  <c r="S46" i="4"/>
  <c r="R47" i="4"/>
  <c r="S47" i="4"/>
  <c r="R48" i="4"/>
  <c r="S48" i="4"/>
  <c r="R49" i="4"/>
  <c r="S49" i="4"/>
  <c r="R50" i="4"/>
  <c r="S50" i="4"/>
  <c r="R51" i="4"/>
  <c r="S51" i="4"/>
  <c r="R52" i="4"/>
  <c r="S52" i="4"/>
  <c r="R53" i="4"/>
  <c r="S53" i="4"/>
  <c r="R54" i="4"/>
  <c r="S54" i="4"/>
  <c r="R55" i="4"/>
  <c r="S55" i="4"/>
  <c r="R56" i="4"/>
  <c r="S56" i="4"/>
  <c r="R57" i="4"/>
  <c r="S57" i="4"/>
  <c r="R58" i="4"/>
  <c r="S58" i="4"/>
  <c r="R59" i="4"/>
  <c r="S59" i="4"/>
  <c r="R60" i="4"/>
  <c r="S60" i="4"/>
  <c r="R61" i="4"/>
  <c r="S61" i="4"/>
  <c r="R62" i="4"/>
  <c r="S62" i="4"/>
  <c r="R63" i="4"/>
  <c r="S63" i="4"/>
  <c r="R64" i="4"/>
  <c r="S64" i="4"/>
  <c r="R65" i="4"/>
  <c r="S65" i="4"/>
  <c r="R66" i="4"/>
  <c r="S66" i="4"/>
  <c r="R67" i="4"/>
  <c r="S67" i="4"/>
  <c r="R68" i="4"/>
  <c r="S68" i="4"/>
  <c r="R69" i="4"/>
  <c r="S69" i="4"/>
  <c r="R70" i="4"/>
  <c r="S70" i="4"/>
  <c r="R71" i="4"/>
  <c r="S71" i="4"/>
  <c r="R72" i="4"/>
  <c r="S72" i="4"/>
  <c r="R73" i="4"/>
  <c r="S73" i="4"/>
  <c r="R74" i="4"/>
  <c r="S74" i="4"/>
  <c r="R75" i="4"/>
  <c r="S75" i="4"/>
  <c r="R76" i="4"/>
  <c r="S76" i="4"/>
  <c r="R77" i="4"/>
  <c r="S77" i="4"/>
  <c r="R78" i="4"/>
  <c r="S78" i="4"/>
  <c r="R79" i="4"/>
  <c r="S79" i="4"/>
  <c r="R80" i="4"/>
  <c r="S80" i="4"/>
  <c r="R81" i="4"/>
  <c r="S81" i="4"/>
  <c r="R82" i="4"/>
  <c r="S82" i="4"/>
  <c r="R83" i="4"/>
  <c r="S83" i="4"/>
  <c r="R84" i="4"/>
  <c r="S84" i="4"/>
  <c r="R85" i="4"/>
  <c r="S85" i="4"/>
  <c r="R86" i="4"/>
  <c r="S86" i="4"/>
  <c r="R87" i="4"/>
  <c r="S87" i="4"/>
  <c r="R88" i="4"/>
  <c r="S88" i="4"/>
  <c r="R89" i="4"/>
  <c r="S89" i="4"/>
  <c r="R90" i="4"/>
  <c r="S90" i="4"/>
  <c r="R91" i="4"/>
  <c r="S91" i="4"/>
  <c r="R92" i="4"/>
  <c r="S92" i="4"/>
  <c r="R93" i="4"/>
  <c r="S93" i="4"/>
  <c r="R94" i="4"/>
  <c r="S94" i="4"/>
  <c r="R95" i="4"/>
  <c r="S95" i="4"/>
  <c r="R96" i="4"/>
  <c r="S96" i="4"/>
  <c r="R97" i="4"/>
  <c r="S97" i="4"/>
  <c r="R98" i="4"/>
  <c r="S98" i="4"/>
  <c r="R99" i="4"/>
  <c r="S99" i="4"/>
  <c r="R100" i="4"/>
  <c r="S100" i="4"/>
  <c r="R101" i="4"/>
  <c r="S101" i="4"/>
  <c r="R102" i="4"/>
  <c r="S102" i="4"/>
  <c r="R103" i="4"/>
  <c r="S103" i="4"/>
  <c r="R104" i="4"/>
  <c r="S104" i="4"/>
  <c r="R105" i="4"/>
  <c r="S105" i="4"/>
  <c r="R106" i="4"/>
  <c r="S106" i="4"/>
  <c r="R107" i="4"/>
  <c r="S107" i="4"/>
  <c r="R108" i="4"/>
  <c r="S108" i="4"/>
  <c r="R109" i="4"/>
  <c r="S109" i="4"/>
  <c r="R110" i="4"/>
  <c r="S110" i="4"/>
  <c r="R5" i="4"/>
  <c r="P59" i="4"/>
  <c r="S5" i="4"/>
  <c r="R4" i="4"/>
  <c r="P35" i="4"/>
  <c r="S4" i="4"/>
  <c r="P110" i="4"/>
  <c r="P7" i="4"/>
  <c r="P8" i="4"/>
  <c r="P9" i="4"/>
  <c r="P11" i="4"/>
  <c r="P12" i="4"/>
  <c r="P13" i="4"/>
  <c r="P15" i="4"/>
  <c r="P17" i="4"/>
  <c r="P18" i="4"/>
  <c r="P19" i="4"/>
  <c r="P20" i="4"/>
  <c r="P21" i="4"/>
  <c r="P22" i="4"/>
  <c r="P25" i="4"/>
  <c r="P26" i="4"/>
  <c r="P27" i="4"/>
  <c r="P29" i="4"/>
  <c r="P32" i="4"/>
  <c r="P33" i="4"/>
  <c r="P40" i="4"/>
  <c r="P42" i="4"/>
  <c r="P44" i="4"/>
  <c r="P46" i="4"/>
  <c r="P52" i="4"/>
  <c r="P53" i="4"/>
  <c r="P55" i="4"/>
  <c r="P56" i="4"/>
  <c r="P57" i="4"/>
  <c r="P58" i="4"/>
  <c r="P60" i="4"/>
  <c r="P61" i="4"/>
  <c r="P62" i="4"/>
  <c r="P63" i="4"/>
  <c r="P64" i="4"/>
  <c r="P65" i="4"/>
  <c r="P66" i="4"/>
  <c r="P67" i="4"/>
  <c r="P68" i="4"/>
  <c r="P69" i="4"/>
  <c r="P72" i="4"/>
  <c r="P73" i="4"/>
  <c r="P74" i="4"/>
  <c r="P78" i="4"/>
  <c r="P79" i="4"/>
  <c r="P80" i="4"/>
  <c r="P83" i="4"/>
  <c r="P84" i="4"/>
  <c r="P85" i="4"/>
  <c r="P88" i="4"/>
  <c r="P89" i="4"/>
  <c r="P90" i="4"/>
  <c r="P92" i="4"/>
  <c r="P94" i="4"/>
  <c r="P95" i="4"/>
  <c r="P96" i="4"/>
  <c r="P97" i="4"/>
  <c r="P101" i="4"/>
  <c r="P102" i="4"/>
  <c r="P103" i="4"/>
  <c r="P104" i="4"/>
  <c r="P105" i="4"/>
  <c r="P106" i="4"/>
  <c r="P107" i="4"/>
  <c r="P109" i="4"/>
  <c r="P4" i="4"/>
  <c r="L7" i="4"/>
  <c r="L17" i="4"/>
  <c r="L38" i="4"/>
  <c r="L43" i="4"/>
  <c r="L48" i="4"/>
  <c r="L55" i="4"/>
  <c r="L74" i="4"/>
  <c r="L79" i="4"/>
  <c r="L101" i="4"/>
  <c r="L110" i="4"/>
  <c r="I8" i="4"/>
  <c r="I19" i="4"/>
  <c r="I20" i="4"/>
  <c r="I22" i="4"/>
  <c r="I33" i="4"/>
  <c r="I38" i="4"/>
  <c r="I41" i="4"/>
  <c r="I42" i="4"/>
  <c r="I50" i="4"/>
  <c r="I56" i="4"/>
  <c r="I76" i="4"/>
  <c r="I79" i="4"/>
  <c r="I81" i="4"/>
  <c r="I85" i="4"/>
  <c r="I87" i="4"/>
  <c r="I90" i="4"/>
  <c r="I92" i="4"/>
  <c r="I94" i="4"/>
  <c r="I95" i="4"/>
  <c r="I98" i="4"/>
  <c r="I99" i="4"/>
  <c r="I101" i="4"/>
  <c r="I103" i="4"/>
  <c r="I105" i="4"/>
  <c r="I106" i="4"/>
  <c r="I109" i="4"/>
  <c r="I4" i="4"/>
  <c r="L4" i="4"/>
  <c r="I5" i="4"/>
  <c r="L5" i="4"/>
  <c r="I110" i="4"/>
  <c r="L107" i="4"/>
  <c r="I107" i="4"/>
  <c r="L105" i="4"/>
  <c r="L104" i="4"/>
  <c r="I104" i="4"/>
  <c r="L103" i="4"/>
  <c r="L102" i="4"/>
  <c r="I102" i="4"/>
  <c r="I100" i="4"/>
  <c r="L99" i="4"/>
  <c r="L98" i="4"/>
  <c r="L97" i="4"/>
  <c r="I97" i="4"/>
  <c r="L96" i="4"/>
  <c r="I96" i="4"/>
  <c r="L95" i="4"/>
  <c r="L94" i="4"/>
  <c r="L90" i="4"/>
  <c r="I89" i="4"/>
  <c r="L87" i="4"/>
  <c r="L86" i="4"/>
  <c r="I86" i="4"/>
  <c r="L83" i="4"/>
  <c r="L82" i="4"/>
  <c r="L80" i="4"/>
  <c r="I80" i="4"/>
  <c r="L78" i="4"/>
  <c r="I77" i="4"/>
  <c r="L76" i="4"/>
  <c r="L73" i="4"/>
  <c r="I73" i="4"/>
  <c r="I72" i="4"/>
  <c r="L71" i="4"/>
  <c r="I70" i="4"/>
  <c r="I69" i="4"/>
  <c r="L68" i="4"/>
  <c r="I68" i="4"/>
  <c r="I67" i="4"/>
  <c r="L66" i="4"/>
  <c r="L65" i="4"/>
  <c r="I65" i="4"/>
  <c r="L64" i="4"/>
  <c r="I64" i="4"/>
  <c r="L62" i="4"/>
  <c r="I61" i="4"/>
  <c r="I60" i="4"/>
  <c r="I58" i="4"/>
  <c r="L57" i="4"/>
  <c r="I57" i="4"/>
  <c r="I55" i="4"/>
  <c r="L53" i="4"/>
  <c r="I53" i="4"/>
  <c r="L52" i="4"/>
  <c r="I52" i="4"/>
  <c r="L49" i="4"/>
  <c r="I49" i="4"/>
  <c r="I46" i="4"/>
  <c r="L44" i="4"/>
  <c r="I44" i="4"/>
  <c r="I43" i="4"/>
  <c r="L42" i="4"/>
  <c r="L36" i="4"/>
  <c r="L33" i="4"/>
  <c r="L32" i="4"/>
  <c r="I30" i="4"/>
  <c r="L29" i="4"/>
  <c r="I29" i="4"/>
  <c r="L28" i="4"/>
  <c r="I28" i="4"/>
  <c r="L27" i="4"/>
  <c r="I27" i="4"/>
  <c r="I24" i="4"/>
  <c r="I21" i="4"/>
  <c r="I17" i="4"/>
  <c r="L15" i="4"/>
  <c r="I15" i="4"/>
  <c r="L12" i="4"/>
  <c r="I12" i="4"/>
  <c r="L11" i="4"/>
  <c r="L10" i="4"/>
  <c r="I10" i="4"/>
  <c r="I9" i="4"/>
  <c r="L6" i="4"/>
  <c r="I6" i="4"/>
  <c r="I11" i="4"/>
  <c r="I32" i="4"/>
  <c r="L63" i="4"/>
  <c r="L60" i="4"/>
  <c r="L41" i="4"/>
  <c r="L56" i="4"/>
  <c r="L50" i="4"/>
  <c r="L46" i="4"/>
  <c r="L31" i="4"/>
  <c r="P5" i="4"/>
  <c r="L67" i="4"/>
  <c r="L34" i="4"/>
  <c r="L77" i="4"/>
  <c r="I71" i="4"/>
  <c r="L37" i="4"/>
  <c r="L9" i="4"/>
  <c r="I16" i="4"/>
  <c r="L106" i="4"/>
  <c r="L89" i="4"/>
  <c r="L30" i="4"/>
  <c r="L47" i="4"/>
  <c r="I82" i="4"/>
  <c r="I78" i="4"/>
  <c r="I74" i="4"/>
  <c r="I7" i="4"/>
  <c r="L85" i="4"/>
  <c r="L81" i="4"/>
  <c r="L72" i="4"/>
  <c r="L75" i="4"/>
  <c r="I62" i="4"/>
  <c r="L39" i="4"/>
  <c r="L25" i="4"/>
  <c r="I36" i="4"/>
  <c r="I45" i="4"/>
  <c r="L69" i="4"/>
  <c r="L91" i="4"/>
  <c r="I26" i="4"/>
  <c r="I54" i="4"/>
  <c r="I108" i="4"/>
  <c r="I31" i="4"/>
  <c r="I88" i="4"/>
  <c r="I35" i="4"/>
  <c r="I14" i="4"/>
  <c r="I66" i="4"/>
  <c r="I93" i="4"/>
  <c r="I34" i="4"/>
  <c r="I51" i="4"/>
  <c r="I75" i="4"/>
  <c r="I59" i="4"/>
  <c r="I37" i="4"/>
  <c r="I39" i="4"/>
  <c r="I91" i="4"/>
  <c r="I25" i="4"/>
  <c r="I18" i="4"/>
  <c r="I13" i="4"/>
  <c r="I40" i="4"/>
  <c r="I84" i="4"/>
  <c r="I23" i="4"/>
  <c r="I47" i="4"/>
  <c r="I83" i="4"/>
  <c r="L109" i="4"/>
  <c r="L92" i="4"/>
  <c r="L70" i="4"/>
  <c r="L51" i="4"/>
  <c r="L40" i="4"/>
  <c r="L35" i="4"/>
  <c r="L93" i="4"/>
  <c r="L13" i="4"/>
  <c r="L84" i="4"/>
  <c r="L54" i="4"/>
  <c r="L8" i="4"/>
  <c r="L45" i="4"/>
  <c r="L16" i="4"/>
  <c r="L18" i="4"/>
  <c r="L108" i="4"/>
  <c r="L88" i="4"/>
  <c r="L59" i="4"/>
  <c r="L14" i="4"/>
  <c r="L100" i="4"/>
  <c r="L24" i="4"/>
  <c r="L61" i="4"/>
  <c r="L58" i="4"/>
  <c r="L26" i="4"/>
  <c r="I48" i="4"/>
  <c r="I63" i="4"/>
  <c r="AS9" i="4"/>
  <c r="AQ7" i="4"/>
  <c r="AO8" i="4"/>
</calcChain>
</file>

<file path=xl/sharedStrings.xml><?xml version="1.0" encoding="utf-8"?>
<sst xmlns="http://schemas.openxmlformats.org/spreadsheetml/2006/main" count="409" uniqueCount="330">
  <si>
    <t xml:space="preserve"> </t>
  </si>
  <si>
    <t>CHRONO HEBDOMADAIRE TEAM RR3 France</t>
  </si>
  <si>
    <t>ETAPE 1</t>
  </si>
  <si>
    <t>ETAPE 2</t>
  </si>
  <si>
    <t>ETAPE 3</t>
  </si>
  <si>
    <t>ETAPE 4</t>
  </si>
  <si>
    <t>Total Chronos</t>
  </si>
  <si>
    <t>Ecarts</t>
  </si>
  <si>
    <t>PALMARES HEBDOMADAIRE</t>
  </si>
  <si>
    <t>1er</t>
  </si>
  <si>
    <t>Pts</t>
  </si>
  <si>
    <t>2eme</t>
  </si>
  <si>
    <t>3ème</t>
  </si>
  <si>
    <t>4ème</t>
  </si>
  <si>
    <t>5ème</t>
  </si>
  <si>
    <t>6ème</t>
  </si>
  <si>
    <t>7ème</t>
  </si>
  <si>
    <t>8ème</t>
  </si>
  <si>
    <t>9ème</t>
  </si>
  <si>
    <t>10ème</t>
  </si>
  <si>
    <t>11ème</t>
  </si>
  <si>
    <t>12ème</t>
  </si>
  <si>
    <t>13ème</t>
  </si>
  <si>
    <t>14ème</t>
  </si>
  <si>
    <t>15ème</t>
  </si>
  <si>
    <t>16ème</t>
  </si>
  <si>
    <t>17ème</t>
  </si>
  <si>
    <t>18ème</t>
  </si>
  <si>
    <t>19ème</t>
  </si>
  <si>
    <t>20ème</t>
  </si>
  <si>
    <t>Mike</t>
  </si>
  <si>
    <t>ECARTS</t>
  </si>
  <si>
    <t>2e</t>
  </si>
  <si>
    <t>3e</t>
  </si>
  <si>
    <t>4e</t>
  </si>
  <si>
    <t>5e</t>
  </si>
  <si>
    <t>6e</t>
  </si>
  <si>
    <t>7e</t>
  </si>
  <si>
    <t>8e</t>
  </si>
  <si>
    <t>9e</t>
  </si>
  <si>
    <t>10e</t>
  </si>
  <si>
    <t>11e</t>
  </si>
  <si>
    <t>12e</t>
  </si>
  <si>
    <t>13e</t>
  </si>
  <si>
    <t>14e</t>
  </si>
  <si>
    <t>15e</t>
  </si>
  <si>
    <t>16e</t>
  </si>
  <si>
    <t>17e</t>
  </si>
  <si>
    <t>18e</t>
  </si>
  <si>
    <t>19e</t>
  </si>
  <si>
    <t>22e</t>
  </si>
  <si>
    <t>23e</t>
  </si>
  <si>
    <t>24e</t>
  </si>
  <si>
    <t>21er</t>
  </si>
  <si>
    <t>22ème</t>
  </si>
  <si>
    <t>23ème</t>
  </si>
  <si>
    <t>24ème</t>
  </si>
  <si>
    <t>25ème</t>
  </si>
  <si>
    <t>26ème</t>
  </si>
  <si>
    <t>27ème</t>
  </si>
  <si>
    <t>28ème</t>
  </si>
  <si>
    <t>29ème</t>
  </si>
  <si>
    <t>30ème</t>
  </si>
  <si>
    <t>31er</t>
  </si>
  <si>
    <t>32ème</t>
  </si>
  <si>
    <t>33ème</t>
  </si>
  <si>
    <t>34ème</t>
  </si>
  <si>
    <t>35ème</t>
  </si>
  <si>
    <t>36ème</t>
  </si>
  <si>
    <t>37ème</t>
  </si>
  <si>
    <t>38ème</t>
  </si>
  <si>
    <t>39ème</t>
  </si>
  <si>
    <t>40ème</t>
  </si>
  <si>
    <t>42ème</t>
  </si>
  <si>
    <t>43ème</t>
  </si>
  <si>
    <t>44ème</t>
  </si>
  <si>
    <t>45ème</t>
  </si>
  <si>
    <t>46ème</t>
  </si>
  <si>
    <t>47ème</t>
  </si>
  <si>
    <t>48ème</t>
  </si>
  <si>
    <t>49ème</t>
  </si>
  <si>
    <t>50ème</t>
  </si>
  <si>
    <t>51er</t>
  </si>
  <si>
    <t>52ème</t>
  </si>
  <si>
    <t>53ème</t>
  </si>
  <si>
    <t>54ème</t>
  </si>
  <si>
    <t>55ème</t>
  </si>
  <si>
    <t>56ème</t>
  </si>
  <si>
    <t>57ème</t>
  </si>
  <si>
    <t>58ème</t>
  </si>
  <si>
    <t>59ème</t>
  </si>
  <si>
    <t>60ème</t>
  </si>
  <si>
    <t>61er</t>
  </si>
  <si>
    <t>62ème</t>
  </si>
  <si>
    <t>63ème</t>
  </si>
  <si>
    <t>64ème</t>
  </si>
  <si>
    <t>65ème</t>
  </si>
  <si>
    <t>66ème</t>
  </si>
  <si>
    <t>67ème</t>
  </si>
  <si>
    <t>68ème</t>
  </si>
  <si>
    <t>69ème</t>
  </si>
  <si>
    <t>70ème</t>
  </si>
  <si>
    <t>71er</t>
  </si>
  <si>
    <t>72ème</t>
  </si>
  <si>
    <t>73ème</t>
  </si>
  <si>
    <t>74ème</t>
  </si>
  <si>
    <t>75ème</t>
  </si>
  <si>
    <t>76ème</t>
  </si>
  <si>
    <t>77ème</t>
  </si>
  <si>
    <t>78ème</t>
  </si>
  <si>
    <t>79ème</t>
  </si>
  <si>
    <t>80ème</t>
  </si>
  <si>
    <t>81er</t>
  </si>
  <si>
    <t>82ème</t>
  </si>
  <si>
    <t>83ème</t>
  </si>
  <si>
    <t>84ème</t>
  </si>
  <si>
    <t>85ème</t>
  </si>
  <si>
    <t>86ème</t>
  </si>
  <si>
    <t>87ème</t>
  </si>
  <si>
    <t>88ème</t>
  </si>
  <si>
    <t>89ème</t>
  </si>
  <si>
    <t>90ème</t>
  </si>
  <si>
    <t>91er</t>
  </si>
  <si>
    <t>92ème</t>
  </si>
  <si>
    <t>93ème</t>
  </si>
  <si>
    <t>94ème</t>
  </si>
  <si>
    <t>95ème</t>
  </si>
  <si>
    <t>96ème</t>
  </si>
  <si>
    <t>97ème</t>
  </si>
  <si>
    <t>98ème</t>
  </si>
  <si>
    <t>99ème</t>
  </si>
  <si>
    <t>100ème</t>
  </si>
  <si>
    <t>101er</t>
  </si>
  <si>
    <t>102ème</t>
  </si>
  <si>
    <t>103ème</t>
  </si>
  <si>
    <t>104ème</t>
  </si>
  <si>
    <t>105ème</t>
  </si>
  <si>
    <t>106ème</t>
  </si>
  <si>
    <t>108ème</t>
  </si>
  <si>
    <t>25e</t>
  </si>
  <si>
    <t>26e</t>
  </si>
  <si>
    <t>27e</t>
  </si>
  <si>
    <t>28e</t>
  </si>
  <si>
    <t>29e</t>
  </si>
  <si>
    <t>41er</t>
  </si>
  <si>
    <t>barometre</t>
  </si>
  <si>
    <t>-</t>
  </si>
  <si>
    <t>Alpha</t>
  </si>
  <si>
    <t>Bravo</t>
  </si>
  <si>
    <t>Charlie</t>
  </si>
  <si>
    <t>Delta</t>
  </si>
  <si>
    <t>Echo</t>
  </si>
  <si>
    <t>Foxtrot</t>
  </si>
  <si>
    <t>Golf</t>
  </si>
  <si>
    <t>Hotel</t>
  </si>
  <si>
    <t>India</t>
  </si>
  <si>
    <t>Juliett</t>
  </si>
  <si>
    <t>Kilo</t>
  </si>
  <si>
    <t>Lima</t>
  </si>
  <si>
    <t>November</t>
  </si>
  <si>
    <t>Oscar</t>
  </si>
  <si>
    <t>Papa</t>
  </si>
  <si>
    <t>Quebec</t>
  </si>
  <si>
    <t>Romeo</t>
  </si>
  <si>
    <t>Sierra</t>
  </si>
  <si>
    <t>Alpha1</t>
  </si>
  <si>
    <t>Bravo1</t>
  </si>
  <si>
    <t>Charlie1</t>
  </si>
  <si>
    <t>Delta1</t>
  </si>
  <si>
    <t>Echo1</t>
  </si>
  <si>
    <t>Foxtrot1</t>
  </si>
  <si>
    <t>Golf1</t>
  </si>
  <si>
    <t>Hotel1</t>
  </si>
  <si>
    <t>India1</t>
  </si>
  <si>
    <t>Juliett1</t>
  </si>
  <si>
    <t>Kilo1</t>
  </si>
  <si>
    <t>Lima1</t>
  </si>
  <si>
    <t>Mike1</t>
  </si>
  <si>
    <t>November1</t>
  </si>
  <si>
    <t>Oscar1</t>
  </si>
  <si>
    <t>Papa1</t>
  </si>
  <si>
    <t>Quebec1</t>
  </si>
  <si>
    <t>Romeo1</t>
  </si>
  <si>
    <t>Sierra1</t>
  </si>
  <si>
    <t>Alpha2</t>
  </si>
  <si>
    <t>Bravo2</t>
  </si>
  <si>
    <t>Charlie2</t>
  </si>
  <si>
    <t>Delta2</t>
  </si>
  <si>
    <t>Echo2</t>
  </si>
  <si>
    <t>Foxtrot2</t>
  </si>
  <si>
    <t>Golf2</t>
  </si>
  <si>
    <t>Hotel2</t>
  </si>
  <si>
    <t>India2</t>
  </si>
  <si>
    <t>Juliett2</t>
  </si>
  <si>
    <t>Kilo2</t>
  </si>
  <si>
    <t>Lima2</t>
  </si>
  <si>
    <t>Mike2</t>
  </si>
  <si>
    <t>November2</t>
  </si>
  <si>
    <t>Oscar2</t>
  </si>
  <si>
    <t>Papa2</t>
  </si>
  <si>
    <t>Quebec2</t>
  </si>
  <si>
    <t>Romeo2</t>
  </si>
  <si>
    <t>Sierra2</t>
  </si>
  <si>
    <t>Alpha3</t>
  </si>
  <si>
    <t>Bravo3</t>
  </si>
  <si>
    <t>Charlie3</t>
  </si>
  <si>
    <t>Delta3</t>
  </si>
  <si>
    <t>Echo3</t>
  </si>
  <si>
    <t>Foxtrot3</t>
  </si>
  <si>
    <t>Golf3</t>
  </si>
  <si>
    <t>Hotel3</t>
  </si>
  <si>
    <t>India3</t>
  </si>
  <si>
    <t>Juliett3</t>
  </si>
  <si>
    <t>Kilo3</t>
  </si>
  <si>
    <t>Lima3</t>
  </si>
  <si>
    <t>Mike3</t>
  </si>
  <si>
    <t>November3</t>
  </si>
  <si>
    <t>Oscar3</t>
  </si>
  <si>
    <t>Papa3</t>
  </si>
  <si>
    <t>Quebec3</t>
  </si>
  <si>
    <t>Romeo3</t>
  </si>
  <si>
    <t>Sierra3</t>
  </si>
  <si>
    <t>Alpha4</t>
  </si>
  <si>
    <t>Bravo4</t>
  </si>
  <si>
    <t>Charlie4</t>
  </si>
  <si>
    <t>Delta4</t>
  </si>
  <si>
    <t>Echo4</t>
  </si>
  <si>
    <t>Foxtrot4</t>
  </si>
  <si>
    <t>Golf4</t>
  </si>
  <si>
    <t>Hotel4</t>
  </si>
  <si>
    <t>India4</t>
  </si>
  <si>
    <t>Juliett4</t>
  </si>
  <si>
    <t>Kilo4</t>
  </si>
  <si>
    <t>Lima4</t>
  </si>
  <si>
    <t>Mike4</t>
  </si>
  <si>
    <t>November4</t>
  </si>
  <si>
    <t>Oscar4</t>
  </si>
  <si>
    <t>Papa4</t>
  </si>
  <si>
    <t>Quebec4</t>
  </si>
  <si>
    <t>Romeo4</t>
  </si>
  <si>
    <t>Sierra4</t>
  </si>
  <si>
    <t>Alpha5</t>
  </si>
  <si>
    <t>Bravo5</t>
  </si>
  <si>
    <t>Charlie5</t>
  </si>
  <si>
    <t>Delta5</t>
  </si>
  <si>
    <t>Echo5</t>
  </si>
  <si>
    <t>Foxtrot5</t>
  </si>
  <si>
    <t>Golf5</t>
  </si>
  <si>
    <t>Hotel5</t>
  </si>
  <si>
    <t>India5</t>
  </si>
  <si>
    <t>Juliett5</t>
  </si>
  <si>
    <t>Kilo5</t>
  </si>
  <si>
    <t>Lima5</t>
  </si>
  <si>
    <t>Mike5</t>
  </si>
  <si>
    <t>32e</t>
  </si>
  <si>
    <t>33e</t>
  </si>
  <si>
    <t>34e</t>
  </si>
  <si>
    <t>35e</t>
  </si>
  <si>
    <t>36e</t>
  </si>
  <si>
    <t>37e</t>
  </si>
  <si>
    <t>38e</t>
  </si>
  <si>
    <t>39e</t>
  </si>
  <si>
    <t>42e</t>
  </si>
  <si>
    <t>43e</t>
  </si>
  <si>
    <t>44e</t>
  </si>
  <si>
    <t>45e</t>
  </si>
  <si>
    <t>46e</t>
  </si>
  <si>
    <t>47e</t>
  </si>
  <si>
    <t>48e</t>
  </si>
  <si>
    <t>49e</t>
  </si>
  <si>
    <t>52e</t>
  </si>
  <si>
    <t>53e</t>
  </si>
  <si>
    <t>54e</t>
  </si>
  <si>
    <t>55e</t>
  </si>
  <si>
    <t>56e</t>
  </si>
  <si>
    <t>57e</t>
  </si>
  <si>
    <t>58e</t>
  </si>
  <si>
    <t>59e</t>
  </si>
  <si>
    <t>62e</t>
  </si>
  <si>
    <t>63e</t>
  </si>
  <si>
    <t>64e</t>
  </si>
  <si>
    <t>65e</t>
  </si>
  <si>
    <t>66e</t>
  </si>
  <si>
    <t>67e</t>
  </si>
  <si>
    <t>68e</t>
  </si>
  <si>
    <t>69e</t>
  </si>
  <si>
    <t>72e</t>
  </si>
  <si>
    <t>73e</t>
  </si>
  <si>
    <t>74e</t>
  </si>
  <si>
    <t>75e</t>
  </si>
  <si>
    <t>76e</t>
  </si>
  <si>
    <t>77e</t>
  </si>
  <si>
    <t>78e</t>
  </si>
  <si>
    <t>79e</t>
  </si>
  <si>
    <t>82e</t>
  </si>
  <si>
    <t>83e</t>
  </si>
  <si>
    <t>84e</t>
  </si>
  <si>
    <t>85e</t>
  </si>
  <si>
    <t>86e</t>
  </si>
  <si>
    <t>87e</t>
  </si>
  <si>
    <t>88e</t>
  </si>
  <si>
    <t>89e</t>
  </si>
  <si>
    <t>92e</t>
  </si>
  <si>
    <t>93e</t>
  </si>
  <si>
    <t>94e</t>
  </si>
  <si>
    <t>95e</t>
  </si>
  <si>
    <t>96e</t>
  </si>
  <si>
    <t>97e</t>
  </si>
  <si>
    <t>98e</t>
  </si>
  <si>
    <t>99e</t>
  </si>
  <si>
    <t>102e</t>
  </si>
  <si>
    <t>103e</t>
  </si>
  <si>
    <t>104e</t>
  </si>
  <si>
    <t>105e</t>
  </si>
  <si>
    <t>106e</t>
  </si>
  <si>
    <t>107e</t>
  </si>
  <si>
    <t>coef</t>
  </si>
  <si>
    <t>Baro</t>
  </si>
  <si>
    <t>Nom</t>
  </si>
  <si>
    <t>Pts Tt</t>
  </si>
  <si>
    <t>Position</t>
  </si>
  <si>
    <t>Place</t>
  </si>
  <si>
    <t>classement général</t>
  </si>
  <si>
    <t>Etape 1</t>
  </si>
  <si>
    <t>Etape 2</t>
  </si>
  <si>
    <t>Somme</t>
  </si>
  <si>
    <t>avec formules</t>
  </si>
  <si>
    <t>avec  données ''consolider''</t>
  </si>
  <si>
    <t>chrono</t>
  </si>
  <si>
    <t>cls.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</si>
</sst>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mm:ss.000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4"/>
      <color rgb="FF00B050"/>
      <name val="Calibri"/>
      <family val="2"/>
      <scheme val="minor"/>
    </font>
    <font>
      <sz val="14"/>
      <color rgb="FFC00000"/>
      <name val="Calibri"/>
      <family val="2"/>
      <scheme val="minor"/>
    </font>
    <font>
      <sz val="14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67">
    <border>
      <left/>
      <right/>
      <top/>
      <bottom/>
      <diagonal/>
    </border>
    <border>
      <left style="thin">
        <color rgb="FF0070C0"/>
      </left>
      <right/>
      <top/>
      <bottom/>
      <diagonal/>
    </border>
    <border>
      <left style="thin">
        <color rgb="FF0070C0"/>
      </left>
      <right style="thin">
        <color rgb="FF0070C0"/>
      </right>
      <top/>
      <bottom/>
      <diagonal/>
    </border>
    <border>
      <left/>
      <right style="thick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 style="medium">
        <color rgb="FF0070C0"/>
      </left>
      <right/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theme="8"/>
      </bottom>
      <diagonal/>
    </border>
    <border>
      <left style="thin">
        <color theme="8"/>
      </left>
      <right/>
      <top/>
      <bottom style="thin">
        <color theme="8"/>
      </bottom>
      <diagonal/>
    </border>
    <border>
      <left/>
      <right style="thin">
        <color theme="8"/>
      </right>
      <top/>
      <bottom style="thin">
        <color theme="8"/>
      </bottom>
      <diagonal/>
    </border>
    <border>
      <left/>
      <right style="thin">
        <color theme="8"/>
      </right>
      <top/>
      <bottom/>
      <diagonal/>
    </border>
    <border>
      <left style="thin">
        <color theme="8"/>
      </left>
      <right/>
      <top style="thin">
        <color auto="1"/>
      </top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 style="thin">
        <color rgb="FF0070C0"/>
      </left>
      <right style="thin">
        <color theme="8"/>
      </right>
      <top style="thin">
        <color theme="8"/>
      </top>
      <bottom/>
      <diagonal/>
    </border>
    <border>
      <left style="thin">
        <color theme="8"/>
      </left>
      <right/>
      <top/>
      <bottom/>
      <diagonal/>
    </border>
    <border>
      <left style="thin">
        <color rgb="FF0070C0"/>
      </left>
      <right style="thin">
        <color theme="8"/>
      </right>
      <top/>
      <bottom/>
      <diagonal/>
    </border>
    <border>
      <left/>
      <right/>
      <top style="thin">
        <color theme="8"/>
      </top>
      <bottom/>
      <diagonal/>
    </border>
    <border>
      <left/>
      <right style="thin">
        <color theme="8"/>
      </right>
      <top style="thin">
        <color theme="8"/>
      </top>
      <bottom/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/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/>
      <top style="thin">
        <color auto="1"/>
      </top>
      <bottom style="thin">
        <color theme="8"/>
      </bottom>
      <diagonal/>
    </border>
    <border>
      <left/>
      <right style="thin">
        <color theme="8"/>
      </right>
      <top style="thin">
        <color auto="1"/>
      </top>
      <bottom style="thin">
        <color theme="8"/>
      </bottom>
      <diagonal/>
    </border>
    <border>
      <left style="thin">
        <color rgb="FF0070C0"/>
      </left>
      <right/>
      <top style="thin">
        <color theme="8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rgb="FF0070C0"/>
      </right>
      <top style="medium">
        <color rgb="FF0070C0"/>
      </top>
      <bottom/>
      <diagonal/>
    </border>
    <border>
      <left/>
      <right style="medium">
        <color rgb="FF0070C0"/>
      </right>
      <top/>
      <bottom style="medium">
        <color rgb="FF0070C0"/>
      </bottom>
      <diagonal/>
    </border>
    <border>
      <left style="medium">
        <color rgb="FF0070C0"/>
      </left>
      <right/>
      <top style="medium">
        <color rgb="FF0070C0"/>
      </top>
      <bottom/>
      <diagonal/>
    </border>
    <border>
      <left style="medium">
        <color rgb="FF0070C0"/>
      </left>
      <right/>
      <top/>
      <bottom style="medium">
        <color rgb="FF0070C0"/>
      </bottom>
      <diagonal/>
    </border>
    <border>
      <left style="thin">
        <color theme="8"/>
      </left>
      <right/>
      <top/>
      <bottom style="thick">
        <color rgb="FF0070C0"/>
      </bottom>
      <diagonal/>
    </border>
    <border>
      <left style="thin">
        <color rgb="FF0070C0"/>
      </left>
      <right style="thin">
        <color theme="8"/>
      </right>
      <top/>
      <bottom style="thick">
        <color rgb="FF0070C0"/>
      </bottom>
      <diagonal/>
    </border>
    <border>
      <left/>
      <right/>
      <top/>
      <bottom style="thick">
        <color rgb="FF0070C0"/>
      </bottom>
      <diagonal/>
    </border>
    <border>
      <left style="thin">
        <color rgb="FF0070C0"/>
      </left>
      <right/>
      <top/>
      <bottom style="thick">
        <color rgb="FF0070C0"/>
      </bottom>
      <diagonal/>
    </border>
    <border>
      <left style="thin">
        <color theme="8"/>
      </left>
      <right style="thick">
        <color rgb="FF0070C0"/>
      </right>
      <top/>
      <bottom style="thick">
        <color rgb="FF0070C0"/>
      </bottom>
      <diagonal/>
    </border>
    <border>
      <left/>
      <right style="medium">
        <color rgb="FF0070C0"/>
      </right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rgb="FF0070C0"/>
      </right>
      <top/>
      <bottom/>
      <diagonal/>
    </border>
    <border>
      <left style="thick">
        <color rgb="FF0070C0"/>
      </left>
      <right/>
      <top style="thick">
        <color rgb="FF0070C0"/>
      </top>
      <bottom/>
      <diagonal/>
    </border>
    <border>
      <left/>
      <right/>
      <top style="thick">
        <color rgb="FF0070C0"/>
      </top>
      <bottom/>
      <diagonal/>
    </border>
    <border>
      <left style="thick">
        <color rgb="FF0070C0"/>
      </left>
      <right/>
      <top/>
      <bottom/>
      <diagonal/>
    </border>
    <border>
      <left style="thick">
        <color rgb="FF0070C0"/>
      </left>
      <right/>
      <top/>
      <bottom style="thick">
        <color rgb="FF0070C0"/>
      </bottom>
      <diagonal/>
    </border>
    <border>
      <left style="thick">
        <color rgb="FF0070C0"/>
      </left>
      <right style="thick">
        <color rgb="FF0070C0"/>
      </right>
      <top/>
      <bottom/>
      <diagonal/>
    </border>
    <border>
      <left style="thin">
        <color rgb="FF0070C0"/>
      </left>
      <right style="thin">
        <color rgb="FF0070C0"/>
      </right>
      <top/>
      <bottom style="thick">
        <color rgb="FF0070C0"/>
      </bottom>
      <diagonal/>
    </border>
    <border>
      <left/>
      <right style="thin">
        <color theme="8"/>
      </right>
      <top/>
      <bottom style="thick">
        <color rgb="FF0070C0"/>
      </bottom>
      <diagonal/>
    </border>
    <border>
      <left style="thick">
        <color rgb="FF0070C0"/>
      </left>
      <right style="thick">
        <color rgb="FF0070C0"/>
      </right>
      <top style="thick">
        <color rgb="FF0070C0"/>
      </top>
      <bottom/>
      <diagonal/>
    </border>
    <border>
      <left style="thick">
        <color rgb="FF0070C0"/>
      </left>
      <right style="thick">
        <color rgb="FF0070C0"/>
      </right>
      <top/>
      <bottom style="thick">
        <color rgb="FF0070C0"/>
      </bottom>
      <diagonal/>
    </border>
    <border>
      <left style="thin">
        <color theme="8"/>
      </left>
      <right style="thin">
        <color rgb="FF0070C0"/>
      </right>
      <top/>
      <bottom style="thick">
        <color rgb="FF0070C0"/>
      </bottom>
      <diagonal/>
    </border>
    <border>
      <left/>
      <right/>
      <top/>
      <bottom style="thick">
        <color rgb="FFFF5050"/>
      </bottom>
      <diagonal/>
    </border>
    <border>
      <left style="medium">
        <color auto="1"/>
      </left>
      <right/>
      <top/>
      <bottom style="thick">
        <color rgb="FFFF5050"/>
      </bottom>
      <diagonal/>
    </border>
    <border>
      <left/>
      <right style="thick">
        <color rgb="FFFF5050"/>
      </right>
      <top/>
      <bottom/>
      <diagonal/>
    </border>
    <border>
      <left/>
      <right style="thick">
        <color rgb="FFFF5050"/>
      </right>
      <top/>
      <bottom style="thick">
        <color rgb="FFFF505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/>
      <diagonal/>
    </border>
    <border>
      <left/>
      <right/>
      <top style="thin">
        <color auto="1"/>
      </top>
      <bottom style="thin">
        <color theme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theme="8"/>
      </left>
      <right style="thin">
        <color theme="8"/>
      </right>
      <top style="thin">
        <color rgb="FF0070C0"/>
      </top>
      <bottom style="thin">
        <color theme="8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rgb="FF0070C0"/>
      </bottom>
      <diagonal/>
    </border>
  </borders>
  <cellStyleXfs count="2">
    <xf numFmtId="0" fontId="0" fillId="0" borderId="0"/>
    <xf numFmtId="43" fontId="9" fillId="0" borderId="0" applyFont="0" applyFill="0" applyBorder="0" applyAlignment="0" applyProtection="0"/>
  </cellStyleXfs>
  <cellXfs count="193">
    <xf numFmtId="0" fontId="0" fillId="0" borderId="0" xfId="0"/>
    <xf numFmtId="164" fontId="0" fillId="0" borderId="0" xfId="0" applyNumberFormat="1" applyFont="1" applyFill="1" applyBorder="1"/>
    <xf numFmtId="1" fontId="0" fillId="0" borderId="1" xfId="0" applyNumberFormat="1" applyFont="1" applyFill="1" applyBorder="1" applyAlignment="1">
      <alignment horizontal="center"/>
    </xf>
    <xf numFmtId="0" fontId="0" fillId="0" borderId="8" xfId="0" applyFill="1" applyBorder="1"/>
    <xf numFmtId="0" fontId="0" fillId="0" borderId="0" xfId="0" applyFill="1"/>
    <xf numFmtId="1" fontId="0" fillId="0" borderId="21" xfId="0" applyNumberFormat="1" applyFont="1" applyFill="1" applyBorder="1" applyAlignment="1">
      <alignment horizontal="center"/>
    </xf>
    <xf numFmtId="164" fontId="0" fillId="0" borderId="22" xfId="0" applyNumberFormat="1" applyFont="1" applyFill="1" applyBorder="1" applyAlignment="1">
      <alignment horizontal="center"/>
    </xf>
    <xf numFmtId="1" fontId="0" fillId="0" borderId="23" xfId="0" applyNumberFormat="1" applyFont="1" applyFill="1" applyBorder="1" applyAlignment="1">
      <alignment horizontal="center"/>
    </xf>
    <xf numFmtId="164" fontId="0" fillId="0" borderId="20" xfId="0" applyNumberFormat="1" applyFont="1" applyFill="1" applyBorder="1"/>
    <xf numFmtId="164" fontId="0" fillId="0" borderId="22" xfId="0" applyNumberFormat="1" applyFont="1" applyFill="1" applyBorder="1"/>
    <xf numFmtId="1" fontId="0" fillId="0" borderId="18" xfId="0" applyNumberFormat="1" applyFont="1" applyFill="1" applyBorder="1" applyAlignment="1">
      <alignment horizontal="center"/>
    </xf>
    <xf numFmtId="1" fontId="0" fillId="0" borderId="30" xfId="0" applyNumberFormat="1" applyFont="1" applyFill="1" applyBorder="1" applyAlignment="1">
      <alignment horizontal="center"/>
    </xf>
    <xf numFmtId="1" fontId="0" fillId="0" borderId="25" xfId="0" applyNumberFormat="1" applyFont="1" applyFill="1" applyBorder="1" applyAlignment="1">
      <alignment horizontal="center"/>
    </xf>
    <xf numFmtId="164" fontId="0" fillId="0" borderId="2" xfId="0" applyNumberFormat="1" applyFont="1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64" fontId="0" fillId="0" borderId="40" xfId="0" applyNumberFormat="1" applyFont="1" applyFill="1" applyBorder="1"/>
    <xf numFmtId="1" fontId="0" fillId="0" borderId="41" xfId="0" applyNumberFormat="1" applyFont="1" applyFill="1" applyBorder="1" applyAlignment="1">
      <alignment horizontal="center"/>
    </xf>
    <xf numFmtId="164" fontId="0" fillId="0" borderId="42" xfId="0" applyNumberFormat="1" applyFont="1" applyFill="1" applyBorder="1"/>
    <xf numFmtId="1" fontId="0" fillId="0" borderId="43" xfId="0" applyNumberFormat="1" applyFont="1" applyFill="1" applyBorder="1" applyAlignment="1">
      <alignment horizontal="center"/>
    </xf>
    <xf numFmtId="164" fontId="0" fillId="0" borderId="44" xfId="0" applyNumberFormat="1" applyFont="1" applyFill="1" applyBorder="1" applyAlignment="1">
      <alignment horizontal="center"/>
    </xf>
    <xf numFmtId="1" fontId="0" fillId="0" borderId="0" xfId="0" applyNumberFormat="1" applyFill="1" applyBorder="1" applyAlignment="1">
      <alignment horizontal="center" vertical="center"/>
    </xf>
    <xf numFmtId="164" fontId="0" fillId="0" borderId="53" xfId="0" applyNumberFormat="1" applyFont="1" applyFill="1" applyBorder="1"/>
    <xf numFmtId="1" fontId="0" fillId="0" borderId="54" xfId="0" applyNumberFormat="1" applyFont="1" applyFill="1" applyBorder="1" applyAlignment="1">
      <alignment horizontal="center"/>
    </xf>
    <xf numFmtId="164" fontId="0" fillId="0" borderId="57" xfId="0" applyNumberFormat="1" applyFont="1" applyFill="1" applyBorder="1" applyAlignment="1">
      <alignment horizontal="center"/>
    </xf>
    <xf numFmtId="164" fontId="2" fillId="0" borderId="0" xfId="1" applyNumberFormat="1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3" fillId="0" borderId="0" xfId="0" applyFont="1" applyFill="1" applyBorder="1" applyAlignment="1">
      <alignment wrapText="1"/>
    </xf>
    <xf numFmtId="164" fontId="0" fillId="0" borderId="62" xfId="0" applyNumberFormat="1" applyFont="1" applyFill="1" applyBorder="1"/>
    <xf numFmtId="0" fontId="1" fillId="0" borderId="15" xfId="0" applyFont="1" applyFill="1" applyBorder="1" applyAlignment="1">
      <alignment horizontal="center" vertical="center" shrinkToFit="1"/>
    </xf>
    <xf numFmtId="1" fontId="0" fillId="0" borderId="24" xfId="0" applyNumberFormat="1" applyFont="1" applyFill="1" applyBorder="1" applyAlignment="1">
      <alignment horizontal="center"/>
    </xf>
    <xf numFmtId="1" fontId="0" fillId="0" borderId="0" xfId="0" applyNumberFormat="1" applyFont="1" applyFill="1" applyBorder="1" applyAlignment="1">
      <alignment horizontal="center"/>
    </xf>
    <xf numFmtId="1" fontId="0" fillId="0" borderId="42" xfId="0" applyNumberFormat="1" applyFont="1" applyFill="1" applyBorder="1" applyAlignment="1">
      <alignment horizontal="center"/>
    </xf>
    <xf numFmtId="0" fontId="2" fillId="0" borderId="0" xfId="1" applyNumberFormat="1" applyFont="1" applyFill="1" applyBorder="1" applyAlignment="1">
      <alignment horizontal="center" vertical="center"/>
    </xf>
    <xf numFmtId="0" fontId="5" fillId="0" borderId="0" xfId="1" applyNumberFormat="1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top" wrapText="1"/>
    </xf>
    <xf numFmtId="0" fontId="3" fillId="0" borderId="17" xfId="0" applyFont="1" applyFill="1" applyBorder="1" applyAlignment="1">
      <alignment horizontal="center" vertical="top" wrapText="1"/>
    </xf>
    <xf numFmtId="0" fontId="1" fillId="0" borderId="16" xfId="0" applyFont="1" applyFill="1" applyBorder="1" applyAlignment="1">
      <alignment horizontal="center" vertical="center" shrinkToFit="1"/>
    </xf>
    <xf numFmtId="0" fontId="1" fillId="0" borderId="17" xfId="0" applyFont="1" applyFill="1" applyBorder="1" applyAlignment="1">
      <alignment horizontal="center" vertical="center" shrinkToFit="1"/>
    </xf>
    <xf numFmtId="0" fontId="0" fillId="0" borderId="31" xfId="0" applyFill="1" applyBorder="1" applyAlignment="1">
      <alignment horizontal="center" vertical="center" wrapText="1"/>
    </xf>
    <xf numFmtId="0" fontId="0" fillId="0" borderId="64" xfId="0" applyFill="1" applyBorder="1" applyAlignment="1">
      <alignment horizontal="center" vertical="center" wrapText="1"/>
    </xf>
    <xf numFmtId="0" fontId="4" fillId="0" borderId="14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0" fillId="0" borderId="0" xfId="0" applyNumberFormat="1" applyFill="1"/>
    <xf numFmtId="0" fontId="8" fillId="0" borderId="0" xfId="0" applyNumberFormat="1" applyFont="1" applyFill="1"/>
    <xf numFmtId="0" fontId="1" fillId="0" borderId="28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1" fillId="0" borderId="63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1" fontId="2" fillId="0" borderId="19" xfId="0" applyNumberFormat="1" applyFont="1" applyFill="1" applyBorder="1" applyAlignment="1">
      <alignment horizontal="center" vertical="center" shrinkToFit="1"/>
    </xf>
    <xf numFmtId="1" fontId="2" fillId="0" borderId="12" xfId="0" applyNumberFormat="1" applyFont="1" applyFill="1" applyBorder="1" applyAlignment="1">
      <alignment horizontal="center" vertical="center" shrinkToFit="1"/>
    </xf>
    <xf numFmtId="1" fontId="2" fillId="0" borderId="20" xfId="0" applyNumberFormat="1" applyFont="1" applyFill="1" applyBorder="1" applyAlignment="1">
      <alignment horizontal="center" vertical="center"/>
    </xf>
    <xf numFmtId="0" fontId="5" fillId="0" borderId="48" xfId="0" applyFont="1" applyFill="1" applyBorder="1" applyAlignment="1">
      <alignment horizontal="center" vertical="center" shrinkToFit="1"/>
    </xf>
    <xf numFmtId="0" fontId="5" fillId="0" borderId="49" xfId="0" applyFont="1" applyFill="1" applyBorder="1" applyAlignment="1">
      <alignment horizontal="center" vertical="center" shrinkToFit="1"/>
    </xf>
    <xf numFmtId="164" fontId="2" fillId="0" borderId="55" xfId="1" applyNumberFormat="1" applyFont="1" applyFill="1" applyBorder="1" applyAlignment="1">
      <alignment horizontal="center" vertical="center"/>
    </xf>
    <xf numFmtId="0" fontId="1" fillId="0" borderId="22" xfId="0" applyFont="1" applyFill="1" applyBorder="1" applyAlignment="1">
      <alignment horizontal="center" vertical="center" shrinkToFit="1"/>
    </xf>
    <xf numFmtId="1" fontId="2" fillId="0" borderId="16" xfId="0" applyNumberFormat="1" applyFont="1" applyFill="1" applyBorder="1" applyAlignment="1">
      <alignment horizontal="center" vertical="center" shrinkToFit="1"/>
    </xf>
    <xf numFmtId="1" fontId="2" fillId="0" borderId="15" xfId="0" applyNumberFormat="1" applyFont="1" applyFill="1" applyBorder="1" applyAlignment="1">
      <alignment horizontal="center" vertical="center" shrinkToFit="1"/>
    </xf>
    <xf numFmtId="1" fontId="2" fillId="0" borderId="16" xfId="0" applyNumberFormat="1" applyFont="1" applyFill="1" applyBorder="1" applyAlignment="1">
      <alignment horizontal="center" vertical="center"/>
    </xf>
    <xf numFmtId="0" fontId="5" fillId="0" borderId="51" xfId="0" applyFont="1" applyFill="1" applyBorder="1" applyAlignment="1">
      <alignment horizontal="center" vertical="center" shrinkToFit="1"/>
    </xf>
    <xf numFmtId="0" fontId="5" fillId="0" borderId="42" xfId="0" applyFont="1" applyFill="1" applyBorder="1" applyAlignment="1">
      <alignment horizontal="center" vertical="center" shrinkToFit="1"/>
    </xf>
    <xf numFmtId="164" fontId="2" fillId="0" borderId="56" xfId="1" applyNumberFormat="1" applyFont="1" applyFill="1" applyBorder="1" applyAlignment="1">
      <alignment horizontal="center" vertical="center"/>
    </xf>
    <xf numFmtId="0" fontId="0" fillId="0" borderId="0" xfId="0" applyFill="1" applyAlignment="1">
      <alignment vertical="center" shrinkToFit="1"/>
    </xf>
    <xf numFmtId="0" fontId="0" fillId="0" borderId="31" xfId="0" applyFill="1" applyBorder="1" applyAlignment="1">
      <alignment horizontal="center"/>
    </xf>
    <xf numFmtId="1" fontId="0" fillId="0" borderId="50" xfId="0" applyNumberFormat="1" applyFill="1" applyBorder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164" fontId="0" fillId="0" borderId="55" xfId="0" applyNumberFormat="1" applyFill="1" applyBorder="1" applyAlignment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0" fontId="8" fillId="0" borderId="0" xfId="0" applyNumberFormat="1" applyFont="1" applyFill="1" applyBorder="1" applyAlignment="1">
      <alignment horizontal="center" vertical="center"/>
    </xf>
    <xf numFmtId="1" fontId="8" fillId="0" borderId="0" xfId="0" applyNumberFormat="1" applyFont="1" applyFill="1" applyBorder="1" applyAlignment="1">
      <alignment horizontal="center" vertical="center"/>
    </xf>
    <xf numFmtId="164" fontId="0" fillId="0" borderId="52" xfId="0" applyNumberFormat="1" applyFill="1" applyBorder="1" applyAlignment="1">
      <alignment horizontal="center" vertical="center"/>
    </xf>
    <xf numFmtId="0" fontId="3" fillId="0" borderId="0" xfId="0" applyFont="1" applyFill="1" applyAlignment="1">
      <alignment wrapText="1"/>
    </xf>
    <xf numFmtId="0" fontId="6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wrapText="1"/>
    </xf>
    <xf numFmtId="0" fontId="6" fillId="0" borderId="1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wrapText="1"/>
    </xf>
    <xf numFmtId="0" fontId="3" fillId="0" borderId="4" xfId="0" applyFont="1" applyFill="1" applyBorder="1" applyAlignment="1">
      <alignment wrapText="1"/>
    </xf>
    <xf numFmtId="0" fontId="3" fillId="0" borderId="5" xfId="0" applyFont="1" applyFill="1" applyBorder="1" applyAlignment="1">
      <alignment wrapText="1"/>
    </xf>
    <xf numFmtId="0" fontId="3" fillId="0" borderId="8" xfId="0" applyFont="1" applyFill="1" applyBorder="1" applyAlignment="1">
      <alignment horizontal="center" wrapText="1"/>
    </xf>
    <xf numFmtId="0" fontId="3" fillId="0" borderId="38" xfId="0" applyFont="1" applyFill="1" applyBorder="1" applyAlignment="1">
      <alignment wrapText="1"/>
    </xf>
    <xf numFmtId="0" fontId="3" fillId="0" borderId="36" xfId="0" applyFont="1" applyFill="1" applyBorder="1" applyAlignment="1">
      <alignment wrapText="1"/>
    </xf>
    <xf numFmtId="0" fontId="3" fillId="0" borderId="9" xfId="0" applyFont="1" applyFill="1" applyBorder="1" applyAlignment="1">
      <alignment wrapText="1"/>
    </xf>
    <xf numFmtId="0" fontId="3" fillId="0" borderId="59" xfId="0" applyFont="1" applyFill="1" applyBorder="1" applyAlignment="1">
      <alignment horizontal="center" wrapText="1"/>
    </xf>
    <xf numFmtId="0" fontId="3" fillId="0" borderId="58" xfId="0" applyFont="1" applyFill="1" applyBorder="1" applyAlignment="1">
      <alignment horizontal="center" wrapText="1"/>
    </xf>
    <xf numFmtId="0" fontId="0" fillId="0" borderId="11" xfId="0" applyFill="1" applyBorder="1"/>
    <xf numFmtId="0" fontId="0" fillId="0" borderId="45" xfId="0" applyFill="1" applyBorder="1"/>
    <xf numFmtId="0" fontId="0" fillId="0" borderId="9" xfId="0" applyFill="1" applyBorder="1"/>
    <xf numFmtId="0" fontId="0" fillId="0" borderId="60" xfId="0" applyFill="1" applyBorder="1"/>
    <xf numFmtId="0" fontId="0" fillId="0" borderId="39" xfId="0" applyFill="1" applyBorder="1"/>
    <xf numFmtId="0" fontId="0" fillId="0" borderId="37" xfId="0" applyFill="1" applyBorder="1"/>
    <xf numFmtId="0" fontId="0" fillId="0" borderId="10" xfId="0" applyFill="1" applyBorder="1"/>
    <xf numFmtId="0" fontId="0" fillId="0" borderId="7" xfId="0" applyFill="1" applyBorder="1"/>
    <xf numFmtId="0" fontId="0" fillId="0" borderId="59" xfId="0" applyFill="1" applyBorder="1"/>
    <xf numFmtId="0" fontId="0" fillId="0" borderId="61" xfId="0" applyFill="1" applyBorder="1"/>
    <xf numFmtId="1" fontId="0" fillId="0" borderId="51" xfId="0" applyNumberFormat="1" applyFill="1" applyBorder="1" applyAlignment="1">
      <alignment horizontal="center"/>
    </xf>
    <xf numFmtId="1" fontId="0" fillId="0" borderId="0" xfId="0" applyNumberFormat="1" applyFill="1" applyAlignment="1">
      <alignment horizontal="center"/>
    </xf>
    <xf numFmtId="1" fontId="0" fillId="0" borderId="0" xfId="0" applyNumberForma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NumberForma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1" fontId="0" fillId="3" borderId="4" xfId="0" applyNumberFormat="1" applyFill="1" applyBorder="1" applyAlignment="1">
      <alignment horizontal="center" vertical="center"/>
    </xf>
    <xf numFmtId="0" fontId="8" fillId="3" borderId="32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1" fontId="0" fillId="3" borderId="8" xfId="0" applyNumberFormat="1" applyFill="1" applyBorder="1" applyAlignment="1">
      <alignment horizontal="center" vertical="center"/>
    </xf>
    <xf numFmtId="0" fontId="8" fillId="3" borderId="9" xfId="0" applyFont="1" applyFill="1" applyBorder="1" applyAlignment="1">
      <alignment horizontal="center" vertical="center"/>
    </xf>
    <xf numFmtId="1" fontId="0" fillId="3" borderId="6" xfId="0" applyNumberFormat="1" applyFill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8" fillId="3" borderId="7" xfId="0" applyFont="1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 vertical="center"/>
    </xf>
    <xf numFmtId="1" fontId="0" fillId="6" borderId="0" xfId="0" applyNumberForma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/>
    </xf>
    <xf numFmtId="0" fontId="8" fillId="6" borderId="32" xfId="0" applyFont="1" applyFill="1" applyBorder="1" applyAlignment="1">
      <alignment horizontal="center" vertical="center"/>
    </xf>
    <xf numFmtId="1" fontId="0" fillId="6" borderId="32" xfId="0" applyNumberFormat="1" applyFill="1" applyBorder="1" applyAlignment="1">
      <alignment horizontal="center" vertical="center"/>
    </xf>
    <xf numFmtId="1" fontId="0" fillId="6" borderId="5" xfId="0" applyNumberFormat="1" applyFill="1" applyBorder="1" applyAlignment="1">
      <alignment horizontal="center" vertical="center"/>
    </xf>
    <xf numFmtId="0" fontId="8" fillId="6" borderId="8" xfId="0" applyFont="1" applyFill="1" applyBorder="1" applyAlignment="1">
      <alignment horizontal="center" vertical="center"/>
    </xf>
    <xf numFmtId="1" fontId="0" fillId="6" borderId="9" xfId="0" applyNumberFormat="1" applyFill="1" applyBorder="1" applyAlignment="1">
      <alignment horizontal="center" vertical="center"/>
    </xf>
    <xf numFmtId="0" fontId="8" fillId="6" borderId="6" xfId="0" applyFont="1" applyFill="1" applyBorder="1" applyAlignment="1">
      <alignment horizontal="center" vertical="center"/>
    </xf>
    <xf numFmtId="1" fontId="0" fillId="6" borderId="10" xfId="0" applyNumberFormat="1" applyFill="1" applyBorder="1" applyAlignment="1">
      <alignment horizontal="center" vertical="center"/>
    </xf>
    <xf numFmtId="1" fontId="0" fillId="6" borderId="7" xfId="0" applyNumberForma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8" fillId="4" borderId="0" xfId="0" applyNumberFormat="1" applyFont="1" applyFill="1" applyBorder="1" applyAlignment="1">
      <alignment horizontal="center" vertical="center"/>
    </xf>
    <xf numFmtId="1" fontId="0" fillId="4" borderId="4" xfId="0" applyNumberFormat="1" applyFill="1" applyBorder="1" applyAlignment="1">
      <alignment horizontal="center" vertical="center"/>
    </xf>
    <xf numFmtId="0" fontId="8" fillId="4" borderId="32" xfId="0" applyFont="1" applyFill="1" applyBorder="1" applyAlignment="1">
      <alignment horizontal="center" vertical="center"/>
    </xf>
    <xf numFmtId="0" fontId="8" fillId="4" borderId="5" xfId="0" applyNumberFormat="1" applyFont="1" applyFill="1" applyBorder="1" applyAlignment="1">
      <alignment horizontal="center" vertical="center"/>
    </xf>
    <xf numFmtId="1" fontId="0" fillId="4" borderId="8" xfId="0" applyNumberFormat="1" applyFill="1" applyBorder="1" applyAlignment="1">
      <alignment horizontal="center" vertical="center"/>
    </xf>
    <xf numFmtId="0" fontId="8" fillId="4" borderId="9" xfId="0" applyNumberFormat="1" applyFont="1" applyFill="1" applyBorder="1" applyAlignment="1">
      <alignment horizontal="center" vertical="center"/>
    </xf>
    <xf numFmtId="1" fontId="0" fillId="4" borderId="6" xfId="0" applyNumberForma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8" fillId="4" borderId="7" xfId="0" applyNumberFormat="1" applyFont="1" applyFill="1" applyBorder="1" applyAlignment="1">
      <alignment horizontal="center" vertical="center"/>
    </xf>
    <xf numFmtId="0" fontId="2" fillId="3" borderId="0" xfId="1" applyNumberFormat="1" applyFont="1" applyFill="1" applyBorder="1" applyAlignment="1">
      <alignment horizontal="center" vertical="center"/>
    </xf>
    <xf numFmtId="0" fontId="2" fillId="4" borderId="0" xfId="1" applyNumberFormat="1" applyFont="1" applyFill="1" applyBorder="1" applyAlignment="1">
      <alignment horizontal="center" vertical="center"/>
    </xf>
    <xf numFmtId="0" fontId="2" fillId="6" borderId="0" xfId="1" applyNumberFormat="1" applyFont="1" applyFill="1" applyBorder="1" applyAlignment="1">
      <alignment horizontal="center" vertical="center"/>
    </xf>
    <xf numFmtId="0" fontId="5" fillId="5" borderId="0" xfId="1" applyNumberFormat="1" applyFont="1" applyFill="1" applyBorder="1" applyAlignment="1">
      <alignment horizontal="center" vertical="center"/>
    </xf>
    <xf numFmtId="0" fontId="8" fillId="5" borderId="4" xfId="0" applyNumberFormat="1" applyFont="1" applyFill="1" applyBorder="1" applyAlignment="1">
      <alignment horizontal="center" vertical="center"/>
    </xf>
    <xf numFmtId="1" fontId="8" fillId="5" borderId="32" xfId="0" applyNumberFormat="1" applyFont="1" applyFill="1" applyBorder="1" applyAlignment="1">
      <alignment horizontal="center" vertical="center"/>
    </xf>
    <xf numFmtId="1" fontId="8" fillId="5" borderId="5" xfId="0" applyNumberFormat="1" applyFont="1" applyFill="1" applyBorder="1" applyAlignment="1">
      <alignment horizontal="center" vertical="center"/>
    </xf>
    <xf numFmtId="0" fontId="8" fillId="5" borderId="8" xfId="0" applyNumberFormat="1" applyFont="1" applyFill="1" applyBorder="1" applyAlignment="1">
      <alignment horizontal="center" vertical="center"/>
    </xf>
    <xf numFmtId="1" fontId="8" fillId="5" borderId="0" xfId="0" applyNumberFormat="1" applyFont="1" applyFill="1" applyBorder="1" applyAlignment="1">
      <alignment horizontal="center" vertical="center"/>
    </xf>
    <xf numFmtId="1" fontId="8" fillId="5" borderId="9" xfId="0" applyNumberFormat="1" applyFont="1" applyFill="1" applyBorder="1" applyAlignment="1">
      <alignment horizontal="center" vertical="center"/>
    </xf>
    <xf numFmtId="0" fontId="8" fillId="5" borderId="6" xfId="0" applyNumberFormat="1" applyFont="1" applyFill="1" applyBorder="1" applyAlignment="1">
      <alignment horizontal="center" vertical="center"/>
    </xf>
    <xf numFmtId="1" fontId="8" fillId="5" borderId="10" xfId="0" applyNumberFormat="1" applyFont="1" applyFill="1" applyBorder="1" applyAlignment="1">
      <alignment horizontal="center" vertical="center"/>
    </xf>
    <xf numFmtId="1" fontId="8" fillId="5" borderId="7" xfId="0" applyNumberFormat="1" applyFont="1" applyFill="1" applyBorder="1" applyAlignment="1">
      <alignment horizontal="center" vertical="center"/>
    </xf>
    <xf numFmtId="0" fontId="1" fillId="6" borderId="28" xfId="0" applyFont="1" applyFill="1" applyBorder="1" applyAlignment="1">
      <alignment horizontal="center" vertical="center"/>
    </xf>
    <xf numFmtId="0" fontId="1" fillId="6" borderId="29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6" borderId="63" xfId="0" applyFont="1" applyFill="1" applyBorder="1" applyAlignment="1">
      <alignment horizontal="center" vertical="center"/>
    </xf>
    <xf numFmtId="0" fontId="1" fillId="3" borderId="65" xfId="0" applyFont="1" applyFill="1" applyBorder="1" applyAlignment="1">
      <alignment horizontal="center" vertical="center" shrinkToFit="1"/>
    </xf>
    <xf numFmtId="0" fontId="1" fillId="6" borderId="66" xfId="0" applyFont="1" applyFill="1" applyBorder="1" applyAlignment="1">
      <alignment horizontal="center" vertical="center" shrinkToFit="1"/>
    </xf>
    <xf numFmtId="1" fontId="8" fillId="4" borderId="0" xfId="0" applyNumberFormat="1" applyFont="1" applyFill="1" applyBorder="1" applyAlignment="1">
      <alignment horizontal="center" vertical="center"/>
    </xf>
    <xf numFmtId="0" fontId="8" fillId="0" borderId="32" xfId="0" applyFont="1" applyFill="1" applyBorder="1" applyAlignment="1">
      <alignment horizontal="center" vertical="center"/>
    </xf>
    <xf numFmtId="1" fontId="0" fillId="0" borderId="32" xfId="0" applyNumberFormat="1" applyFill="1" applyBorder="1" applyAlignment="1">
      <alignment horizontal="center" vertical="center"/>
    </xf>
    <xf numFmtId="0" fontId="8" fillId="0" borderId="9" xfId="0" applyNumberFormat="1" applyFont="1" applyFill="1" applyBorder="1" applyAlignment="1">
      <alignment horizontal="center" vertical="center"/>
    </xf>
    <xf numFmtId="0" fontId="8" fillId="0" borderId="9" xfId="0" applyFont="1" applyFill="1" applyBorder="1" applyAlignment="1">
      <alignment horizontal="center" vertical="center"/>
    </xf>
    <xf numFmtId="164" fontId="0" fillId="0" borderId="50" xfId="0" applyNumberFormat="1" applyFill="1" applyBorder="1" applyAlignment="1">
      <alignment horizontal="center" vertical="center"/>
    </xf>
    <xf numFmtId="0" fontId="0" fillId="0" borderId="50" xfId="0" applyFill="1" applyBorder="1"/>
    <xf numFmtId="1" fontId="10" fillId="3" borderId="8" xfId="0" applyNumberFormat="1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horizontal="center" vertical="center"/>
    </xf>
    <xf numFmtId="0" fontId="11" fillId="3" borderId="9" xfId="0" applyFont="1" applyFill="1" applyBorder="1" applyAlignment="1">
      <alignment horizontal="center" vertical="center"/>
    </xf>
    <xf numFmtId="0" fontId="10" fillId="0" borderId="31" xfId="0" applyFont="1" applyFill="1" applyBorder="1" applyAlignment="1">
      <alignment horizontal="center" vertical="center" wrapText="1"/>
    </xf>
    <xf numFmtId="164" fontId="10" fillId="0" borderId="22" xfId="0" applyNumberFormat="1" applyFont="1" applyFill="1" applyBorder="1"/>
    <xf numFmtId="1" fontId="10" fillId="0" borderId="23" xfId="0" applyNumberFormat="1" applyFont="1" applyFill="1" applyBorder="1" applyAlignment="1">
      <alignment horizontal="center"/>
    </xf>
    <xf numFmtId="0" fontId="12" fillId="6" borderId="8" xfId="0" applyFont="1" applyFill="1" applyBorder="1" applyAlignment="1">
      <alignment horizontal="center" vertical="center"/>
    </xf>
    <xf numFmtId="0" fontId="12" fillId="6" borderId="0" xfId="0" applyFont="1" applyFill="1" applyBorder="1" applyAlignment="1">
      <alignment horizontal="center" vertical="center"/>
    </xf>
    <xf numFmtId="1" fontId="7" fillId="6" borderId="0" xfId="0" applyNumberFormat="1" applyFont="1" applyFill="1" applyBorder="1" applyAlignment="1">
      <alignment horizontal="center" vertical="center"/>
    </xf>
    <xf numFmtId="0" fontId="7" fillId="0" borderId="31" xfId="0" applyFont="1" applyFill="1" applyBorder="1" applyAlignment="1">
      <alignment horizontal="center" vertical="center" wrapText="1"/>
    </xf>
    <xf numFmtId="164" fontId="7" fillId="0" borderId="22" xfId="0" applyNumberFormat="1" applyFont="1" applyFill="1" applyBorder="1"/>
    <xf numFmtId="0" fontId="13" fillId="6" borderId="8" xfId="0" applyFont="1" applyFill="1" applyBorder="1" applyAlignment="1">
      <alignment horizontal="center" vertical="center"/>
    </xf>
    <xf numFmtId="0" fontId="13" fillId="6" borderId="0" xfId="0" applyFont="1" applyFill="1" applyBorder="1" applyAlignment="1">
      <alignment horizontal="center" vertical="center"/>
    </xf>
    <xf numFmtId="1" fontId="14" fillId="6" borderId="0" xfId="0" applyNumberFormat="1" applyFont="1" applyFill="1" applyBorder="1" applyAlignment="1">
      <alignment horizontal="center" vertical="center"/>
    </xf>
    <xf numFmtId="0" fontId="14" fillId="0" borderId="31" xfId="0" applyFont="1" applyFill="1" applyBorder="1" applyAlignment="1">
      <alignment horizontal="center" vertical="center" wrapText="1"/>
    </xf>
    <xf numFmtId="164" fontId="14" fillId="0" borderId="22" xfId="0" applyNumberFormat="1" applyFont="1" applyFill="1" applyBorder="1"/>
    <xf numFmtId="1" fontId="7" fillId="6" borderId="9" xfId="0" applyNumberFormat="1" applyFont="1" applyFill="1" applyBorder="1" applyAlignment="1">
      <alignment horizontal="center" vertical="center"/>
    </xf>
    <xf numFmtId="1" fontId="14" fillId="6" borderId="9" xfId="0" applyNumberFormat="1" applyFont="1" applyFill="1" applyBorder="1" applyAlignment="1">
      <alignment horizontal="center" vertical="center"/>
    </xf>
    <xf numFmtId="0" fontId="8" fillId="6" borderId="46" xfId="0" applyFont="1" applyFill="1" applyBorder="1" applyAlignment="1">
      <alignment horizontal="center" vertical="center"/>
    </xf>
    <xf numFmtId="0" fontId="0" fillId="2" borderId="33" xfId="0" applyNumberFormat="1" applyFill="1" applyBorder="1" applyAlignment="1">
      <alignment horizontal="center" vertical="center"/>
    </xf>
    <xf numFmtId="0" fontId="0" fillId="2" borderId="34" xfId="0" applyNumberFormat="1" applyFill="1" applyBorder="1" applyAlignment="1">
      <alignment horizontal="center" vertical="center"/>
    </xf>
    <xf numFmtId="0" fontId="0" fillId="2" borderId="35" xfId="0" applyNumberFormat="1" applyFill="1" applyBorder="1" applyAlignment="1">
      <alignment horizontal="center" vertical="center"/>
    </xf>
    <xf numFmtId="0" fontId="0" fillId="6" borderId="33" xfId="0" applyNumberFormat="1" applyFill="1" applyBorder="1" applyAlignment="1">
      <alignment horizontal="center" vertical="center"/>
    </xf>
    <xf numFmtId="0" fontId="0" fillId="6" borderId="34" xfId="0" applyNumberFormat="1" applyFill="1" applyBorder="1" applyAlignment="1">
      <alignment horizontal="center" vertical="center"/>
    </xf>
    <xf numFmtId="0" fontId="0" fillId="6" borderId="35" xfId="0" applyNumberFormat="1" applyFill="1" applyBorder="1" applyAlignment="1">
      <alignment horizontal="center" vertical="center"/>
    </xf>
    <xf numFmtId="0" fontId="0" fillId="3" borderId="33" xfId="0" applyNumberFormat="1" applyFill="1" applyBorder="1" applyAlignment="1">
      <alignment horizontal="center" vertical="center"/>
    </xf>
    <xf numFmtId="0" fontId="0" fillId="3" borderId="34" xfId="0" applyNumberFormat="1" applyFill="1" applyBorder="1" applyAlignment="1">
      <alignment horizontal="center" vertical="center"/>
    </xf>
    <xf numFmtId="0" fontId="0" fillId="3" borderId="35" xfId="0" applyNumberFormat="1" applyFill="1" applyBorder="1" applyAlignment="1">
      <alignment horizontal="center" vertical="center"/>
    </xf>
    <xf numFmtId="0" fontId="8" fillId="5" borderId="33" xfId="0" applyNumberFormat="1" applyFont="1" applyFill="1" applyBorder="1" applyAlignment="1">
      <alignment horizontal="center" vertical="center"/>
    </xf>
    <xf numFmtId="0" fontId="8" fillId="5" borderId="34" xfId="0" applyNumberFormat="1" applyFont="1" applyFill="1" applyBorder="1" applyAlignment="1">
      <alignment horizontal="center" vertical="center"/>
    </xf>
    <xf numFmtId="0" fontId="8" fillId="5" borderId="35" xfId="0" applyNumberFormat="1" applyFont="1" applyFill="1" applyBorder="1" applyAlignment="1">
      <alignment horizontal="center" vertical="center"/>
    </xf>
    <xf numFmtId="0" fontId="1" fillId="3" borderId="26" xfId="0" applyFont="1" applyFill="1" applyBorder="1" applyAlignment="1">
      <alignment horizontal="center" vertical="center" shrinkToFit="1"/>
    </xf>
    <xf numFmtId="0" fontId="1" fillId="3" borderId="27" xfId="0" applyFont="1" applyFill="1" applyBorder="1" applyAlignment="1">
      <alignment horizontal="center" vertical="center" shrinkToFit="1"/>
    </xf>
    <xf numFmtId="0" fontId="1" fillId="6" borderId="16" xfId="0" applyFont="1" applyFill="1" applyBorder="1" applyAlignment="1">
      <alignment horizontal="center" vertical="center" shrinkToFit="1"/>
    </xf>
    <xf numFmtId="0" fontId="1" fillId="6" borderId="17" xfId="0" applyFont="1" applyFill="1" applyBorder="1" applyAlignment="1">
      <alignment horizontal="center" vertical="center" shrinkToFit="1"/>
    </xf>
    <xf numFmtId="0" fontId="0" fillId="0" borderId="47" xfId="0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AT112"/>
  <sheetViews>
    <sheetView tabSelected="1" topLeftCell="S1" workbookViewId="0">
      <selection activeCell="AG53" sqref="AG53"/>
    </sheetView>
  </sheetViews>
  <sheetFormatPr baseColWidth="10" defaultColWidth="11.42578125" defaultRowHeight="18.75" x14ac:dyDescent="0.3"/>
  <cols>
    <col min="1" max="1" width="35.85546875" style="4" customWidth="1"/>
    <col min="2" max="2" width="15.7109375" style="4" customWidth="1"/>
    <col min="3" max="4" width="5.7109375" style="96" customWidth="1"/>
    <col min="5" max="5" width="15.7109375" style="4" customWidth="1"/>
    <col min="6" max="7" width="5.7109375" style="96" customWidth="1"/>
    <col min="8" max="8" width="15.7109375" style="4" customWidth="1"/>
    <col min="9" max="10" width="5.7109375" style="96" customWidth="1"/>
    <col min="11" max="11" width="15.7109375" style="4" customWidth="1"/>
    <col min="12" max="13" width="5.7109375" style="96" customWidth="1"/>
    <col min="14" max="14" width="9.140625" style="96" bestFit="1" customWidth="1"/>
    <col min="15" max="15" width="3" style="96" bestFit="1" customWidth="1"/>
    <col min="16" max="16" width="9.140625" style="96" bestFit="1" customWidth="1"/>
    <col min="17" max="17" width="8" style="96" bestFit="1" customWidth="1"/>
    <col min="18" max="18" width="22.42578125" style="98" bestFit="1" customWidth="1"/>
    <col min="19" max="19" width="10.7109375" style="4" bestFit="1" customWidth="1"/>
    <col min="20" max="20" width="11.42578125" style="4"/>
    <col min="21" max="21" width="10.7109375" style="44" customWidth="1"/>
    <col min="22" max="22" width="8.7109375" style="44" customWidth="1"/>
    <col min="23" max="23" width="28" style="44" bestFit="1" customWidth="1"/>
    <col min="24" max="24" width="8.7109375" style="44" customWidth="1"/>
    <col min="25" max="25" width="10.7109375" style="44" customWidth="1"/>
    <col min="26" max="26" width="8.7109375" style="44" customWidth="1"/>
    <col min="27" max="27" width="22.42578125" style="44" bestFit="1" customWidth="1"/>
    <col min="28" max="28" width="8.7109375" style="44" customWidth="1"/>
    <col min="29" max="29" width="22.42578125" style="44" bestFit="1" customWidth="1"/>
    <col min="30" max="30" width="10.28515625" style="44" customWidth="1"/>
    <col min="31" max="31" width="10.28515625" style="45" customWidth="1"/>
    <col min="32" max="32" width="7.42578125" style="45" customWidth="1"/>
    <col min="33" max="33" width="39.5703125" style="45" customWidth="1"/>
    <col min="34" max="34" width="7.42578125" style="45" customWidth="1"/>
    <col min="35" max="36" width="7.42578125" style="44" customWidth="1"/>
    <col min="37" max="38" width="11.42578125" style="4"/>
    <col min="39" max="40" width="9.28515625" style="4" customWidth="1"/>
    <col min="41" max="16384" width="11.42578125" style="4"/>
  </cols>
  <sheetData>
    <row r="1" spans="1:46" ht="60" customHeight="1" thickBot="1" x14ac:dyDescent="0.3">
      <c r="A1" s="35" t="s">
        <v>0</v>
      </c>
      <c r="B1" s="41" t="s">
        <v>1</v>
      </c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2"/>
      <c r="Q1" s="42"/>
      <c r="R1" s="43"/>
      <c r="U1" s="182" t="s">
        <v>326</v>
      </c>
      <c r="V1" s="183"/>
      <c r="W1" s="183"/>
      <c r="X1" s="184"/>
      <c r="Y1" s="179" t="s">
        <v>326</v>
      </c>
      <c r="Z1" s="180"/>
      <c r="AA1" s="180"/>
      <c r="AB1" s="181"/>
      <c r="AC1" s="176" t="s">
        <v>327</v>
      </c>
      <c r="AD1" s="177"/>
      <c r="AE1" s="178"/>
      <c r="AF1" s="185" t="s">
        <v>326</v>
      </c>
      <c r="AG1" s="186"/>
      <c r="AH1" s="187"/>
    </row>
    <row r="2" spans="1:46" ht="15" customHeight="1" thickTop="1" x14ac:dyDescent="0.25">
      <c r="A2" s="35"/>
      <c r="B2" s="145" t="s">
        <v>2</v>
      </c>
      <c r="C2" s="145"/>
      <c r="D2" s="146"/>
      <c r="E2" s="143" t="s">
        <v>3</v>
      </c>
      <c r="F2" s="144"/>
      <c r="G2" s="147"/>
      <c r="H2" s="46" t="s">
        <v>4</v>
      </c>
      <c r="I2" s="47"/>
      <c r="J2" s="48"/>
      <c r="K2" s="46" t="s">
        <v>5</v>
      </c>
      <c r="L2" s="47"/>
      <c r="M2" s="49"/>
      <c r="N2" s="50" t="s">
        <v>6</v>
      </c>
      <c r="O2" s="51"/>
      <c r="P2" s="52" t="s">
        <v>7</v>
      </c>
      <c r="Q2" s="53" t="s">
        <v>8</v>
      </c>
      <c r="R2" s="54"/>
      <c r="S2" s="55" t="s">
        <v>31</v>
      </c>
      <c r="T2" s="25"/>
      <c r="U2" s="130" t="s">
        <v>323</v>
      </c>
      <c r="V2" s="130"/>
      <c r="W2" s="130"/>
      <c r="X2" s="130"/>
      <c r="Y2" s="132" t="s">
        <v>324</v>
      </c>
      <c r="Z2" s="132"/>
      <c r="AA2" s="132"/>
      <c r="AB2" s="132"/>
      <c r="AC2" s="131" t="s">
        <v>325</v>
      </c>
      <c r="AD2" s="131"/>
      <c r="AE2" s="131"/>
      <c r="AF2" s="133" t="s">
        <v>322</v>
      </c>
      <c r="AG2" s="133"/>
      <c r="AH2" s="133"/>
      <c r="AI2" s="33"/>
      <c r="AJ2" s="33"/>
      <c r="AK2" s="25"/>
      <c r="AL2" s="25"/>
      <c r="AM2" s="25"/>
      <c r="AN2" s="25"/>
    </row>
    <row r="3" spans="1:46" s="63" customFormat="1" ht="30" customHeight="1" thickBot="1" x14ac:dyDescent="0.3">
      <c r="A3" s="36"/>
      <c r="B3" s="188" t="s">
        <v>328</v>
      </c>
      <c r="C3" s="189" t="s">
        <v>329</v>
      </c>
      <c r="D3" s="148" t="s">
        <v>316</v>
      </c>
      <c r="E3" s="190" t="s">
        <v>328</v>
      </c>
      <c r="F3" s="191" t="s">
        <v>329</v>
      </c>
      <c r="G3" s="149" t="s">
        <v>316</v>
      </c>
      <c r="H3" s="56"/>
      <c r="I3" s="38"/>
      <c r="J3" s="29"/>
      <c r="K3" s="37"/>
      <c r="L3" s="38"/>
      <c r="M3" s="29"/>
      <c r="N3" s="57"/>
      <c r="O3" s="58"/>
      <c r="P3" s="59"/>
      <c r="Q3" s="60"/>
      <c r="R3" s="61"/>
      <c r="S3" s="62"/>
      <c r="T3" s="25"/>
      <c r="U3" s="33" t="s">
        <v>316</v>
      </c>
      <c r="V3" s="33" t="s">
        <v>317</v>
      </c>
      <c r="W3" s="33" t="s">
        <v>318</v>
      </c>
      <c r="X3" s="33" t="s">
        <v>10</v>
      </c>
      <c r="Y3" s="33" t="s">
        <v>316</v>
      </c>
      <c r="Z3" s="33" t="s">
        <v>317</v>
      </c>
      <c r="AA3" s="33" t="s">
        <v>318</v>
      </c>
      <c r="AB3" s="33" t="s">
        <v>10</v>
      </c>
      <c r="AC3" s="33" t="s">
        <v>318</v>
      </c>
      <c r="AD3" s="33" t="s">
        <v>319</v>
      </c>
      <c r="AE3" s="34" t="s">
        <v>320</v>
      </c>
      <c r="AF3" s="34" t="s">
        <v>321</v>
      </c>
      <c r="AG3" s="34" t="s">
        <v>318</v>
      </c>
      <c r="AH3" s="34" t="s">
        <v>10</v>
      </c>
      <c r="AI3" s="33"/>
      <c r="AJ3" s="33"/>
      <c r="AK3" s="25" t="s">
        <v>145</v>
      </c>
      <c r="AL3" s="25"/>
      <c r="AM3" s="25"/>
      <c r="AN3" s="25"/>
    </row>
    <row r="4" spans="1:46" ht="20.100000000000001" customHeight="1" thickTop="1" thickBot="1" x14ac:dyDescent="0.3">
      <c r="A4" s="64" t="s">
        <v>147</v>
      </c>
      <c r="B4" s="9"/>
      <c r="C4" s="5" t="str">
        <f t="shared" ref="C4:C35" si="0">IF(B4,RANK(B4,B$4:B$110,1),"")</f>
        <v/>
      </c>
      <c r="D4" s="30"/>
      <c r="E4" s="8"/>
      <c r="F4" s="11" t="str">
        <f t="shared" ref="F4:F35" si="1">IF(E4,RANK(E4,E$4:E$110,1),"")</f>
        <v/>
      </c>
      <c r="G4" s="2"/>
      <c r="H4" s="28"/>
      <c r="I4" s="12" t="str">
        <f t="shared" ref="I4:I35" si="2">IF(H4,RANK(H4,H$4:H$110,1),"")</f>
        <v/>
      </c>
      <c r="J4" s="31"/>
      <c r="K4" s="1"/>
      <c r="L4" s="2" t="str">
        <f t="shared" ref="L4:L35" si="3">IF(K4,RANK(K4,K$4:K$110,1),"")</f>
        <v/>
      </c>
      <c r="M4" s="31"/>
      <c r="N4" s="6" t="str">
        <f>IF(SUM($B4=0,$E4=0,$H4=0,$K4=0)=0,SUM($B4+$E4+$H4+$K4),"")</f>
        <v/>
      </c>
      <c r="O4" s="7" t="str">
        <f t="shared" ref="O4:O35" si="4">IF(N4="","",RANK(N4,N$4:N$110,1))</f>
        <v/>
      </c>
      <c r="P4" s="6" t="str">
        <f t="shared" ref="P4:P35" si="5">IF(LEN(N4)=0,"",N4-MIN(N$4:N$111))</f>
        <v/>
      </c>
      <c r="Q4" s="65" t="s">
        <v>9</v>
      </c>
      <c r="R4" s="14" t="str">
        <f t="shared" ref="R4:R35" si="6">IFERROR(INDEX($A$4:$A$110,MATCH(SMALL($O$4:$O$110,ROW()-3),O$4:O$110,0)),"-")</f>
        <v>Mike1</v>
      </c>
      <c r="S4" s="67">
        <f>IF(R4="-","",VLOOKUP(R4,$A$4:$P$110,16,FALSE))</f>
        <v>0</v>
      </c>
      <c r="T4" s="26"/>
      <c r="U4" s="101">
        <f>IF(W4="-","",VLOOKUP(W4,$A$4:$D$110,4,FALSE))</f>
        <v>4</v>
      </c>
      <c r="V4" s="102">
        <v>80</v>
      </c>
      <c r="W4" s="102" t="str">
        <f>IFERROR(INDEX($A$4:$A$110,MATCH(SMALL($C$4:$C$110,ROW()-3),C$4:C$110,0)),"-")</f>
        <v>November</v>
      </c>
      <c r="X4" s="103">
        <f>IF(W4="-","-",V4*U4)</f>
        <v>320</v>
      </c>
      <c r="Y4" s="111">
        <f>IF(AA4="-","",VLOOKUP(AA4,$A$4:$G$110,7,FALSE))</f>
        <v>1</v>
      </c>
      <c r="Z4" s="112">
        <v>80</v>
      </c>
      <c r="AA4" s="113" t="str">
        <f>IFERROR(INDEX($A$4:$A$110,MATCH(SMALL($F$4:$F$110,ROW()-3),F$4:F$110,0)),"-")</f>
        <v>Mike1</v>
      </c>
      <c r="AB4" s="114">
        <f>IF(AA4="-","-",Y4*Z4)</f>
        <v>80</v>
      </c>
      <c r="AC4" s="122" t="s">
        <v>159</v>
      </c>
      <c r="AD4" s="123">
        <v>320</v>
      </c>
      <c r="AE4" s="124">
        <f>RANK(AD4,$AD$4:$AD$49,0)+COUNTIF($AD$4:$AD4,AD4)-1</f>
        <v>1</v>
      </c>
      <c r="AF4" s="134" t="s">
        <v>9</v>
      </c>
      <c r="AG4" s="135" t="str">
        <f>INDEX($AC$4:$AC$49,MATCH(SMALL($AE$4:$AE$49,ROW()-3),$AE$4:$AE$49,0))</f>
        <v>November</v>
      </c>
      <c r="AH4" s="136">
        <f>VLOOKUP(AG4,$AC$4:$AD$110,2,FALSE)</f>
        <v>320</v>
      </c>
      <c r="AI4" s="21"/>
      <c r="AJ4" s="21"/>
      <c r="AK4" s="66">
        <v>80</v>
      </c>
      <c r="AL4" s="26"/>
      <c r="AM4" s="26"/>
      <c r="AN4" s="26"/>
    </row>
    <row r="5" spans="1:46" ht="20.100000000000001" customHeight="1" thickBot="1" x14ac:dyDescent="0.3">
      <c r="A5" s="160" t="s">
        <v>148</v>
      </c>
      <c r="B5" s="161">
        <v>4.4098379629629631E-4</v>
      </c>
      <c r="C5" s="162">
        <f t="shared" si="0"/>
        <v>16</v>
      </c>
      <c r="D5" s="31">
        <v>1</v>
      </c>
      <c r="E5" s="9"/>
      <c r="F5" s="2" t="str">
        <f t="shared" si="1"/>
        <v/>
      </c>
      <c r="G5" s="2"/>
      <c r="H5" s="13"/>
      <c r="I5" s="10" t="str">
        <f t="shared" si="2"/>
        <v/>
      </c>
      <c r="J5" s="31"/>
      <c r="K5" s="1"/>
      <c r="L5" s="2" t="str">
        <f t="shared" si="3"/>
        <v/>
      </c>
      <c r="M5" s="31"/>
      <c r="N5" s="6" t="str">
        <f>IF(SUM($B5=0,$E5=0,$H5=0,$K5=0)=0,SUM($B5+$E5+$H5+$K5),"")</f>
        <v/>
      </c>
      <c r="O5" s="7" t="str">
        <f t="shared" si="4"/>
        <v/>
      </c>
      <c r="P5" s="6" t="str">
        <f t="shared" si="5"/>
        <v/>
      </c>
      <c r="Q5" s="65" t="s">
        <v>11</v>
      </c>
      <c r="R5" s="14" t="str">
        <f t="shared" si="6"/>
        <v>Kilo</v>
      </c>
      <c r="S5" s="71">
        <f>IF(R5="-","",VLOOKUP(R5,$A$4:$P$110,16,FALSE))</f>
        <v>3.1504629629629591E-5</v>
      </c>
      <c r="T5" s="26"/>
      <c r="U5" s="104">
        <f t="shared" ref="U5:U68" si="7">IF(W5="-","",VLOOKUP(W5,$A$4:$D$110,4,FALSE))</f>
        <v>1</v>
      </c>
      <c r="V5" s="100">
        <v>65</v>
      </c>
      <c r="W5" s="100" t="str">
        <f>IFERROR(INDEX($A$4:$A$110,MATCH(SMALL($C$4:$C$110,ROW()-3),C$4:C$110,0)),"-")</f>
        <v>Alpha1</v>
      </c>
      <c r="X5" s="105">
        <f t="shared" ref="X5:X68" si="8">IF(W5="-","-",V5*U5)</f>
        <v>65</v>
      </c>
      <c r="Y5" s="115">
        <f t="shared" ref="Y5:Y68" si="9">IF(AA5="-","",VLOOKUP(AA5,$A$4:$G$110,7,FALSE))</f>
        <v>1</v>
      </c>
      <c r="Z5" s="109">
        <v>65</v>
      </c>
      <c r="AA5" s="110" t="str">
        <f>IFERROR(INDEX($A$4:$A$110,MATCH(SMALL($F$4:$F$110,ROW()-3),F$4:F$110,0)),"-")</f>
        <v>Romeo2</v>
      </c>
      <c r="AB5" s="116">
        <f t="shared" ref="AB5:AB68" si="10">IF(AA5="-","-",Y5*Z5)</f>
        <v>65</v>
      </c>
      <c r="AC5" s="125" t="s">
        <v>165</v>
      </c>
      <c r="AD5" s="120">
        <v>67</v>
      </c>
      <c r="AE5" s="126">
        <f>RANK(AD5,$AD$4:$AD$49,0)+COUNTIF($AD$4:$AD5,AD5)-1</f>
        <v>6</v>
      </c>
      <c r="AF5" s="137" t="s">
        <v>32</v>
      </c>
      <c r="AG5" s="138" t="str">
        <f t="shared" ref="AG5:AG62" si="11">INDEX($AC$4:$AC$49,MATCH(SMALL($AE$4:$AE$49,ROW()-3),$AE$4:$AE$49,0))</f>
        <v>Kilo</v>
      </c>
      <c r="AH5" s="139">
        <f t="shared" ref="AH5:AH68" si="12">VLOOKUP(AG5,$AC$4:$AD$110,2,FALSE)</f>
        <v>117</v>
      </c>
      <c r="AI5" s="21"/>
      <c r="AJ5" s="21"/>
      <c r="AK5" s="66">
        <v>65</v>
      </c>
      <c r="AL5" s="26"/>
      <c r="AM5" s="26"/>
      <c r="AN5" s="26"/>
    </row>
    <row r="6" spans="1:46" ht="20.100000000000001" customHeight="1" thickBot="1" x14ac:dyDescent="0.3">
      <c r="A6" s="160" t="s">
        <v>149</v>
      </c>
      <c r="B6" s="161">
        <v>4.4098379629629631E-4</v>
      </c>
      <c r="C6" s="162">
        <f t="shared" si="0"/>
        <v>16</v>
      </c>
      <c r="D6" s="31">
        <v>1</v>
      </c>
      <c r="E6" s="9">
        <v>3.7967592592592594E-4</v>
      </c>
      <c r="F6" s="2">
        <f t="shared" si="1"/>
        <v>37</v>
      </c>
      <c r="G6" s="2">
        <v>3</v>
      </c>
      <c r="H6" s="13">
        <v>7.3695601851851862E-4</v>
      </c>
      <c r="I6" s="10">
        <f t="shared" si="2"/>
        <v>23</v>
      </c>
      <c r="J6" s="31"/>
      <c r="K6" s="1">
        <v>1.0409837962962964E-3</v>
      </c>
      <c r="L6" s="2">
        <f t="shared" si="3"/>
        <v>29</v>
      </c>
      <c r="M6" s="31"/>
      <c r="N6" s="6">
        <f t="shared" ref="N6:N68" si="13">IF(SUM($B6=0,$E6=0,$H6=0,$K6=0)=0,SUM($B6+$E6+$H6+$K6),"")</f>
        <v>2.5985995370370373E-3</v>
      </c>
      <c r="O6" s="7">
        <f t="shared" si="4"/>
        <v>17</v>
      </c>
      <c r="P6" s="6">
        <f t="shared" si="5"/>
        <v>2.8483796296296287E-4</v>
      </c>
      <c r="Q6" s="65" t="s">
        <v>12</v>
      </c>
      <c r="R6" s="14" t="str">
        <f t="shared" si="6"/>
        <v>Alpha1</v>
      </c>
      <c r="S6" s="71">
        <f>IF(R6="-","",VLOOKUP(R6,$A$4:$P$110,16,FALSE))</f>
        <v>7.7407407407407113E-5</v>
      </c>
      <c r="T6" s="26"/>
      <c r="U6" s="104">
        <f t="shared" si="7"/>
        <v>2</v>
      </c>
      <c r="V6" s="100">
        <v>55</v>
      </c>
      <c r="W6" s="100" t="str">
        <f>IFERROR(INDEX($A$4:$A$110,MATCH(SMALL($C$4:$C$110,ROW()-3),C$4:C$110,0)),"-")</f>
        <v>Foxtrot</v>
      </c>
      <c r="X6" s="105">
        <f t="shared" si="8"/>
        <v>110</v>
      </c>
      <c r="Y6" s="115">
        <f t="shared" si="9"/>
        <v>1</v>
      </c>
      <c r="Z6" s="109">
        <v>55</v>
      </c>
      <c r="AA6" s="110" t="str">
        <f>IFERROR(INDEX($A$4:$A$110,MATCH(SMALL($F$4:$F$110,ROW()-3),F$4:F$110,0)),"-")</f>
        <v>Juliett2</v>
      </c>
      <c r="AB6" s="116">
        <f t="shared" si="10"/>
        <v>55</v>
      </c>
      <c r="AC6" s="125" t="s">
        <v>152</v>
      </c>
      <c r="AD6" s="120">
        <v>110</v>
      </c>
      <c r="AE6" s="126">
        <f>RANK(AD6,$AD$4:$AD$49,0)+COUNTIF($AD$4:$AD6,AD6)-1</f>
        <v>4</v>
      </c>
      <c r="AF6" s="137" t="s">
        <v>33</v>
      </c>
      <c r="AG6" s="138" t="str">
        <f t="shared" si="11"/>
        <v>Mike1</v>
      </c>
      <c r="AH6" s="139">
        <f t="shared" si="12"/>
        <v>112</v>
      </c>
      <c r="AI6" s="21"/>
      <c r="AJ6" s="21"/>
      <c r="AK6" s="66">
        <v>55</v>
      </c>
      <c r="AL6" s="26"/>
      <c r="AM6" s="26"/>
      <c r="AN6" s="26"/>
    </row>
    <row r="7" spans="1:46" ht="20.100000000000001" customHeight="1" thickBot="1" x14ac:dyDescent="0.4">
      <c r="A7" s="39" t="s">
        <v>150</v>
      </c>
      <c r="B7" s="9"/>
      <c r="C7" s="7" t="str">
        <f t="shared" si="0"/>
        <v/>
      </c>
      <c r="D7" s="31"/>
      <c r="E7" s="9"/>
      <c r="F7" s="2" t="str">
        <f t="shared" si="1"/>
        <v/>
      </c>
      <c r="G7" s="2"/>
      <c r="H7" s="13"/>
      <c r="I7" s="10" t="str">
        <f t="shared" si="2"/>
        <v/>
      </c>
      <c r="J7" s="31"/>
      <c r="K7" s="1"/>
      <c r="L7" s="2" t="str">
        <f t="shared" si="3"/>
        <v/>
      </c>
      <c r="M7" s="31"/>
      <c r="N7" s="6" t="str">
        <f t="shared" si="13"/>
        <v/>
      </c>
      <c r="O7" s="7" t="str">
        <f t="shared" si="4"/>
        <v/>
      </c>
      <c r="P7" s="6" t="str">
        <f t="shared" si="5"/>
        <v/>
      </c>
      <c r="Q7" s="65" t="s">
        <v>13</v>
      </c>
      <c r="R7" s="14" t="str">
        <f t="shared" si="6"/>
        <v>Bravo4</v>
      </c>
      <c r="S7" s="71">
        <f>IF(R7="-","",VLOOKUP(R7,$A$4:$P$110,16,FALSE))</f>
        <v>1.3440972222222196E-4</v>
      </c>
      <c r="T7" s="26"/>
      <c r="U7" s="104">
        <f t="shared" si="7"/>
        <v>1</v>
      </c>
      <c r="V7" s="100">
        <v>45</v>
      </c>
      <c r="W7" s="100" t="str">
        <f>IFERROR(INDEX($A$4:$A$110,MATCH(SMALL($C$4:$C$110,ROW()-3),C$4:C$110,0)),"-")</f>
        <v>Kilo</v>
      </c>
      <c r="X7" s="105">
        <f t="shared" si="8"/>
        <v>45</v>
      </c>
      <c r="Y7" s="115">
        <f t="shared" si="9"/>
        <v>1</v>
      </c>
      <c r="Z7" s="109">
        <v>45</v>
      </c>
      <c r="AA7" s="110" t="str">
        <f>IFERROR(INDEX($A$4:$A$110,MATCH(SMALL($F$4:$F$110,ROW()-3),F$4:F$110,0)),"-")</f>
        <v>Quebec1</v>
      </c>
      <c r="AB7" s="116">
        <f t="shared" si="10"/>
        <v>45</v>
      </c>
      <c r="AC7" s="125" t="s">
        <v>201</v>
      </c>
      <c r="AD7" s="150">
        <v>65</v>
      </c>
      <c r="AE7" s="126">
        <f>RANK(AD7,$AD$4:$AD$49,0)+COUNTIF($AD$4:$AD7,AD7)-1</f>
        <v>7</v>
      </c>
      <c r="AF7" s="137" t="s">
        <v>34</v>
      </c>
      <c r="AG7" s="138" t="str">
        <f t="shared" si="11"/>
        <v>Foxtrot</v>
      </c>
      <c r="AH7" s="139">
        <f t="shared" si="12"/>
        <v>110</v>
      </c>
      <c r="AI7" s="21"/>
      <c r="AJ7" s="21"/>
      <c r="AK7" s="66">
        <v>45</v>
      </c>
      <c r="AL7" s="26"/>
      <c r="AM7" s="26"/>
      <c r="AN7" s="26"/>
      <c r="AO7" s="72"/>
      <c r="AP7" s="72"/>
      <c r="AQ7" s="73" t="str">
        <f>R4</f>
        <v>Mike1</v>
      </c>
      <c r="AR7" s="73"/>
      <c r="AS7" s="72"/>
      <c r="AT7" s="72"/>
    </row>
    <row r="8" spans="1:46" ht="20.100000000000001" customHeight="1" thickBot="1" x14ac:dyDescent="0.4">
      <c r="A8" s="39" t="s">
        <v>151</v>
      </c>
      <c r="B8" s="9"/>
      <c r="C8" s="7" t="str">
        <f t="shared" si="0"/>
        <v/>
      </c>
      <c r="D8" s="31"/>
      <c r="E8" s="9"/>
      <c r="F8" s="2" t="str">
        <f t="shared" si="1"/>
        <v/>
      </c>
      <c r="G8" s="2"/>
      <c r="H8" s="13"/>
      <c r="I8" s="10" t="str">
        <f t="shared" si="2"/>
        <v/>
      </c>
      <c r="J8" s="31"/>
      <c r="K8" s="1"/>
      <c r="L8" s="2" t="str">
        <f t="shared" si="3"/>
        <v/>
      </c>
      <c r="M8" s="31"/>
      <c r="N8" s="6" t="str">
        <f t="shared" si="13"/>
        <v/>
      </c>
      <c r="O8" s="7" t="str">
        <f t="shared" si="4"/>
        <v/>
      </c>
      <c r="P8" s="6" t="str">
        <f t="shared" si="5"/>
        <v/>
      </c>
      <c r="Q8" s="65" t="s">
        <v>14</v>
      </c>
      <c r="R8" s="14" t="str">
        <f t="shared" si="6"/>
        <v>Golf</v>
      </c>
      <c r="S8" s="71">
        <f>IF(R8="-","",VLOOKUP(R8,$A$4:$P$110,16,FALSE))</f>
        <v>1.4554398148148131E-4</v>
      </c>
      <c r="T8" s="26"/>
      <c r="U8" s="104">
        <f t="shared" si="7"/>
        <v>1</v>
      </c>
      <c r="V8" s="100">
        <v>40</v>
      </c>
      <c r="W8" s="100" t="str">
        <f>IFERROR(INDEX($A$4:$A$110,MATCH(SMALL($C$4:$C$110,ROW()-3),C$4:C$110,0)),"-")</f>
        <v>Charlie1</v>
      </c>
      <c r="X8" s="105">
        <f t="shared" si="8"/>
        <v>40</v>
      </c>
      <c r="Y8" s="163">
        <f t="shared" si="9"/>
        <v>1</v>
      </c>
      <c r="Z8" s="164">
        <v>40</v>
      </c>
      <c r="AA8" s="165" t="str">
        <f>IFERROR(INDEX($A$4:$A$110,MATCH(SMALL($F$4:$F$110,ROW()-3),F$4:F$110,0)),"-")</f>
        <v>Kilo</v>
      </c>
      <c r="AB8" s="173">
        <f t="shared" si="10"/>
        <v>40</v>
      </c>
      <c r="AC8" s="125" t="s">
        <v>193</v>
      </c>
      <c r="AD8" s="150">
        <v>55</v>
      </c>
      <c r="AE8" s="126">
        <f>RANK(AD8,$AD$4:$AD$49,0)+COUNTIF($AD$4:$AD8,AD8)-1</f>
        <v>8</v>
      </c>
      <c r="AF8" s="137" t="s">
        <v>35</v>
      </c>
      <c r="AG8" s="138" t="str">
        <f t="shared" si="11"/>
        <v>Oscar</v>
      </c>
      <c r="AH8" s="139">
        <f t="shared" si="12"/>
        <v>87</v>
      </c>
      <c r="AI8" s="21"/>
      <c r="AJ8" s="21"/>
      <c r="AK8" s="66">
        <v>40</v>
      </c>
      <c r="AL8" s="26"/>
      <c r="AM8" s="26"/>
      <c r="AN8" s="26"/>
      <c r="AO8" s="74" t="str">
        <f>R5</f>
        <v>Kilo</v>
      </c>
      <c r="AP8" s="74"/>
      <c r="AQ8" s="75"/>
      <c r="AR8" s="75"/>
      <c r="AS8" s="72"/>
      <c r="AT8" s="72"/>
    </row>
    <row r="9" spans="1:46" ht="20.100000000000001" customHeight="1" thickBot="1" x14ac:dyDescent="0.4">
      <c r="A9" s="39" t="s">
        <v>152</v>
      </c>
      <c r="B9" s="9">
        <v>3.6024305555555554E-4</v>
      </c>
      <c r="C9" s="7">
        <f t="shared" si="0"/>
        <v>3</v>
      </c>
      <c r="D9" s="31">
        <v>2</v>
      </c>
      <c r="E9" s="9"/>
      <c r="F9" s="2" t="str">
        <f t="shared" si="1"/>
        <v/>
      </c>
      <c r="G9" s="2"/>
      <c r="H9" s="13"/>
      <c r="I9" s="10" t="str">
        <f t="shared" si="2"/>
        <v/>
      </c>
      <c r="J9" s="31"/>
      <c r="K9" s="1"/>
      <c r="L9" s="2" t="str">
        <f t="shared" si="3"/>
        <v/>
      </c>
      <c r="M9" s="31"/>
      <c r="N9" s="6" t="str">
        <f t="shared" si="13"/>
        <v/>
      </c>
      <c r="O9" s="7" t="str">
        <f t="shared" si="4"/>
        <v/>
      </c>
      <c r="P9" s="6" t="str">
        <f t="shared" si="5"/>
        <v/>
      </c>
      <c r="Q9" s="65" t="s">
        <v>15</v>
      </c>
      <c r="R9" s="14" t="str">
        <f t="shared" si="6"/>
        <v>Oscar1</v>
      </c>
      <c r="S9" s="71">
        <f>IF(R9="-","",VLOOKUP(R9,$A$4:$P$110,16,FALSE))</f>
        <v>1.6299768518518486E-4</v>
      </c>
      <c r="T9" s="26"/>
      <c r="U9" s="104">
        <f t="shared" si="7"/>
        <v>1</v>
      </c>
      <c r="V9" s="100">
        <v>32</v>
      </c>
      <c r="W9" s="100" t="str">
        <f>IFERROR(INDEX($A$4:$A$110,MATCH(SMALL($C$4:$C$110,ROW()-3),C$4:C$110,0)),"-")</f>
        <v>Mike1</v>
      </c>
      <c r="X9" s="105">
        <f t="shared" si="8"/>
        <v>32</v>
      </c>
      <c r="Y9" s="163">
        <f t="shared" si="9"/>
        <v>1</v>
      </c>
      <c r="Z9" s="164">
        <v>32</v>
      </c>
      <c r="AA9" s="165" t="str">
        <f>IFERROR(INDEX($A$4:$A$110,MATCH(SMALL($F$4:$F$110,ROW()-3),F$4:F$110,0)),"-")</f>
        <v>Kilo</v>
      </c>
      <c r="AB9" s="173">
        <f t="shared" si="10"/>
        <v>32</v>
      </c>
      <c r="AC9" s="125" t="s">
        <v>181</v>
      </c>
      <c r="AD9" s="150">
        <v>45</v>
      </c>
      <c r="AE9" s="126">
        <f>RANK(AD9,$AD$4:$AD$49,0)+COUNTIF($AD$4:$AD9,AD9)-1</f>
        <v>9</v>
      </c>
      <c r="AF9" s="137" t="s">
        <v>36</v>
      </c>
      <c r="AG9" s="138" t="str">
        <f t="shared" si="11"/>
        <v>Alpha1</v>
      </c>
      <c r="AH9" s="139">
        <f t="shared" si="12"/>
        <v>67</v>
      </c>
      <c r="AI9" s="21"/>
      <c r="AJ9" s="21"/>
      <c r="AK9" s="66">
        <v>32</v>
      </c>
      <c r="AL9" s="26"/>
      <c r="AM9" s="26"/>
      <c r="AN9" s="26"/>
      <c r="AO9" s="76"/>
      <c r="AP9" s="76"/>
      <c r="AQ9" s="77"/>
      <c r="AR9" s="78"/>
      <c r="AS9" s="79" t="str">
        <f>R6</f>
        <v>Alpha1</v>
      </c>
      <c r="AT9" s="76"/>
    </row>
    <row r="10" spans="1:46" ht="20.100000000000001" customHeight="1" thickBot="1" x14ac:dyDescent="0.4">
      <c r="A10" s="39" t="s">
        <v>153</v>
      </c>
      <c r="B10" s="9">
        <v>4.2351851851851855E-4</v>
      </c>
      <c r="C10" s="7">
        <f t="shared" si="0"/>
        <v>9</v>
      </c>
      <c r="D10" s="31">
        <v>1</v>
      </c>
      <c r="E10" s="9">
        <v>3.6079861111111105E-4</v>
      </c>
      <c r="F10" s="2">
        <f t="shared" si="1"/>
        <v>16</v>
      </c>
      <c r="G10" s="2">
        <v>1</v>
      </c>
      <c r="H10" s="13">
        <v>6.9098379629629631E-4</v>
      </c>
      <c r="I10" s="10">
        <f t="shared" si="2"/>
        <v>8</v>
      </c>
      <c r="J10" s="31"/>
      <c r="K10" s="1">
        <v>9.840046296296296E-4</v>
      </c>
      <c r="L10" s="2">
        <f t="shared" si="3"/>
        <v>8</v>
      </c>
      <c r="M10" s="31"/>
      <c r="N10" s="6">
        <f t="shared" si="13"/>
        <v>2.4593055555555557E-3</v>
      </c>
      <c r="O10" s="7">
        <f t="shared" si="4"/>
        <v>5</v>
      </c>
      <c r="P10" s="6">
        <f t="shared" si="5"/>
        <v>1.4554398148148131E-4</v>
      </c>
      <c r="Q10" s="65" t="s">
        <v>16</v>
      </c>
      <c r="R10" s="14" t="str">
        <f t="shared" si="6"/>
        <v>Foxtrot1</v>
      </c>
      <c r="S10" s="71">
        <f>IF(R10="-","",VLOOKUP(R10,$A$4:$P$110,16,FALSE))</f>
        <v>1.6365740740740707E-4</v>
      </c>
      <c r="T10" s="26"/>
      <c r="U10" s="104">
        <f t="shared" si="7"/>
        <v>3</v>
      </c>
      <c r="V10" s="100">
        <v>29</v>
      </c>
      <c r="W10" s="100" t="str">
        <f>IFERROR(INDEX($A$4:$A$110,MATCH(SMALL($C$4:$C$110,ROW()-3),C$4:C$110,0)),"-")</f>
        <v>Oscar</v>
      </c>
      <c r="X10" s="105">
        <f t="shared" si="8"/>
        <v>87</v>
      </c>
      <c r="Y10" s="115">
        <f t="shared" si="9"/>
        <v>1</v>
      </c>
      <c r="Z10" s="109">
        <v>29</v>
      </c>
      <c r="AA10" s="110" t="str">
        <f>IFERROR(INDEX($A$4:$A$110,MATCH(SMALL($F$4:$F$110,ROW()-3),F$4:F$110,0)),"-")</f>
        <v>Lima4</v>
      </c>
      <c r="AB10" s="116">
        <f t="shared" si="10"/>
        <v>29</v>
      </c>
      <c r="AC10" s="125" t="s">
        <v>157</v>
      </c>
      <c r="AD10" s="120">
        <v>117</v>
      </c>
      <c r="AE10" s="126">
        <f>RANK(AD10,$AD$4:$AD$49,0)+COUNTIF($AD$4:$AD10,AD10)-1</f>
        <v>2</v>
      </c>
      <c r="AF10" s="137" t="s">
        <v>37</v>
      </c>
      <c r="AG10" s="138" t="str">
        <f t="shared" si="11"/>
        <v>Romeo2</v>
      </c>
      <c r="AH10" s="139">
        <f t="shared" si="12"/>
        <v>65</v>
      </c>
      <c r="AI10" s="21"/>
      <c r="AJ10" s="21"/>
      <c r="AK10" s="66">
        <v>29</v>
      </c>
      <c r="AL10" s="26"/>
      <c r="AM10" s="26"/>
      <c r="AN10" s="26"/>
      <c r="AO10" s="80"/>
      <c r="AP10" s="81"/>
      <c r="AQ10" s="27"/>
      <c r="AR10" s="82"/>
      <c r="AS10" s="83"/>
      <c r="AT10" s="84"/>
    </row>
    <row r="11" spans="1:46" ht="20.100000000000001" customHeight="1" thickBot="1" x14ac:dyDescent="0.3">
      <c r="A11" s="39" t="s">
        <v>154</v>
      </c>
      <c r="B11" s="9"/>
      <c r="C11" s="7" t="str">
        <f t="shared" si="0"/>
        <v/>
      </c>
      <c r="D11" s="31"/>
      <c r="E11" s="9"/>
      <c r="F11" s="2" t="str">
        <f t="shared" si="1"/>
        <v/>
      </c>
      <c r="G11" s="2"/>
      <c r="H11" s="13"/>
      <c r="I11" s="10" t="str">
        <f t="shared" si="2"/>
        <v/>
      </c>
      <c r="J11" s="31"/>
      <c r="K11" s="1"/>
      <c r="L11" s="2" t="str">
        <f t="shared" si="3"/>
        <v/>
      </c>
      <c r="M11" s="31"/>
      <c r="N11" s="6" t="str">
        <f t="shared" si="13"/>
        <v/>
      </c>
      <c r="O11" s="7" t="str">
        <f t="shared" si="4"/>
        <v/>
      </c>
      <c r="P11" s="6" t="str">
        <f t="shared" si="5"/>
        <v/>
      </c>
      <c r="Q11" s="65" t="s">
        <v>17</v>
      </c>
      <c r="R11" s="14" t="str">
        <f t="shared" si="6"/>
        <v>India2</v>
      </c>
      <c r="S11" s="71">
        <f>IF(R11="-","",VLOOKUP(R11,$A$4:$P$110,16,FALSE))</f>
        <v>1.651967592592586E-4</v>
      </c>
      <c r="T11" s="26"/>
      <c r="U11" s="104">
        <f t="shared" si="7"/>
        <v>1</v>
      </c>
      <c r="V11" s="100">
        <v>26</v>
      </c>
      <c r="W11" s="100" t="str">
        <f>IFERROR(INDEX($A$4:$A$110,MATCH(SMALL($C$4:$C$110,ROW()-3),C$4:C$110,0)),"-")</f>
        <v>Bravo4</v>
      </c>
      <c r="X11" s="105">
        <f t="shared" si="8"/>
        <v>26</v>
      </c>
      <c r="Y11" s="115">
        <f t="shared" si="9"/>
        <v>1</v>
      </c>
      <c r="Z11" s="109">
        <v>26</v>
      </c>
      <c r="AA11" s="110" t="str">
        <f>IFERROR(INDEX($A$4:$A$110,MATCH(SMALL($F$4:$F$110,ROW()-3),F$4:F$110,0)),"-")</f>
        <v>Charlie4</v>
      </c>
      <c r="AB11" s="116">
        <f t="shared" si="10"/>
        <v>26</v>
      </c>
      <c r="AC11" s="125" t="s">
        <v>167</v>
      </c>
      <c r="AD11" s="120">
        <v>40</v>
      </c>
      <c r="AE11" s="126">
        <f>RANK(AD11,$AD$4:$AD$49,0)+COUNTIF($AD$4:$AD11,AD11)-1</f>
        <v>11</v>
      </c>
      <c r="AF11" s="137" t="s">
        <v>38</v>
      </c>
      <c r="AG11" s="138" t="str">
        <f t="shared" si="11"/>
        <v>Juliett2</v>
      </c>
      <c r="AH11" s="139">
        <f t="shared" si="12"/>
        <v>55</v>
      </c>
      <c r="AI11" s="21"/>
      <c r="AJ11" s="21"/>
      <c r="AK11" s="66">
        <v>26</v>
      </c>
      <c r="AL11" s="26"/>
      <c r="AM11" s="26"/>
      <c r="AN11" s="26"/>
      <c r="AO11" s="85"/>
      <c r="AP11" s="86"/>
      <c r="AQ11" s="15"/>
      <c r="AR11" s="87"/>
      <c r="AS11" s="3"/>
      <c r="AT11" s="88"/>
    </row>
    <row r="12" spans="1:46" ht="20.100000000000001" customHeight="1" thickBot="1" x14ac:dyDescent="0.3">
      <c r="A12" s="39" t="s">
        <v>155</v>
      </c>
      <c r="B12" s="9"/>
      <c r="C12" s="7" t="str">
        <f t="shared" si="0"/>
        <v/>
      </c>
      <c r="D12" s="31"/>
      <c r="E12" s="9"/>
      <c r="F12" s="2" t="str">
        <f t="shared" si="1"/>
        <v/>
      </c>
      <c r="G12" s="2"/>
      <c r="H12" s="13"/>
      <c r="I12" s="10" t="str">
        <f t="shared" si="2"/>
        <v/>
      </c>
      <c r="J12" s="31"/>
      <c r="K12" s="1"/>
      <c r="L12" s="2" t="str">
        <f t="shared" si="3"/>
        <v/>
      </c>
      <c r="M12" s="31"/>
      <c r="N12" s="6" t="str">
        <f t="shared" si="13"/>
        <v/>
      </c>
      <c r="O12" s="7" t="str">
        <f t="shared" si="4"/>
        <v/>
      </c>
      <c r="P12" s="6" t="str">
        <f t="shared" si="5"/>
        <v/>
      </c>
      <c r="Q12" s="65" t="s">
        <v>18</v>
      </c>
      <c r="R12" s="14" t="str">
        <f t="shared" si="6"/>
        <v>Papa1</v>
      </c>
      <c r="S12" s="71">
        <f>IF(R12="-","",VLOOKUP(R12,$A$4:$P$110,16,FALSE))</f>
        <v>1.8932870370370327E-4</v>
      </c>
      <c r="T12" s="26"/>
      <c r="U12" s="104">
        <f t="shared" si="7"/>
        <v>1</v>
      </c>
      <c r="V12" s="100">
        <v>23</v>
      </c>
      <c r="W12" s="100" t="str">
        <f>IFERROR(INDEX($A$4:$A$110,MATCH(SMALL($C$4:$C$110,ROW()-3),C$4:C$110,0)),"-")</f>
        <v>Golf</v>
      </c>
      <c r="X12" s="105">
        <f t="shared" si="8"/>
        <v>23</v>
      </c>
      <c r="Y12" s="115">
        <f t="shared" si="9"/>
        <v>1</v>
      </c>
      <c r="Z12" s="109">
        <v>23</v>
      </c>
      <c r="AA12" s="110" t="str">
        <f>IFERROR(INDEX($A$4:$A$110,MATCH(SMALL($F$4:$F$110,ROW()-3),F$4:F$110,0)),"-")</f>
        <v>Kilo3</v>
      </c>
      <c r="AB12" s="116">
        <f t="shared" si="10"/>
        <v>23</v>
      </c>
      <c r="AC12" s="125" t="s">
        <v>177</v>
      </c>
      <c r="AD12" s="121">
        <v>112</v>
      </c>
      <c r="AE12" s="126">
        <f>RANK(AD12,$AD$4:$AD$49,0)+COUNTIF($AD$4:$AD12,AD12)-1</f>
        <v>3</v>
      </c>
      <c r="AF12" s="137" t="s">
        <v>39</v>
      </c>
      <c r="AG12" s="138" t="str">
        <f t="shared" si="11"/>
        <v>Quebec1</v>
      </c>
      <c r="AH12" s="139">
        <f t="shared" si="12"/>
        <v>45</v>
      </c>
      <c r="AI12" s="21"/>
      <c r="AJ12" s="21"/>
      <c r="AK12" s="66">
        <v>23</v>
      </c>
      <c r="AL12" s="26"/>
      <c r="AM12" s="26"/>
      <c r="AN12" s="26"/>
      <c r="AO12" s="85"/>
      <c r="AP12" s="86"/>
      <c r="AQ12" s="15"/>
      <c r="AR12" s="87"/>
      <c r="AS12" s="3"/>
      <c r="AT12" s="88"/>
    </row>
    <row r="13" spans="1:46" ht="20.100000000000001" customHeight="1" thickBot="1" x14ac:dyDescent="0.3">
      <c r="A13" s="39" t="s">
        <v>156</v>
      </c>
      <c r="B13" s="9"/>
      <c r="C13" s="7" t="str">
        <f t="shared" si="0"/>
        <v/>
      </c>
      <c r="D13" s="31"/>
      <c r="E13" s="9"/>
      <c r="F13" s="2" t="str">
        <f t="shared" si="1"/>
        <v/>
      </c>
      <c r="G13" s="2"/>
      <c r="H13" s="13"/>
      <c r="I13" s="10" t="str">
        <f t="shared" si="2"/>
        <v/>
      </c>
      <c r="J13" s="31"/>
      <c r="K13" s="1"/>
      <c r="L13" s="2" t="str">
        <f t="shared" si="3"/>
        <v/>
      </c>
      <c r="M13" s="31"/>
      <c r="N13" s="6" t="str">
        <f t="shared" si="13"/>
        <v/>
      </c>
      <c r="O13" s="7" t="str">
        <f t="shared" si="4"/>
        <v/>
      </c>
      <c r="P13" s="6" t="str">
        <f t="shared" si="5"/>
        <v/>
      </c>
      <c r="Q13" s="65" t="s">
        <v>19</v>
      </c>
      <c r="R13" s="14" t="str">
        <f t="shared" si="6"/>
        <v>Sierra1</v>
      </c>
      <c r="S13" s="71">
        <f>IF(R13="-","",VLOOKUP(R13,$A$4:$P$110,16,FALSE))</f>
        <v>1.9365740740740671E-4</v>
      </c>
      <c r="T13" s="26"/>
      <c r="U13" s="104">
        <f t="shared" si="7"/>
        <v>1</v>
      </c>
      <c r="V13" s="100">
        <v>20</v>
      </c>
      <c r="W13" s="100" t="str">
        <f>IFERROR(INDEX($A$4:$A$110,MATCH(SMALL($C$4:$C$110,ROW()-3),C$4:C$110,0)),"-")</f>
        <v>India2</v>
      </c>
      <c r="X13" s="105">
        <f t="shared" si="8"/>
        <v>20</v>
      </c>
      <c r="Y13" s="115">
        <f t="shared" si="9"/>
        <v>1</v>
      </c>
      <c r="Z13" s="109">
        <v>20</v>
      </c>
      <c r="AA13" s="110" t="str">
        <f>IFERROR(INDEX($A$4:$A$110,MATCH(SMALL($F$4:$F$110,ROW()-3),F$4:F$110,0)),"-")</f>
        <v>November1</v>
      </c>
      <c r="AB13" s="116">
        <f t="shared" si="10"/>
        <v>20</v>
      </c>
      <c r="AC13" s="125" t="s">
        <v>160</v>
      </c>
      <c r="AD13" s="120">
        <v>87</v>
      </c>
      <c r="AE13" s="126">
        <f>RANK(AD13,$AD$4:$AD$49,0)+COUNTIF($AD$4:$AD13,AD13)-1</f>
        <v>5</v>
      </c>
      <c r="AF13" s="137" t="s">
        <v>40</v>
      </c>
      <c r="AG13" s="138" t="str">
        <f t="shared" si="11"/>
        <v>Bravo4</v>
      </c>
      <c r="AH13" s="139">
        <f t="shared" si="12"/>
        <v>44</v>
      </c>
      <c r="AI13" s="21"/>
      <c r="AJ13" s="21"/>
      <c r="AK13" s="66">
        <v>20</v>
      </c>
      <c r="AL13" s="26"/>
      <c r="AM13" s="26"/>
      <c r="AN13" s="26"/>
      <c r="AO13" s="89"/>
      <c r="AP13" s="90"/>
      <c r="AQ13" s="91"/>
      <c r="AR13" s="92"/>
      <c r="AS13" s="93"/>
      <c r="AT13" s="94"/>
    </row>
    <row r="14" spans="1:46" ht="20.100000000000001" customHeight="1" thickBot="1" x14ac:dyDescent="0.3">
      <c r="A14" s="166" t="s">
        <v>157</v>
      </c>
      <c r="B14" s="9">
        <v>3.6175925925925931E-4</v>
      </c>
      <c r="C14" s="7">
        <f t="shared" si="0"/>
        <v>4</v>
      </c>
      <c r="D14" s="31">
        <v>1</v>
      </c>
      <c r="E14" s="167">
        <v>3.5153935185185185E-4</v>
      </c>
      <c r="F14" s="2">
        <f t="shared" si="1"/>
        <v>5</v>
      </c>
      <c r="G14" s="2">
        <v>1</v>
      </c>
      <c r="H14" s="13">
        <v>6.7445601851851857E-4</v>
      </c>
      <c r="I14" s="10">
        <f t="shared" si="2"/>
        <v>2</v>
      </c>
      <c r="J14" s="31"/>
      <c r="K14" s="1">
        <v>9.5751157407407406E-4</v>
      </c>
      <c r="L14" s="2">
        <f t="shared" si="3"/>
        <v>3</v>
      </c>
      <c r="M14" s="31"/>
      <c r="N14" s="6">
        <f t="shared" si="13"/>
        <v>2.345266203703704E-3</v>
      </c>
      <c r="O14" s="7">
        <f t="shared" si="4"/>
        <v>2</v>
      </c>
      <c r="P14" s="6">
        <f t="shared" si="5"/>
        <v>3.1504629629629591E-5</v>
      </c>
      <c r="Q14" s="65" t="s">
        <v>20</v>
      </c>
      <c r="R14" s="14" t="str">
        <f t="shared" si="6"/>
        <v>Golf2</v>
      </c>
      <c r="S14" s="71">
        <f>IF(R14="-","",VLOOKUP(R14,$A$4:$P$110,16,FALSE))</f>
        <v>2.0075231481481463E-4</v>
      </c>
      <c r="T14" s="26"/>
      <c r="U14" s="104">
        <f t="shared" si="7"/>
        <v>2</v>
      </c>
      <c r="V14" s="100">
        <v>18</v>
      </c>
      <c r="W14" s="100" t="str">
        <f>IFERROR(INDEX($A$4:$A$110,MATCH(SMALL($C$4:$C$110,ROW()-3),C$4:C$110,0)),"-")</f>
        <v>Foxtrot1</v>
      </c>
      <c r="X14" s="105">
        <f t="shared" si="8"/>
        <v>36</v>
      </c>
      <c r="Y14" s="115">
        <f t="shared" si="9"/>
        <v>1</v>
      </c>
      <c r="Z14" s="109">
        <v>18</v>
      </c>
      <c r="AA14" s="110" t="str">
        <f>IFERROR(INDEX($A$4:$A$110,MATCH(SMALL($F$4:$F$110,ROW()-3),F$4:F$110,0)),"-")</f>
        <v>Bravo4</v>
      </c>
      <c r="AB14" s="116">
        <f t="shared" si="10"/>
        <v>18</v>
      </c>
      <c r="AC14" s="125" t="s">
        <v>213</v>
      </c>
      <c r="AD14" s="150">
        <v>23</v>
      </c>
      <c r="AE14" s="126">
        <f>RANK(AD14,$AD$4:$AD$49,0)+COUNTIF($AD$4:$AD14,AD14)-1</f>
        <v>19</v>
      </c>
      <c r="AF14" s="137" t="s">
        <v>41</v>
      </c>
      <c r="AG14" s="138" t="str">
        <f t="shared" si="11"/>
        <v>Charlie1</v>
      </c>
      <c r="AH14" s="139">
        <f t="shared" si="12"/>
        <v>40</v>
      </c>
      <c r="AI14" s="21"/>
      <c r="AJ14" s="21"/>
      <c r="AK14" s="66">
        <v>18</v>
      </c>
      <c r="AL14" s="26"/>
      <c r="AM14" s="26"/>
      <c r="AN14" s="26"/>
    </row>
    <row r="15" spans="1:46" ht="20.100000000000001" customHeight="1" thickBot="1" x14ac:dyDescent="0.3">
      <c r="A15" s="39" t="s">
        <v>158</v>
      </c>
      <c r="B15" s="9"/>
      <c r="C15" s="7" t="str">
        <f t="shared" si="0"/>
        <v/>
      </c>
      <c r="D15" s="31"/>
      <c r="E15" s="9"/>
      <c r="F15" s="2" t="str">
        <f t="shared" si="1"/>
        <v/>
      </c>
      <c r="G15" s="2"/>
      <c r="H15" s="13"/>
      <c r="I15" s="10" t="str">
        <f t="shared" si="2"/>
        <v/>
      </c>
      <c r="J15" s="31"/>
      <c r="K15" s="1"/>
      <c r="L15" s="2" t="str">
        <f t="shared" si="3"/>
        <v/>
      </c>
      <c r="M15" s="31"/>
      <c r="N15" s="6" t="str">
        <f t="shared" si="13"/>
        <v/>
      </c>
      <c r="O15" s="7" t="str">
        <f t="shared" si="4"/>
        <v/>
      </c>
      <c r="P15" s="6" t="str">
        <f t="shared" si="5"/>
        <v/>
      </c>
      <c r="Q15" s="65" t="s">
        <v>21</v>
      </c>
      <c r="R15" s="14" t="str">
        <f t="shared" si="6"/>
        <v>Quebec3</v>
      </c>
      <c r="S15" s="71">
        <f>IF(R15="-","",VLOOKUP(R15,$A$4:$P$110,16,FALSE))</f>
        <v>2.2407407407407402E-4</v>
      </c>
      <c r="T15" s="26"/>
      <c r="U15" s="104">
        <f t="shared" si="7"/>
        <v>1</v>
      </c>
      <c r="V15" s="100">
        <v>16</v>
      </c>
      <c r="W15" s="100" t="str">
        <f>IFERROR(INDEX($A$4:$A$110,MATCH(SMALL($C$4:$C$110,ROW()-3),C$4:C$110,0)),"-")</f>
        <v>Oscar1</v>
      </c>
      <c r="X15" s="105">
        <f t="shared" si="8"/>
        <v>16</v>
      </c>
      <c r="Y15" s="115">
        <f t="shared" si="9"/>
        <v>1</v>
      </c>
      <c r="Z15" s="109">
        <v>16</v>
      </c>
      <c r="AA15" s="110" t="str">
        <f>IFERROR(INDEX($A$4:$A$110,MATCH(SMALL($F$4:$F$110,ROW()-3),F$4:F$110,0)),"-")</f>
        <v>Oscar3</v>
      </c>
      <c r="AB15" s="116">
        <f t="shared" si="10"/>
        <v>16</v>
      </c>
      <c r="AC15" s="125" t="s">
        <v>178</v>
      </c>
      <c r="AD15" s="150">
        <v>20</v>
      </c>
      <c r="AE15" s="126">
        <f>RANK(AD15,$AD$4:$AD$49,0)+COUNTIF($AD$4:$AD15,AD15)-1</f>
        <v>21</v>
      </c>
      <c r="AF15" s="137" t="s">
        <v>42</v>
      </c>
      <c r="AG15" s="138" t="str">
        <f t="shared" si="11"/>
        <v>Foxtrot1</v>
      </c>
      <c r="AH15" s="139">
        <f t="shared" si="12"/>
        <v>38</v>
      </c>
      <c r="AI15" s="21"/>
      <c r="AJ15" s="21"/>
      <c r="AK15" s="66">
        <v>16</v>
      </c>
      <c r="AL15" s="26"/>
      <c r="AM15" s="26"/>
      <c r="AN15" s="26"/>
    </row>
    <row r="16" spans="1:46" ht="20.100000000000001" customHeight="1" thickBot="1" x14ac:dyDescent="0.3">
      <c r="A16" s="39" t="s">
        <v>30</v>
      </c>
      <c r="B16" s="9">
        <v>4.5606481481481491E-4</v>
      </c>
      <c r="C16" s="7">
        <f t="shared" si="0"/>
        <v>24</v>
      </c>
      <c r="D16" s="31">
        <v>3</v>
      </c>
      <c r="E16" s="9">
        <v>3.6277777777777778E-4</v>
      </c>
      <c r="F16" s="2">
        <f t="shared" si="1"/>
        <v>17</v>
      </c>
      <c r="G16" s="2">
        <v>1</v>
      </c>
      <c r="H16" s="13">
        <v>7.32824074074074E-4</v>
      </c>
      <c r="I16" s="10">
        <f t="shared" si="2"/>
        <v>22</v>
      </c>
      <c r="J16" s="31"/>
      <c r="K16" s="1">
        <v>1.0106481481481481E-3</v>
      </c>
      <c r="L16" s="2">
        <f t="shared" si="3"/>
        <v>21</v>
      </c>
      <c r="M16" s="31"/>
      <c r="N16" s="6">
        <f t="shared" si="13"/>
        <v>2.562314814814815E-3</v>
      </c>
      <c r="O16" s="7">
        <f t="shared" si="4"/>
        <v>15</v>
      </c>
      <c r="P16" s="6">
        <f t="shared" si="5"/>
        <v>2.4855324074074059E-4</v>
      </c>
      <c r="Q16" s="65" t="s">
        <v>22</v>
      </c>
      <c r="R16" s="14" t="str">
        <f t="shared" si="6"/>
        <v>Hotel1</v>
      </c>
      <c r="S16" s="71">
        <f>IF(R16="-","",VLOOKUP(R16,$A$4:$P$110,16,FALSE))</f>
        <v>2.2856481481481469E-4</v>
      </c>
      <c r="T16" s="26"/>
      <c r="U16" s="104">
        <f t="shared" si="7"/>
        <v>2</v>
      </c>
      <c r="V16" s="100">
        <v>14</v>
      </c>
      <c r="W16" s="100" t="str">
        <f>IFERROR(INDEX($A$4:$A$110,MATCH(SMALL($C$4:$C$110,ROW()-3),C$4:C$110,0)),"-")</f>
        <v>Sierra1</v>
      </c>
      <c r="X16" s="105">
        <f t="shared" si="8"/>
        <v>28</v>
      </c>
      <c r="Y16" s="115">
        <f t="shared" si="9"/>
        <v>1</v>
      </c>
      <c r="Z16" s="109">
        <v>14</v>
      </c>
      <c r="AA16" s="110" t="str">
        <f>IFERROR(INDEX($A$4:$A$110,MATCH(SMALL($F$4:$F$110,ROW()-3),F$4:F$110,0)),"-")</f>
        <v>Bravo2</v>
      </c>
      <c r="AB16" s="116">
        <f t="shared" si="10"/>
        <v>14</v>
      </c>
      <c r="AC16" s="125" t="s">
        <v>223</v>
      </c>
      <c r="AD16" s="120">
        <v>44</v>
      </c>
      <c r="AE16" s="126">
        <f>RANK(AD16,$AD$4:$AD$49,0)+COUNTIF($AD$4:$AD16,AD16)-1</f>
        <v>10</v>
      </c>
      <c r="AF16" s="137" t="s">
        <v>43</v>
      </c>
      <c r="AG16" s="138" t="str">
        <f t="shared" si="11"/>
        <v>Golf</v>
      </c>
      <c r="AH16" s="139">
        <f t="shared" si="12"/>
        <v>31</v>
      </c>
      <c r="AI16" s="21"/>
      <c r="AJ16" s="21"/>
      <c r="AK16" s="66">
        <v>14</v>
      </c>
      <c r="AL16" s="26"/>
      <c r="AM16" s="26"/>
      <c r="AN16" s="26"/>
    </row>
    <row r="17" spans="1:43" ht="20.100000000000001" customHeight="1" thickBot="1" x14ac:dyDescent="0.3">
      <c r="A17" s="39" t="s">
        <v>159</v>
      </c>
      <c r="B17" s="9">
        <v>3.5283564814814813E-4</v>
      </c>
      <c r="C17" s="7">
        <f t="shared" si="0"/>
        <v>1</v>
      </c>
      <c r="D17" s="31">
        <v>4</v>
      </c>
      <c r="E17" s="9"/>
      <c r="F17" s="2" t="str">
        <f t="shared" si="1"/>
        <v/>
      </c>
      <c r="G17" s="2"/>
      <c r="H17" s="13"/>
      <c r="I17" s="10" t="str">
        <f t="shared" si="2"/>
        <v/>
      </c>
      <c r="J17" s="31"/>
      <c r="K17" s="1"/>
      <c r="L17" s="2" t="str">
        <f t="shared" si="3"/>
        <v/>
      </c>
      <c r="M17" s="31"/>
      <c r="N17" s="6" t="str">
        <f t="shared" si="13"/>
        <v/>
      </c>
      <c r="O17" s="7" t="str">
        <f t="shared" si="4"/>
        <v/>
      </c>
      <c r="P17" s="6" t="str">
        <f t="shared" si="5"/>
        <v/>
      </c>
      <c r="Q17" s="65" t="s">
        <v>23</v>
      </c>
      <c r="R17" s="14" t="str">
        <f t="shared" si="6"/>
        <v>India1</v>
      </c>
      <c r="S17" s="71">
        <f>IF(R17="-","",VLOOKUP(R17,$A$4:$P$110,16,FALSE))</f>
        <v>2.2962962962962954E-4</v>
      </c>
      <c r="T17" s="26"/>
      <c r="U17" s="104">
        <f t="shared" si="7"/>
        <v>2</v>
      </c>
      <c r="V17" s="100">
        <v>12</v>
      </c>
      <c r="W17" s="100" t="str">
        <f>IFERROR(INDEX($A$4:$A$110,MATCH(SMALL($C$4:$C$110,ROW()-3),C$4:C$110,0)),"-")</f>
        <v>Hotel1</v>
      </c>
      <c r="X17" s="105">
        <f t="shared" si="8"/>
        <v>24</v>
      </c>
      <c r="Y17" s="115">
        <f t="shared" si="9"/>
        <v>1</v>
      </c>
      <c r="Z17" s="109">
        <v>12</v>
      </c>
      <c r="AA17" s="110" t="str">
        <f>IFERROR(INDEX($A$4:$A$110,MATCH(SMALL($F$4:$F$110,ROW()-3),F$4:F$110,0)),"-")</f>
        <v>Bravo5</v>
      </c>
      <c r="AB17" s="116">
        <f t="shared" si="10"/>
        <v>12</v>
      </c>
      <c r="AC17" s="125" t="s">
        <v>153</v>
      </c>
      <c r="AD17" s="120">
        <v>31</v>
      </c>
      <c r="AE17" s="126">
        <f>RANK(AD17,$AD$4:$AD$49,0)+COUNTIF($AD$4:$AD17,AD17)-1</f>
        <v>13</v>
      </c>
      <c r="AF17" s="137" t="s">
        <v>44</v>
      </c>
      <c r="AG17" s="138" t="str">
        <f t="shared" si="11"/>
        <v>Sierra1</v>
      </c>
      <c r="AH17" s="139">
        <f t="shared" si="12"/>
        <v>30</v>
      </c>
      <c r="AI17" s="21"/>
      <c r="AJ17" s="21"/>
      <c r="AK17" s="66">
        <v>12</v>
      </c>
      <c r="AL17" s="26"/>
      <c r="AM17" s="26"/>
      <c r="AN17" s="26"/>
      <c r="AQ17" s="15"/>
    </row>
    <row r="18" spans="1:43" ht="20.100000000000001" customHeight="1" thickBot="1" x14ac:dyDescent="0.3">
      <c r="A18" s="166" t="s">
        <v>160</v>
      </c>
      <c r="B18" s="9">
        <v>4.0363425925925934E-4</v>
      </c>
      <c r="C18" s="7">
        <f t="shared" si="0"/>
        <v>7</v>
      </c>
      <c r="D18" s="31">
        <v>3</v>
      </c>
      <c r="E18" s="167">
        <v>3.5153935185185185E-4</v>
      </c>
      <c r="F18" s="2">
        <f t="shared" si="1"/>
        <v>5</v>
      </c>
      <c r="G18" s="2"/>
      <c r="H18" s="13"/>
      <c r="I18" s="10" t="str">
        <f t="shared" si="2"/>
        <v/>
      </c>
      <c r="J18" s="31"/>
      <c r="K18" s="1"/>
      <c r="L18" s="2" t="str">
        <f t="shared" si="3"/>
        <v/>
      </c>
      <c r="M18" s="31"/>
      <c r="N18" s="6" t="str">
        <f t="shared" si="13"/>
        <v/>
      </c>
      <c r="O18" s="7" t="str">
        <f t="shared" si="4"/>
        <v/>
      </c>
      <c r="P18" s="6" t="str">
        <f t="shared" si="5"/>
        <v/>
      </c>
      <c r="Q18" s="65" t="s">
        <v>24</v>
      </c>
      <c r="R18" s="14" t="str">
        <f t="shared" si="6"/>
        <v>Mike</v>
      </c>
      <c r="S18" s="71">
        <f>IF(R18="-","",VLOOKUP(R18,$A$4:$P$110,16,FALSE))</f>
        <v>2.4855324074074059E-4</v>
      </c>
      <c r="T18" s="26"/>
      <c r="U18" s="104">
        <f t="shared" si="7"/>
        <v>2</v>
      </c>
      <c r="V18" s="100">
        <v>10</v>
      </c>
      <c r="W18" s="100" t="str">
        <f>IFERROR(INDEX($A$4:$A$110,MATCH(SMALL($C$4:$C$110,ROW()-3),C$4:C$110,0)),"-")</f>
        <v>Delta2</v>
      </c>
      <c r="X18" s="105">
        <f t="shared" si="8"/>
        <v>20</v>
      </c>
      <c r="Y18" s="115">
        <f t="shared" si="9"/>
        <v>1</v>
      </c>
      <c r="Z18" s="109">
        <v>10</v>
      </c>
      <c r="AA18" s="110" t="str">
        <f>IFERROR(INDEX($A$4:$A$110,MATCH(SMALL($F$4:$F$110,ROW()-3),F$4:F$110,0)),"-")</f>
        <v>India1</v>
      </c>
      <c r="AB18" s="116">
        <f t="shared" si="10"/>
        <v>10</v>
      </c>
      <c r="AC18" s="125" t="s">
        <v>192</v>
      </c>
      <c r="AD18" s="120">
        <v>22</v>
      </c>
      <c r="AE18" s="126">
        <f>RANK(AD18,$AD$4:$AD$49,0)+COUNTIF($AD$4:$AD18,AD18)-1</f>
        <v>20</v>
      </c>
      <c r="AF18" s="137" t="s">
        <v>45</v>
      </c>
      <c r="AG18" s="138" t="str">
        <f t="shared" si="11"/>
        <v>Lima4</v>
      </c>
      <c r="AH18" s="139">
        <f t="shared" si="12"/>
        <v>29</v>
      </c>
      <c r="AI18" s="21"/>
      <c r="AJ18" s="21"/>
      <c r="AK18" s="66">
        <v>10</v>
      </c>
      <c r="AL18" s="26"/>
      <c r="AM18" s="26"/>
      <c r="AN18" s="26"/>
    </row>
    <row r="19" spans="1:43" ht="20.100000000000001" customHeight="1" thickBot="1" x14ac:dyDescent="0.3">
      <c r="A19" s="39" t="s">
        <v>161</v>
      </c>
      <c r="B19" s="9"/>
      <c r="C19" s="7" t="str">
        <f t="shared" si="0"/>
        <v/>
      </c>
      <c r="D19" s="31"/>
      <c r="E19" s="9"/>
      <c r="F19" s="2" t="str">
        <f t="shared" si="1"/>
        <v/>
      </c>
      <c r="G19" s="2"/>
      <c r="H19" s="13"/>
      <c r="I19" s="10" t="str">
        <f t="shared" si="2"/>
        <v/>
      </c>
      <c r="J19" s="31"/>
      <c r="K19" s="1"/>
      <c r="L19" s="2" t="str">
        <f t="shared" si="3"/>
        <v/>
      </c>
      <c r="M19" s="31"/>
      <c r="N19" s="6" t="str">
        <f t="shared" si="13"/>
        <v/>
      </c>
      <c r="O19" s="7" t="str">
        <f t="shared" si="4"/>
        <v/>
      </c>
      <c r="P19" s="6" t="str">
        <f t="shared" si="5"/>
        <v/>
      </c>
      <c r="Q19" s="65" t="s">
        <v>25</v>
      </c>
      <c r="R19" s="14" t="str">
        <f t="shared" si="6"/>
        <v>Golf4</v>
      </c>
      <c r="S19" s="71">
        <f>IF(R19="-","",VLOOKUP(R19,$A$4:$P$110,16,FALSE))</f>
        <v>2.5233796296296246E-4</v>
      </c>
      <c r="T19" s="26"/>
      <c r="U19" s="157">
        <f t="shared" si="7"/>
        <v>1</v>
      </c>
      <c r="V19" s="158">
        <v>8</v>
      </c>
      <c r="W19" s="158" t="str">
        <f>IFERROR(INDEX($A$4:$A$110,MATCH(SMALL($C$4:$C$110,ROW()-3),C$4:C$110,0)),"-")</f>
        <v>Bravo</v>
      </c>
      <c r="X19" s="159">
        <f t="shared" si="8"/>
        <v>8</v>
      </c>
      <c r="Y19" s="115">
        <f t="shared" si="9"/>
        <v>1</v>
      </c>
      <c r="Z19" s="109">
        <v>8</v>
      </c>
      <c r="AA19" s="110" t="str">
        <f>IFERROR(INDEX($A$4:$A$110,MATCH(SMALL($F$4:$F$110,ROW()-3),F$4:F$110,0)),"-")</f>
        <v>Golf</v>
      </c>
      <c r="AB19" s="116">
        <f t="shared" si="10"/>
        <v>8</v>
      </c>
      <c r="AC19" s="125" t="s">
        <v>170</v>
      </c>
      <c r="AD19" s="120">
        <v>38</v>
      </c>
      <c r="AE19" s="126">
        <f>RANK(AD19,$AD$4:$AD$49,0)+COUNTIF($AD$4:$AD19,AD19)-1</f>
        <v>12</v>
      </c>
      <c r="AF19" s="137" t="s">
        <v>46</v>
      </c>
      <c r="AG19" s="138" t="str">
        <f t="shared" si="11"/>
        <v>Charlie4</v>
      </c>
      <c r="AH19" s="139">
        <f t="shared" si="12"/>
        <v>28</v>
      </c>
      <c r="AI19" s="21"/>
      <c r="AJ19" s="21"/>
      <c r="AK19" s="66">
        <v>8</v>
      </c>
      <c r="AL19" s="26"/>
      <c r="AM19" s="26"/>
      <c r="AN19" s="26"/>
    </row>
    <row r="20" spans="1:43" ht="20.100000000000001" customHeight="1" thickBot="1" x14ac:dyDescent="0.3">
      <c r="A20" s="39" t="s">
        <v>162</v>
      </c>
      <c r="B20" s="9"/>
      <c r="C20" s="7" t="str">
        <f t="shared" si="0"/>
        <v/>
      </c>
      <c r="D20" s="31"/>
      <c r="E20" s="9"/>
      <c r="F20" s="2" t="str">
        <f t="shared" si="1"/>
        <v/>
      </c>
      <c r="G20" s="2"/>
      <c r="H20" s="13"/>
      <c r="I20" s="10" t="str">
        <f t="shared" si="2"/>
        <v/>
      </c>
      <c r="J20" s="31"/>
      <c r="K20" s="1"/>
      <c r="L20" s="2" t="str">
        <f t="shared" si="3"/>
        <v/>
      </c>
      <c r="M20" s="31"/>
      <c r="N20" s="6" t="str">
        <f t="shared" si="13"/>
        <v/>
      </c>
      <c r="O20" s="7" t="str">
        <f t="shared" si="4"/>
        <v/>
      </c>
      <c r="P20" s="6" t="str">
        <f t="shared" si="5"/>
        <v/>
      </c>
      <c r="Q20" s="65" t="s">
        <v>26</v>
      </c>
      <c r="R20" s="14" t="str">
        <f t="shared" si="6"/>
        <v>Charlie</v>
      </c>
      <c r="S20" s="71">
        <f>IF(R20="-","",VLOOKUP(R20,$A$4:$P$110,16,FALSE))</f>
        <v>2.8483796296296287E-4</v>
      </c>
      <c r="T20" s="26"/>
      <c r="U20" s="157">
        <f t="shared" si="7"/>
        <v>1</v>
      </c>
      <c r="V20" s="158">
        <v>6</v>
      </c>
      <c r="W20" s="158" t="str">
        <f>IFERROR(INDEX($A$4:$A$110,MATCH(SMALL($C$4:$C$110,ROW()-3),C$4:C$110,0)),"-")</f>
        <v>Bravo</v>
      </c>
      <c r="X20" s="159">
        <f t="shared" si="8"/>
        <v>6</v>
      </c>
      <c r="Y20" s="115">
        <f t="shared" si="9"/>
        <v>1</v>
      </c>
      <c r="Z20" s="109">
        <v>6</v>
      </c>
      <c r="AA20" s="110" t="str">
        <f>IFERROR(INDEX($A$4:$A$110,MATCH(SMALL($F$4:$F$110,ROW()-3),F$4:F$110,0)),"-")</f>
        <v>Mike</v>
      </c>
      <c r="AB20" s="116">
        <f t="shared" si="10"/>
        <v>6</v>
      </c>
      <c r="AC20" s="125" t="s">
        <v>179</v>
      </c>
      <c r="AD20" s="120">
        <v>18</v>
      </c>
      <c r="AE20" s="126">
        <f>RANK(AD20,$AD$4:$AD$49,0)+COUNTIF($AD$4:$AD20,AD20)-1</f>
        <v>22</v>
      </c>
      <c r="AF20" s="137" t="s">
        <v>47</v>
      </c>
      <c r="AG20" s="138" t="str">
        <f t="shared" si="11"/>
        <v>Hotel1</v>
      </c>
      <c r="AH20" s="139">
        <f t="shared" si="12"/>
        <v>26</v>
      </c>
      <c r="AI20" s="21"/>
      <c r="AJ20" s="21"/>
      <c r="AK20" s="66">
        <v>6</v>
      </c>
      <c r="AL20" s="26"/>
      <c r="AM20" s="26"/>
      <c r="AN20" s="26"/>
    </row>
    <row r="21" spans="1:43" ht="20.100000000000001" customHeight="1" thickBot="1" x14ac:dyDescent="0.3">
      <c r="A21" s="39" t="s">
        <v>163</v>
      </c>
      <c r="B21" s="9"/>
      <c r="C21" s="7" t="str">
        <f t="shared" si="0"/>
        <v/>
      </c>
      <c r="D21" s="31"/>
      <c r="E21" s="9"/>
      <c r="F21" s="2" t="str">
        <f t="shared" si="1"/>
        <v/>
      </c>
      <c r="G21" s="2"/>
      <c r="H21" s="13"/>
      <c r="I21" s="10" t="str">
        <f t="shared" si="2"/>
        <v/>
      </c>
      <c r="J21" s="31"/>
      <c r="K21" s="1"/>
      <c r="L21" s="2" t="str">
        <f t="shared" si="3"/>
        <v/>
      </c>
      <c r="M21" s="31"/>
      <c r="N21" s="6" t="str">
        <f t="shared" si="13"/>
        <v/>
      </c>
      <c r="O21" s="7" t="str">
        <f t="shared" si="4"/>
        <v/>
      </c>
      <c r="P21" s="6" t="str">
        <f t="shared" si="5"/>
        <v/>
      </c>
      <c r="Q21" s="65" t="s">
        <v>27</v>
      </c>
      <c r="R21" s="14" t="str">
        <f t="shared" si="6"/>
        <v>Charlie4</v>
      </c>
      <c r="S21" s="71">
        <f>IF(R21="-","",VLOOKUP(R21,$A$4:$P$110,16,FALSE))</f>
        <v>2.8670138888888886E-4</v>
      </c>
      <c r="T21" s="26"/>
      <c r="U21" s="104">
        <f t="shared" si="7"/>
        <v>1</v>
      </c>
      <c r="V21" s="100">
        <v>4</v>
      </c>
      <c r="W21" s="100" t="str">
        <f>IFERROR(INDEX($A$4:$A$110,MATCH(SMALL($C$4:$C$110,ROW()-3),C$4:C$110,0)),"-")</f>
        <v>Papa1</v>
      </c>
      <c r="X21" s="105">
        <f t="shared" si="8"/>
        <v>4</v>
      </c>
      <c r="Y21" s="115">
        <f t="shared" si="9"/>
        <v>1</v>
      </c>
      <c r="Z21" s="109">
        <v>4</v>
      </c>
      <c r="AA21" s="110" t="str">
        <f>IFERROR(INDEX($A$4:$A$110,MATCH(SMALL($F$4:$F$110,ROW()-3),F$4:F$110,0)),"-")</f>
        <v>Delta2</v>
      </c>
      <c r="AB21" s="116">
        <f t="shared" si="10"/>
        <v>4</v>
      </c>
      <c r="AC21" s="125" t="s">
        <v>183</v>
      </c>
      <c r="AD21" s="120">
        <v>30</v>
      </c>
      <c r="AE21" s="126">
        <f>RANK(AD21,$AD$4:$AD$49,0)+COUNTIF($AD$4:$AD21,AD21)-1</f>
        <v>14</v>
      </c>
      <c r="AF21" s="137" t="s">
        <v>48</v>
      </c>
      <c r="AG21" s="138" t="str">
        <f t="shared" si="11"/>
        <v>Delta2</v>
      </c>
      <c r="AH21" s="139">
        <f t="shared" si="12"/>
        <v>24</v>
      </c>
      <c r="AI21" s="21"/>
      <c r="AJ21" s="21"/>
      <c r="AK21" s="66">
        <v>4</v>
      </c>
      <c r="AL21" s="26"/>
      <c r="AM21" s="26"/>
      <c r="AN21" s="26"/>
    </row>
    <row r="22" spans="1:43" ht="20.100000000000001" customHeight="1" thickBot="1" x14ac:dyDescent="0.3">
      <c r="A22" s="39" t="s">
        <v>164</v>
      </c>
      <c r="B22" s="9"/>
      <c r="C22" s="7" t="str">
        <f t="shared" si="0"/>
        <v/>
      </c>
      <c r="D22" s="31"/>
      <c r="E22" s="9"/>
      <c r="F22" s="2" t="str">
        <f t="shared" si="1"/>
        <v/>
      </c>
      <c r="G22" s="2"/>
      <c r="H22" s="13"/>
      <c r="I22" s="10" t="str">
        <f t="shared" si="2"/>
        <v/>
      </c>
      <c r="J22" s="31"/>
      <c r="K22" s="1"/>
      <c r="L22" s="2" t="str">
        <f t="shared" si="3"/>
        <v/>
      </c>
      <c r="M22" s="31"/>
      <c r="N22" s="6" t="str">
        <f t="shared" si="13"/>
        <v/>
      </c>
      <c r="O22" s="7" t="str">
        <f t="shared" si="4"/>
        <v/>
      </c>
      <c r="P22" s="6" t="str">
        <f t="shared" si="5"/>
        <v/>
      </c>
      <c r="Q22" s="65" t="s">
        <v>28</v>
      </c>
      <c r="R22" s="14" t="str">
        <f t="shared" si="6"/>
        <v>Sierra4</v>
      </c>
      <c r="S22" s="71">
        <f>IF(R22="-","",VLOOKUP(R22,$A$4:$P$110,16,FALSE))</f>
        <v>3.038888888888887E-4</v>
      </c>
      <c r="T22" s="26"/>
      <c r="U22" s="104">
        <f t="shared" si="7"/>
        <v>2</v>
      </c>
      <c r="V22" s="100">
        <v>2</v>
      </c>
      <c r="W22" s="100" t="str">
        <f>IFERROR(INDEX($A$4:$A$110,MATCH(SMALL($C$4:$C$110,ROW()-3),C$4:C$110,0)),"-")</f>
        <v>Golf2</v>
      </c>
      <c r="X22" s="105">
        <f t="shared" si="8"/>
        <v>4</v>
      </c>
      <c r="Y22" s="115">
        <f t="shared" si="9"/>
        <v>1</v>
      </c>
      <c r="Z22" s="109">
        <v>2</v>
      </c>
      <c r="AA22" s="110" t="str">
        <f>IFERROR(INDEX($A$4:$A$110,MATCH(SMALL($F$4:$F$110,ROW()-3),F$4:F$110,0)),"-")</f>
        <v>Oscar1</v>
      </c>
      <c r="AB22" s="116">
        <f t="shared" si="10"/>
        <v>2</v>
      </c>
      <c r="AC22" s="125" t="s">
        <v>172</v>
      </c>
      <c r="AD22" s="120">
        <v>26</v>
      </c>
      <c r="AE22" s="126">
        <f>RANK(AD22,$AD$4:$AD$49,0)+COUNTIF($AD$4:$AD22,AD22)-1</f>
        <v>17</v>
      </c>
      <c r="AF22" s="137" t="s">
        <v>49</v>
      </c>
      <c r="AG22" s="138" t="str">
        <f t="shared" si="11"/>
        <v>Kilo3</v>
      </c>
      <c r="AH22" s="139">
        <f t="shared" si="12"/>
        <v>23</v>
      </c>
      <c r="AI22" s="21"/>
      <c r="AJ22" s="21"/>
      <c r="AK22" s="66">
        <v>2</v>
      </c>
      <c r="AL22" s="26"/>
      <c r="AM22" s="26"/>
      <c r="AN22" s="26"/>
    </row>
    <row r="23" spans="1:43" ht="20.100000000000001" customHeight="1" thickBot="1" x14ac:dyDescent="0.3">
      <c r="A23" s="64" t="s">
        <v>165</v>
      </c>
      <c r="B23" s="9">
        <v>3.5821759259259265E-4</v>
      </c>
      <c r="C23" s="7">
        <f t="shared" si="0"/>
        <v>2</v>
      </c>
      <c r="D23" s="31">
        <v>1</v>
      </c>
      <c r="E23" s="9">
        <v>3.6445601851851851E-4</v>
      </c>
      <c r="F23" s="2">
        <f t="shared" si="1"/>
        <v>20</v>
      </c>
      <c r="G23" s="2">
        <v>2</v>
      </c>
      <c r="H23" s="13">
        <v>6.7991898148148143E-4</v>
      </c>
      <c r="I23" s="10">
        <f t="shared" si="2"/>
        <v>3</v>
      </c>
      <c r="J23" s="31"/>
      <c r="K23" s="1">
        <v>9.8857638888888888E-4</v>
      </c>
      <c r="L23" s="2">
        <f t="shared" si="3"/>
        <v>13</v>
      </c>
      <c r="M23" s="31"/>
      <c r="N23" s="6">
        <f t="shared" si="13"/>
        <v>2.3911689814814815E-3</v>
      </c>
      <c r="O23" s="7">
        <f t="shared" si="4"/>
        <v>3</v>
      </c>
      <c r="P23" s="6">
        <f t="shared" si="5"/>
        <v>7.7407407407407113E-5</v>
      </c>
      <c r="Q23" s="65" t="s">
        <v>29</v>
      </c>
      <c r="R23" s="192" t="str">
        <f t="shared" si="6"/>
        <v>Juliett3</v>
      </c>
      <c r="S23" s="71">
        <f>IF(R23="-","",VLOOKUP(R23,$A$4:$P$110,16,FALSE))</f>
        <v>3.2054398148148111E-4</v>
      </c>
      <c r="T23" s="26"/>
      <c r="U23" s="104">
        <f t="shared" si="7"/>
        <v>2</v>
      </c>
      <c r="V23" s="100">
        <v>1</v>
      </c>
      <c r="W23" s="100" t="str">
        <f>IFERROR(INDEX($A$4:$A$110,MATCH(SMALL($C$4:$C$110,ROW()-3),C$4:C$110,0)),"-")</f>
        <v>Quebec3</v>
      </c>
      <c r="X23" s="105">
        <f t="shared" si="8"/>
        <v>2</v>
      </c>
      <c r="Y23" s="115">
        <f t="shared" si="9"/>
        <v>2</v>
      </c>
      <c r="Z23" s="109">
        <v>1</v>
      </c>
      <c r="AA23" s="110" t="str">
        <f>IFERROR(INDEX($A$4:$A$110,MATCH(SMALL($F$4:$F$110,ROW()-3),F$4:F$110,0)),"-")</f>
        <v>Alpha1</v>
      </c>
      <c r="AB23" s="116">
        <f t="shared" si="10"/>
        <v>2</v>
      </c>
      <c r="AC23" s="125" t="s">
        <v>187</v>
      </c>
      <c r="AD23" s="120">
        <v>24</v>
      </c>
      <c r="AE23" s="126">
        <f>RANK(AD23,$AD$4:$AD$49,0)+COUNTIF($AD$4:$AD23,AD23)-1</f>
        <v>18</v>
      </c>
      <c r="AF23" s="137" t="s">
        <v>29</v>
      </c>
      <c r="AG23" s="138" t="str">
        <f t="shared" si="11"/>
        <v>India2</v>
      </c>
      <c r="AH23" s="139">
        <f t="shared" si="12"/>
        <v>22</v>
      </c>
      <c r="AI23" s="21"/>
      <c r="AJ23" s="21"/>
      <c r="AK23" s="66">
        <v>1</v>
      </c>
      <c r="AL23" s="26"/>
      <c r="AM23" s="26"/>
      <c r="AN23" s="26"/>
    </row>
    <row r="24" spans="1:43" ht="20.100000000000001" customHeight="1" thickBot="1" x14ac:dyDescent="0.3">
      <c r="A24" s="39" t="s">
        <v>166</v>
      </c>
      <c r="B24" s="9">
        <v>5.4792824074074075E-4</v>
      </c>
      <c r="C24" s="7">
        <f t="shared" si="0"/>
        <v>30</v>
      </c>
      <c r="D24" s="31">
        <v>3</v>
      </c>
      <c r="E24" s="9">
        <v>3.8797453703703699E-4</v>
      </c>
      <c r="F24" s="2">
        <f t="shared" si="1"/>
        <v>41</v>
      </c>
      <c r="G24" s="2">
        <v>2</v>
      </c>
      <c r="H24" s="13">
        <v>7.3280092592592581E-4</v>
      </c>
      <c r="I24" s="10">
        <f t="shared" si="2"/>
        <v>21</v>
      </c>
      <c r="J24" s="31"/>
      <c r="K24" s="1">
        <v>1.085300925925926E-3</v>
      </c>
      <c r="L24" s="2">
        <f t="shared" si="3"/>
        <v>32</v>
      </c>
      <c r="M24" s="31"/>
      <c r="N24" s="6">
        <f t="shared" si="13"/>
        <v>2.7540046296296297E-3</v>
      </c>
      <c r="O24" s="7">
        <f t="shared" si="4"/>
        <v>22</v>
      </c>
      <c r="P24" s="6">
        <f t="shared" si="5"/>
        <v>4.4024305555555527E-4</v>
      </c>
      <c r="Q24" s="65" t="s">
        <v>53</v>
      </c>
      <c r="R24" s="14" t="str">
        <f t="shared" si="6"/>
        <v>Hotel2</v>
      </c>
      <c r="S24" s="71">
        <f>IF(R24="-","",VLOOKUP(R24,$A$4:$P$110,16,FALSE))</f>
        <v>4.126388888888886E-4</v>
      </c>
      <c r="T24" s="26"/>
      <c r="U24" s="104">
        <f t="shared" si="7"/>
        <v>2</v>
      </c>
      <c r="V24" s="100">
        <v>1</v>
      </c>
      <c r="W24" s="100" t="str">
        <f>IFERROR(INDEX($A$4:$A$110,MATCH(SMALL($C$4:$C$110,ROW()-3),C$4:C$110,0)),"-")</f>
        <v>Golf4</v>
      </c>
      <c r="X24" s="105">
        <f t="shared" si="8"/>
        <v>2</v>
      </c>
      <c r="Y24" s="168">
        <f t="shared" si="9"/>
        <v>1</v>
      </c>
      <c r="Z24" s="169">
        <v>1</v>
      </c>
      <c r="AA24" s="170" t="str">
        <f>IFERROR(INDEX($A$4:$A$110,MATCH(SMALL($F$4:$F$110,ROW()-3),F$4:F$110,0)),"-")</f>
        <v>Sierra1</v>
      </c>
      <c r="AB24" s="174">
        <f t="shared" si="10"/>
        <v>1</v>
      </c>
      <c r="AC24" s="125" t="s">
        <v>148</v>
      </c>
      <c r="AD24" s="120">
        <v>14</v>
      </c>
      <c r="AE24" s="126">
        <f>RANK(AD24,$AD$4:$AD$49,0)+COUNTIF($AD$4:$AD24,AD24)-1</f>
        <v>24</v>
      </c>
      <c r="AF24" s="137" t="s">
        <v>53</v>
      </c>
      <c r="AG24" s="138" t="str">
        <f t="shared" si="11"/>
        <v>November1</v>
      </c>
      <c r="AH24" s="139">
        <f t="shared" si="12"/>
        <v>20</v>
      </c>
      <c r="AI24" s="21"/>
      <c r="AJ24" s="21"/>
      <c r="AK24" s="66">
        <v>1</v>
      </c>
      <c r="AL24" s="26"/>
      <c r="AM24" s="15"/>
      <c r="AN24" s="15"/>
    </row>
    <row r="25" spans="1:43" ht="20.100000000000001" customHeight="1" thickBot="1" x14ac:dyDescent="0.3">
      <c r="A25" s="39" t="s">
        <v>167</v>
      </c>
      <c r="B25" s="9">
        <v>3.6511574074074072E-4</v>
      </c>
      <c r="C25" s="7">
        <f t="shared" si="0"/>
        <v>5</v>
      </c>
      <c r="D25" s="31">
        <v>1</v>
      </c>
      <c r="E25" s="9"/>
      <c r="F25" s="2" t="str">
        <f t="shared" si="1"/>
        <v/>
      </c>
      <c r="G25" s="2"/>
      <c r="H25" s="13"/>
      <c r="I25" s="10" t="str">
        <f t="shared" si="2"/>
        <v/>
      </c>
      <c r="J25" s="31"/>
      <c r="K25" s="1"/>
      <c r="L25" s="2" t="str">
        <f t="shared" si="3"/>
        <v/>
      </c>
      <c r="M25" s="31"/>
      <c r="N25" s="6" t="str">
        <f t="shared" si="13"/>
        <v/>
      </c>
      <c r="O25" s="7" t="str">
        <f t="shared" si="4"/>
        <v/>
      </c>
      <c r="P25" s="6" t="str">
        <f t="shared" si="5"/>
        <v/>
      </c>
      <c r="Q25" s="65" t="s">
        <v>54</v>
      </c>
      <c r="R25" s="14" t="str">
        <f t="shared" si="6"/>
        <v>Bravo1</v>
      </c>
      <c r="S25" s="71">
        <f>IF(R25="-","",VLOOKUP(R25,$A$4:$P$110,16,FALSE))</f>
        <v>4.4024305555555527E-4</v>
      </c>
      <c r="T25" s="26"/>
      <c r="U25" s="104">
        <f t="shared" si="7"/>
        <v>2</v>
      </c>
      <c r="V25" s="100">
        <v>1</v>
      </c>
      <c r="W25" s="100" t="str">
        <f>IFERROR(INDEX($A$4:$A$110,MATCH(SMALL($C$4:$C$110,ROW()-3),C$4:C$110,0)),"-")</f>
        <v>Sierra4</v>
      </c>
      <c r="X25" s="105">
        <f t="shared" si="8"/>
        <v>2</v>
      </c>
      <c r="Y25" s="168">
        <f t="shared" si="9"/>
        <v>1</v>
      </c>
      <c r="Z25" s="169">
        <v>1</v>
      </c>
      <c r="AA25" s="170" t="str">
        <f>IFERROR(INDEX($A$4:$A$110,MATCH(SMALL($F$4:$F$110,ROW()-3),F$4:F$110,0)),"-")</f>
        <v>Sierra1</v>
      </c>
      <c r="AB25" s="174">
        <f t="shared" si="10"/>
        <v>1</v>
      </c>
      <c r="AC25" s="125" t="s">
        <v>180</v>
      </c>
      <c r="AD25" s="120">
        <v>5</v>
      </c>
      <c r="AE25" s="126">
        <f>RANK(AD25,$AD$4:$AD$49,0)+COUNTIF($AD$4:$AD25,AD25)-1</f>
        <v>31</v>
      </c>
      <c r="AF25" s="137" t="s">
        <v>50</v>
      </c>
      <c r="AG25" s="138" t="str">
        <f t="shared" si="11"/>
        <v>Oscar1</v>
      </c>
      <c r="AH25" s="139">
        <f t="shared" si="12"/>
        <v>18</v>
      </c>
      <c r="AI25" s="21"/>
      <c r="AJ25" s="21"/>
      <c r="AK25" s="66">
        <v>1</v>
      </c>
      <c r="AL25" s="26"/>
      <c r="AM25" s="15"/>
      <c r="AN25" s="15"/>
    </row>
    <row r="26" spans="1:43" ht="20.100000000000001" customHeight="1" thickBot="1" x14ac:dyDescent="0.3">
      <c r="A26" s="39" t="s">
        <v>168</v>
      </c>
      <c r="B26" s="9"/>
      <c r="C26" s="7" t="str">
        <f t="shared" si="0"/>
        <v/>
      </c>
      <c r="D26" s="31"/>
      <c r="E26" s="9"/>
      <c r="F26" s="2" t="str">
        <f t="shared" si="1"/>
        <v/>
      </c>
      <c r="G26" s="2"/>
      <c r="H26" s="13"/>
      <c r="I26" s="10" t="str">
        <f t="shared" si="2"/>
        <v/>
      </c>
      <c r="J26" s="31"/>
      <c r="K26" s="1"/>
      <c r="L26" s="2" t="str">
        <f t="shared" si="3"/>
        <v/>
      </c>
      <c r="M26" s="31"/>
      <c r="N26" s="6" t="str">
        <f t="shared" si="13"/>
        <v/>
      </c>
      <c r="O26" s="7" t="str">
        <f t="shared" si="4"/>
        <v/>
      </c>
      <c r="P26" s="6" t="str">
        <f t="shared" si="5"/>
        <v/>
      </c>
      <c r="Q26" s="65" t="s">
        <v>55</v>
      </c>
      <c r="R26" s="14" t="str">
        <f t="shared" si="6"/>
        <v>Alpha5</v>
      </c>
      <c r="S26" s="71">
        <f>IF(R26="-","",VLOOKUP(R26,$A$4:$P$110,16,FALSE))</f>
        <v>4.5979166666666694E-4</v>
      </c>
      <c r="T26" s="26"/>
      <c r="U26" s="104">
        <f t="shared" si="7"/>
        <v>2</v>
      </c>
      <c r="V26" s="100">
        <v>1</v>
      </c>
      <c r="W26" s="100" t="str">
        <f>IFERROR(INDEX($A$4:$A$110,MATCH(SMALL($C$4:$C$110,ROW()-3),C$4:C$110,0)),"-")</f>
        <v>Juliett3</v>
      </c>
      <c r="X26" s="105">
        <f t="shared" si="8"/>
        <v>2</v>
      </c>
      <c r="Y26" s="115">
        <f t="shared" si="9"/>
        <v>2</v>
      </c>
      <c r="Z26" s="109">
        <v>1</v>
      </c>
      <c r="AA26" s="110" t="str">
        <f>IFERROR(INDEX($A$4:$A$110,MATCH(SMALL($F$4:$F$110,ROW()-3),F$4:F$110,0)),"-")</f>
        <v>Foxtrot2</v>
      </c>
      <c r="AB26" s="116">
        <f t="shared" si="10"/>
        <v>2</v>
      </c>
      <c r="AC26" s="125" t="s">
        <v>190</v>
      </c>
      <c r="AD26" s="120">
        <v>6</v>
      </c>
      <c r="AE26" s="126">
        <f>RANK(AD26,$AD$4:$AD$49,0)+COUNTIF($AD$4:$AD26,AD26)-1</f>
        <v>29</v>
      </c>
      <c r="AF26" s="137" t="s">
        <v>51</v>
      </c>
      <c r="AG26" s="138" t="str">
        <f t="shared" si="11"/>
        <v>Oscar3</v>
      </c>
      <c r="AH26" s="139">
        <f t="shared" si="12"/>
        <v>16</v>
      </c>
      <c r="AI26" s="21"/>
      <c r="AJ26" s="21"/>
      <c r="AK26" s="66">
        <v>1</v>
      </c>
      <c r="AL26" s="26"/>
      <c r="AM26" s="15"/>
      <c r="AN26" s="15"/>
    </row>
    <row r="27" spans="1:43" ht="20.100000000000001" customHeight="1" thickBot="1" x14ac:dyDescent="0.3">
      <c r="A27" s="39" t="s">
        <v>169</v>
      </c>
      <c r="B27" s="9"/>
      <c r="C27" s="7" t="str">
        <f t="shared" si="0"/>
        <v/>
      </c>
      <c r="D27" s="31"/>
      <c r="E27" s="9"/>
      <c r="F27" s="2" t="str">
        <f t="shared" si="1"/>
        <v/>
      </c>
      <c r="G27" s="2"/>
      <c r="H27" s="13"/>
      <c r="I27" s="10" t="str">
        <f t="shared" si="2"/>
        <v/>
      </c>
      <c r="J27" s="31"/>
      <c r="K27" s="1"/>
      <c r="L27" s="2" t="str">
        <f t="shared" si="3"/>
        <v/>
      </c>
      <c r="M27" s="31"/>
      <c r="N27" s="6" t="str">
        <f t="shared" si="13"/>
        <v/>
      </c>
      <c r="O27" s="7" t="str">
        <f t="shared" si="4"/>
        <v/>
      </c>
      <c r="P27" s="6" t="str">
        <f t="shared" si="5"/>
        <v/>
      </c>
      <c r="Q27" s="65" t="s">
        <v>56</v>
      </c>
      <c r="R27" s="14" t="str">
        <f t="shared" si="6"/>
        <v>Hotel4</v>
      </c>
      <c r="S27" s="71">
        <f>IF(R27="-","",VLOOKUP(R27,$A$4:$P$110,16,FALSE))</f>
        <v>5.6774305555555528E-4</v>
      </c>
      <c r="T27" s="26"/>
      <c r="U27" s="104">
        <f t="shared" si="7"/>
        <v>3</v>
      </c>
      <c r="V27" s="100">
        <v>1</v>
      </c>
      <c r="W27" s="100" t="str">
        <f>IFERROR(INDEX($A$4:$A$110,MATCH(SMALL($C$4:$C$110,ROW()-3),C$4:C$110,0)),"-")</f>
        <v>Mike</v>
      </c>
      <c r="X27" s="105">
        <f t="shared" si="8"/>
        <v>3</v>
      </c>
      <c r="Y27" s="115">
        <f t="shared" si="9"/>
        <v>2</v>
      </c>
      <c r="Z27" s="109">
        <v>1</v>
      </c>
      <c r="AA27" s="110" t="str">
        <f>IFERROR(INDEX($A$4:$A$110,MATCH(SMALL($F$4:$F$110,ROW()-3),F$4:F$110,0)),"-")</f>
        <v>Golf4</v>
      </c>
      <c r="AB27" s="116">
        <f t="shared" si="10"/>
        <v>2</v>
      </c>
      <c r="AC27" s="125" t="s">
        <v>219</v>
      </c>
      <c r="AD27" s="120">
        <v>4</v>
      </c>
      <c r="AE27" s="126">
        <f>RANK(AD27,$AD$4:$AD$49,0)+COUNTIF($AD$4:$AD27,AD27)-1</f>
        <v>34</v>
      </c>
      <c r="AF27" s="137" t="s">
        <v>52</v>
      </c>
      <c r="AG27" s="138" t="str">
        <f t="shared" si="11"/>
        <v>Bravo</v>
      </c>
      <c r="AH27" s="139">
        <f t="shared" si="12"/>
        <v>14</v>
      </c>
      <c r="AI27" s="21"/>
      <c r="AJ27" s="21"/>
      <c r="AK27" s="66">
        <v>1</v>
      </c>
      <c r="AL27" s="26"/>
      <c r="AM27" s="15"/>
      <c r="AN27" s="15"/>
    </row>
    <row r="28" spans="1:43" ht="20.100000000000001" customHeight="1" thickBot="1" x14ac:dyDescent="0.3">
      <c r="A28" s="39" t="s">
        <v>170</v>
      </c>
      <c r="B28" s="9">
        <v>4.2677083333333326E-4</v>
      </c>
      <c r="C28" s="7">
        <f t="shared" si="0"/>
        <v>11</v>
      </c>
      <c r="D28" s="31">
        <v>2</v>
      </c>
      <c r="E28" s="9">
        <v>3.6965277777777777E-4</v>
      </c>
      <c r="F28" s="2">
        <f t="shared" si="1"/>
        <v>29</v>
      </c>
      <c r="G28" s="2">
        <v>2</v>
      </c>
      <c r="H28" s="13">
        <v>6.9280092592592581E-4</v>
      </c>
      <c r="I28" s="10">
        <f t="shared" si="2"/>
        <v>10</v>
      </c>
      <c r="J28" s="31"/>
      <c r="K28" s="1">
        <v>9.8819444444444454E-4</v>
      </c>
      <c r="L28" s="2">
        <f t="shared" si="3"/>
        <v>12</v>
      </c>
      <c r="M28" s="31"/>
      <c r="N28" s="6">
        <f t="shared" si="13"/>
        <v>2.4774189814814815E-3</v>
      </c>
      <c r="O28" s="7">
        <f t="shared" si="4"/>
        <v>7</v>
      </c>
      <c r="P28" s="6">
        <f t="shared" si="5"/>
        <v>1.6365740740740707E-4</v>
      </c>
      <c r="Q28" s="65" t="s">
        <v>57</v>
      </c>
      <c r="R28" s="14" t="str">
        <f t="shared" si="6"/>
        <v>-</v>
      </c>
      <c r="S28" s="71" t="str">
        <f>IF(R28="-","",VLOOKUP(R28,$A$4:$P$110,16,FALSE))</f>
        <v/>
      </c>
      <c r="T28" s="26"/>
      <c r="U28" s="104">
        <f t="shared" si="7"/>
        <v>2</v>
      </c>
      <c r="V28" s="100">
        <v>1</v>
      </c>
      <c r="W28" s="100" t="str">
        <f>IFERROR(INDEX($A$4:$A$110,MATCH(SMALL($C$4:$C$110,ROW()-3),C$4:C$110,0)),"-")</f>
        <v>Mike2</v>
      </c>
      <c r="X28" s="105">
        <f t="shared" si="8"/>
        <v>2</v>
      </c>
      <c r="Y28" s="115">
        <f t="shared" si="9"/>
        <v>2</v>
      </c>
      <c r="Z28" s="109">
        <v>1</v>
      </c>
      <c r="AA28" s="110" t="str">
        <f>IFERROR(INDEX($A$4:$A$110,MATCH(SMALL($F$4:$F$110,ROW()-3),F$4:F$110,0)),"-")</f>
        <v>India2</v>
      </c>
      <c r="AB28" s="116">
        <f t="shared" si="10"/>
        <v>2</v>
      </c>
      <c r="AC28" s="125" t="s">
        <v>189</v>
      </c>
      <c r="AD28" s="150">
        <v>2</v>
      </c>
      <c r="AE28" s="126">
        <f>RANK(AD28,$AD$4:$AD$49,0)+COUNTIF($AD$4:$AD28,AD28)-1</f>
        <v>41</v>
      </c>
      <c r="AF28" s="137" t="s">
        <v>139</v>
      </c>
      <c r="AG28" s="138" t="str">
        <f t="shared" si="11"/>
        <v>Bravo2</v>
      </c>
      <c r="AH28" s="139">
        <f t="shared" si="12"/>
        <v>14</v>
      </c>
      <c r="AI28" s="21"/>
      <c r="AJ28" s="21"/>
      <c r="AK28" s="66">
        <v>1</v>
      </c>
      <c r="AL28" s="26"/>
      <c r="AM28" s="15"/>
      <c r="AN28" s="15"/>
    </row>
    <row r="29" spans="1:43" ht="20.100000000000001" customHeight="1" thickBot="1" x14ac:dyDescent="0.3">
      <c r="A29" s="39" t="s">
        <v>171</v>
      </c>
      <c r="B29" s="9"/>
      <c r="C29" s="7" t="str">
        <f t="shared" si="0"/>
        <v/>
      </c>
      <c r="D29" s="31"/>
      <c r="E29" s="9"/>
      <c r="F29" s="2" t="str">
        <f t="shared" si="1"/>
        <v/>
      </c>
      <c r="G29" s="2"/>
      <c r="H29" s="13"/>
      <c r="I29" s="10" t="str">
        <f t="shared" si="2"/>
        <v/>
      </c>
      <c r="J29" s="31"/>
      <c r="K29" s="1"/>
      <c r="L29" s="2" t="str">
        <f t="shared" si="3"/>
        <v/>
      </c>
      <c r="M29" s="31"/>
      <c r="N29" s="6" t="str">
        <f t="shared" si="13"/>
        <v/>
      </c>
      <c r="O29" s="7" t="str">
        <f t="shared" si="4"/>
        <v/>
      </c>
      <c r="P29" s="6" t="str">
        <f t="shared" si="5"/>
        <v/>
      </c>
      <c r="Q29" s="65" t="s">
        <v>58</v>
      </c>
      <c r="R29" s="14" t="str">
        <f t="shared" si="6"/>
        <v>-</v>
      </c>
      <c r="S29" s="71" t="str">
        <f>IF(R29="-","",VLOOKUP(R29,$A$4:$P$110,16,FALSE))</f>
        <v/>
      </c>
      <c r="T29" s="26"/>
      <c r="U29" s="104">
        <f t="shared" si="7"/>
        <v>3</v>
      </c>
      <c r="V29" s="100">
        <v>1</v>
      </c>
      <c r="W29" s="100" t="str">
        <f>IFERROR(INDEX($A$4:$A$110,MATCH(SMALL($C$4:$C$110,ROW()-3),C$4:C$110,0)),"-")</f>
        <v>India1</v>
      </c>
      <c r="X29" s="105">
        <f t="shared" si="8"/>
        <v>3</v>
      </c>
      <c r="Y29" s="115">
        <f t="shared" si="9"/>
        <v>1</v>
      </c>
      <c r="Z29" s="109">
        <v>1</v>
      </c>
      <c r="AA29" s="110" t="str">
        <f>IFERROR(INDEX($A$4:$A$110,MATCH(SMALL($F$4:$F$110,ROW()-3),F$4:F$110,0)),"-")</f>
        <v>Papa1</v>
      </c>
      <c r="AB29" s="116">
        <f t="shared" si="10"/>
        <v>1</v>
      </c>
      <c r="AC29" s="125" t="s">
        <v>228</v>
      </c>
      <c r="AD29" s="120">
        <v>4</v>
      </c>
      <c r="AE29" s="126">
        <f>RANK(AD29,$AD$4:$AD$49,0)+COUNTIF($AD$4:$AD29,AD29)-1</f>
        <v>35</v>
      </c>
      <c r="AF29" s="137" t="s">
        <v>140</v>
      </c>
      <c r="AG29" s="138" t="str">
        <f t="shared" si="11"/>
        <v>India1</v>
      </c>
      <c r="AH29" s="139">
        <f t="shared" si="12"/>
        <v>13</v>
      </c>
      <c r="AI29" s="21"/>
      <c r="AJ29" s="21"/>
      <c r="AK29" s="66">
        <v>1</v>
      </c>
      <c r="AL29" s="26"/>
      <c r="AM29" s="15"/>
      <c r="AN29" s="15"/>
    </row>
    <row r="30" spans="1:43" ht="20.100000000000001" customHeight="1" thickBot="1" x14ac:dyDescent="0.3">
      <c r="A30" s="39" t="s">
        <v>172</v>
      </c>
      <c r="B30" s="9">
        <v>4.384722222222222E-4</v>
      </c>
      <c r="C30" s="7">
        <f t="shared" si="0"/>
        <v>14</v>
      </c>
      <c r="D30" s="31">
        <v>2</v>
      </c>
      <c r="E30" s="9">
        <v>3.7138888888888893E-4</v>
      </c>
      <c r="F30" s="2">
        <f t="shared" si="1"/>
        <v>30</v>
      </c>
      <c r="G30" s="2">
        <v>2</v>
      </c>
      <c r="H30" s="13">
        <v>7.1248842592592588E-4</v>
      </c>
      <c r="I30" s="10">
        <f t="shared" si="2"/>
        <v>18</v>
      </c>
      <c r="J30" s="31"/>
      <c r="K30" s="1">
        <v>1.019976851851852E-3</v>
      </c>
      <c r="L30" s="2">
        <f t="shared" si="3"/>
        <v>23</v>
      </c>
      <c r="M30" s="31"/>
      <c r="N30" s="6">
        <f t="shared" si="13"/>
        <v>2.5423263888888891E-3</v>
      </c>
      <c r="O30" s="7">
        <f t="shared" si="4"/>
        <v>13</v>
      </c>
      <c r="P30" s="6">
        <f t="shared" si="5"/>
        <v>2.2856481481481469E-4</v>
      </c>
      <c r="Q30" s="65" t="s">
        <v>59</v>
      </c>
      <c r="R30" s="14" t="str">
        <f t="shared" si="6"/>
        <v>-</v>
      </c>
      <c r="S30" s="71" t="str">
        <f>IF(R30="-","",VLOOKUP(R30,$A$4:$P$110,16,FALSE))</f>
        <v/>
      </c>
      <c r="T30" s="26"/>
      <c r="U30" s="104">
        <f t="shared" si="7"/>
        <v>2</v>
      </c>
      <c r="V30" s="100">
        <v>1</v>
      </c>
      <c r="W30" s="100" t="str">
        <f>IFERROR(INDEX($A$4:$A$110,MATCH(SMALL($C$4:$C$110,ROW()-3),C$4:C$110,0)),"-")</f>
        <v>Lima2</v>
      </c>
      <c r="X30" s="105">
        <f t="shared" si="8"/>
        <v>2</v>
      </c>
      <c r="Y30" s="115">
        <f t="shared" si="9"/>
        <v>1</v>
      </c>
      <c r="Z30" s="109">
        <v>1</v>
      </c>
      <c r="AA30" s="110" t="str">
        <f>IFERROR(INDEX($A$4:$A$110,MATCH(SMALL($F$4:$F$110,ROW()-3),F$4:F$110,0)),"-")</f>
        <v>Juliett5</v>
      </c>
      <c r="AB30" s="116">
        <f t="shared" si="10"/>
        <v>1</v>
      </c>
      <c r="AC30" s="125" t="s">
        <v>240</v>
      </c>
      <c r="AD30" s="120">
        <v>4</v>
      </c>
      <c r="AE30" s="126">
        <f>RANK(AD30,$AD$4:$AD$49,0)+COUNTIF($AD$4:$AD30,AD30)-1</f>
        <v>36</v>
      </c>
      <c r="AF30" s="137" t="s">
        <v>141</v>
      </c>
      <c r="AG30" s="138" t="str">
        <f t="shared" si="11"/>
        <v>Bravo5</v>
      </c>
      <c r="AH30" s="139">
        <f t="shared" si="12"/>
        <v>12</v>
      </c>
      <c r="AI30" s="21"/>
      <c r="AJ30" s="21"/>
      <c r="AK30" s="66">
        <v>1</v>
      </c>
      <c r="AL30" s="26"/>
      <c r="AM30" s="15"/>
      <c r="AN30" s="15"/>
    </row>
    <row r="31" spans="1:43" ht="20.100000000000001" customHeight="1" thickBot="1" x14ac:dyDescent="0.3">
      <c r="A31" s="39" t="s">
        <v>173</v>
      </c>
      <c r="B31" s="9">
        <v>4.6013888888888884E-4</v>
      </c>
      <c r="C31" s="7">
        <f t="shared" si="0"/>
        <v>26</v>
      </c>
      <c r="D31" s="31">
        <v>3</v>
      </c>
      <c r="E31" s="9">
        <v>3.5898148148148145E-4</v>
      </c>
      <c r="F31" s="2">
        <f t="shared" si="1"/>
        <v>15</v>
      </c>
      <c r="G31" s="2">
        <v>1</v>
      </c>
      <c r="H31" s="13">
        <v>7.0252314814814819E-4</v>
      </c>
      <c r="I31" s="10">
        <f t="shared" si="2"/>
        <v>13</v>
      </c>
      <c r="J31" s="31"/>
      <c r="K31" s="1">
        <v>1.0217476851851852E-3</v>
      </c>
      <c r="L31" s="2">
        <f t="shared" si="3"/>
        <v>24</v>
      </c>
      <c r="M31" s="31"/>
      <c r="N31" s="6">
        <f t="shared" si="13"/>
        <v>2.543391203703704E-3</v>
      </c>
      <c r="O31" s="7">
        <f t="shared" si="4"/>
        <v>14</v>
      </c>
      <c r="P31" s="6">
        <f t="shared" si="5"/>
        <v>2.2962962962962954E-4</v>
      </c>
      <c r="Q31" s="65" t="s">
        <v>60</v>
      </c>
      <c r="R31" s="14" t="str">
        <f t="shared" si="6"/>
        <v>-</v>
      </c>
      <c r="S31" s="71" t="str">
        <f>IF(R31="-","",VLOOKUP(R31,$A$4:$P$110,16,FALSE))</f>
        <v/>
      </c>
      <c r="T31" s="26"/>
      <c r="U31" s="104">
        <f t="shared" si="7"/>
        <v>2</v>
      </c>
      <c r="V31" s="100">
        <v>1</v>
      </c>
      <c r="W31" s="100" t="str">
        <f>IFERROR(INDEX($A$4:$A$110,MATCH(SMALL($C$4:$C$110,ROW()-3),C$4:C$110,0)),"-")</f>
        <v>Juliett5</v>
      </c>
      <c r="X31" s="105">
        <f t="shared" si="8"/>
        <v>2</v>
      </c>
      <c r="Y31" s="115">
        <f t="shared" si="9"/>
        <v>2</v>
      </c>
      <c r="Z31" s="109">
        <v>1</v>
      </c>
      <c r="AA31" s="110" t="str">
        <f>IFERROR(INDEX($A$4:$A$110,MATCH(SMALL($F$4:$F$110,ROW()-3),F$4:F$110,0)),"-")</f>
        <v>Sierra4</v>
      </c>
      <c r="AB31" s="116">
        <f t="shared" si="10"/>
        <v>2</v>
      </c>
      <c r="AC31" s="125" t="s">
        <v>176</v>
      </c>
      <c r="AD31" s="150">
        <v>2</v>
      </c>
      <c r="AE31" s="126">
        <f>RANK(AD31,$AD$4:$AD$49,0)+COUNTIF($AD$4:$AD31,AD31)-1</f>
        <v>42</v>
      </c>
      <c r="AF31" s="137" t="s">
        <v>142</v>
      </c>
      <c r="AG31" s="138" t="str">
        <f t="shared" si="11"/>
        <v>Mike</v>
      </c>
      <c r="AH31" s="139">
        <f t="shared" si="12"/>
        <v>9</v>
      </c>
      <c r="AI31" s="21"/>
      <c r="AJ31" s="21"/>
      <c r="AK31" s="66">
        <v>1</v>
      </c>
      <c r="AL31" s="26"/>
      <c r="AM31" s="15"/>
      <c r="AN31" s="15"/>
    </row>
    <row r="32" spans="1:43" ht="20.100000000000001" customHeight="1" thickBot="1" x14ac:dyDescent="0.3">
      <c r="A32" s="39" t="s">
        <v>174</v>
      </c>
      <c r="B32" s="9"/>
      <c r="C32" s="7" t="str">
        <f t="shared" si="0"/>
        <v/>
      </c>
      <c r="D32" s="31"/>
      <c r="E32" s="9"/>
      <c r="F32" s="2" t="str">
        <f t="shared" si="1"/>
        <v/>
      </c>
      <c r="G32" s="2"/>
      <c r="H32" s="13"/>
      <c r="I32" s="10" t="str">
        <f t="shared" si="2"/>
        <v/>
      </c>
      <c r="J32" s="31"/>
      <c r="K32" s="1"/>
      <c r="L32" s="2" t="str">
        <f t="shared" si="3"/>
        <v/>
      </c>
      <c r="M32" s="31"/>
      <c r="N32" s="6" t="str">
        <f t="shared" si="13"/>
        <v/>
      </c>
      <c r="O32" s="7" t="str">
        <f t="shared" si="4"/>
        <v/>
      </c>
      <c r="P32" s="6" t="str">
        <f t="shared" si="5"/>
        <v/>
      </c>
      <c r="Q32" s="65" t="s">
        <v>61</v>
      </c>
      <c r="R32" s="14" t="str">
        <f t="shared" si="6"/>
        <v>-</v>
      </c>
      <c r="S32" s="71" t="str">
        <f>IF(R32="-","",VLOOKUP(R32,$A$4:$P$110,16,FALSE))</f>
        <v/>
      </c>
      <c r="T32" s="26"/>
      <c r="U32" s="104">
        <f t="shared" si="7"/>
        <v>2</v>
      </c>
      <c r="V32" s="100">
        <v>1</v>
      </c>
      <c r="W32" s="100" t="str">
        <f>IFERROR(INDEX($A$4:$A$110,MATCH(SMALL($C$4:$C$110,ROW()-3),C$4:C$110,0)),"-")</f>
        <v>Charlie4</v>
      </c>
      <c r="X32" s="105">
        <f t="shared" si="8"/>
        <v>2</v>
      </c>
      <c r="Y32" s="115">
        <f t="shared" si="9"/>
        <v>2</v>
      </c>
      <c r="Z32" s="109">
        <v>1</v>
      </c>
      <c r="AA32" s="110" t="str">
        <f>IFERROR(INDEX($A$4:$A$110,MATCH(SMALL($F$4:$F$110,ROW()-3),F$4:F$110,0)),"-")</f>
        <v>Foxtrot1</v>
      </c>
      <c r="AB32" s="116">
        <f t="shared" si="10"/>
        <v>2</v>
      </c>
      <c r="AC32" s="125" t="s">
        <v>212</v>
      </c>
      <c r="AD32" s="120">
        <v>4</v>
      </c>
      <c r="AE32" s="126">
        <f>RANK(AD32,$AD$4:$AD$49,0)+COUNTIF($AD$4:$AD32,AD32)-1</f>
        <v>37</v>
      </c>
      <c r="AF32" s="137" t="s">
        <v>143</v>
      </c>
      <c r="AG32" s="138" t="str">
        <f t="shared" si="11"/>
        <v>Golf2</v>
      </c>
      <c r="AH32" s="139">
        <f t="shared" si="12"/>
        <v>6</v>
      </c>
      <c r="AI32" s="21"/>
      <c r="AJ32" s="21"/>
      <c r="AK32" s="66">
        <v>1</v>
      </c>
      <c r="AL32" s="26"/>
      <c r="AM32" s="15"/>
      <c r="AN32" s="15"/>
    </row>
    <row r="33" spans="1:40" ht="20.100000000000001" customHeight="1" thickBot="1" x14ac:dyDescent="0.3">
      <c r="A33" s="39" t="s">
        <v>175</v>
      </c>
      <c r="B33" s="9"/>
      <c r="C33" s="7" t="str">
        <f t="shared" si="0"/>
        <v/>
      </c>
      <c r="D33" s="31"/>
      <c r="E33" s="9"/>
      <c r="F33" s="2" t="str">
        <f t="shared" si="1"/>
        <v/>
      </c>
      <c r="G33" s="2"/>
      <c r="H33" s="13"/>
      <c r="I33" s="10" t="str">
        <f t="shared" si="2"/>
        <v/>
      </c>
      <c r="J33" s="31"/>
      <c r="K33" s="1"/>
      <c r="L33" s="2" t="str">
        <f t="shared" si="3"/>
        <v/>
      </c>
      <c r="M33" s="31"/>
      <c r="N33" s="6" t="str">
        <f t="shared" si="13"/>
        <v/>
      </c>
      <c r="O33" s="7" t="str">
        <f t="shared" si="4"/>
        <v/>
      </c>
      <c r="P33" s="6" t="str">
        <f t="shared" si="5"/>
        <v/>
      </c>
      <c r="Q33" s="65" t="s">
        <v>62</v>
      </c>
      <c r="R33" s="14" t="str">
        <f t="shared" si="6"/>
        <v>-</v>
      </c>
      <c r="S33" s="71" t="str">
        <f>IF(R33="-","",VLOOKUP(R33,$A$4:$P$110,16,FALSE))</f>
        <v/>
      </c>
      <c r="T33" s="26"/>
      <c r="U33" s="104">
        <f t="shared" si="7"/>
        <v>3</v>
      </c>
      <c r="V33" s="100">
        <v>1</v>
      </c>
      <c r="W33" s="100" t="str">
        <f>IFERROR(INDEX($A$4:$A$110,MATCH(SMALL($C$4:$C$110,ROW()-3),C$4:C$110,0)),"-")</f>
        <v>Bravo1</v>
      </c>
      <c r="X33" s="105">
        <f t="shared" si="8"/>
        <v>3</v>
      </c>
      <c r="Y33" s="115">
        <f t="shared" si="9"/>
        <v>2</v>
      </c>
      <c r="Z33" s="109">
        <v>1</v>
      </c>
      <c r="AA33" s="110" t="str">
        <f>IFERROR(INDEX($A$4:$A$110,MATCH(SMALL($F$4:$F$110,ROW()-3),F$4:F$110,0)),"-")</f>
        <v>Hotel1</v>
      </c>
      <c r="AB33" s="116">
        <f t="shared" si="10"/>
        <v>2</v>
      </c>
      <c r="AC33" s="125" t="s">
        <v>30</v>
      </c>
      <c r="AD33" s="120">
        <v>9</v>
      </c>
      <c r="AE33" s="126">
        <f>RANK(AD33,$AD$4:$AD$49,0)+COUNTIF($AD$4:$AD33,AD33)-1</f>
        <v>28</v>
      </c>
      <c r="AF33" s="137" t="s">
        <v>62</v>
      </c>
      <c r="AG33" s="138" t="str">
        <f t="shared" si="11"/>
        <v>Hotel4</v>
      </c>
      <c r="AH33" s="139">
        <f t="shared" si="12"/>
        <v>6</v>
      </c>
      <c r="AI33" s="21"/>
      <c r="AJ33" s="21"/>
      <c r="AK33" s="66">
        <v>1</v>
      </c>
      <c r="AL33" s="26"/>
      <c r="AM33" s="15"/>
      <c r="AN33" s="15"/>
    </row>
    <row r="34" spans="1:40" ht="20.100000000000001" customHeight="1" thickBot="1" x14ac:dyDescent="0.3">
      <c r="A34" s="39" t="s">
        <v>176</v>
      </c>
      <c r="B34" s="9"/>
      <c r="C34" s="7" t="str">
        <f t="shared" si="0"/>
        <v/>
      </c>
      <c r="D34" s="31"/>
      <c r="E34" s="9">
        <v>3.8100694444444445E-4</v>
      </c>
      <c r="F34" s="2">
        <f t="shared" si="1"/>
        <v>39</v>
      </c>
      <c r="G34" s="2">
        <v>2</v>
      </c>
      <c r="H34" s="13"/>
      <c r="I34" s="10" t="str">
        <f t="shared" si="2"/>
        <v/>
      </c>
      <c r="J34" s="31"/>
      <c r="K34" s="1">
        <v>1.0191203703703703E-3</v>
      </c>
      <c r="L34" s="2">
        <f t="shared" si="3"/>
        <v>22</v>
      </c>
      <c r="M34" s="31"/>
      <c r="N34" s="6" t="str">
        <f t="shared" si="13"/>
        <v/>
      </c>
      <c r="O34" s="7" t="str">
        <f t="shared" si="4"/>
        <v/>
      </c>
      <c r="P34" s="6" t="str">
        <f t="shared" si="5"/>
        <v/>
      </c>
      <c r="Q34" s="65" t="s">
        <v>63</v>
      </c>
      <c r="R34" s="14" t="str">
        <f t="shared" si="6"/>
        <v>-</v>
      </c>
      <c r="S34" s="71" t="str">
        <f>IF(R34="-","",VLOOKUP(R34,$A$4:$P$110,16,FALSE))</f>
        <v/>
      </c>
      <c r="T34" s="26"/>
      <c r="U34" s="104">
        <f t="shared" si="7"/>
        <v>2</v>
      </c>
      <c r="V34" s="100">
        <v>1</v>
      </c>
      <c r="W34" s="100" t="str">
        <f>IFERROR(INDEX($A$4:$A$110,MATCH(SMALL($C$4:$C$110,ROW()-3),C$4:C$110,0)),"-")</f>
        <v>Alpha5</v>
      </c>
      <c r="X34" s="105">
        <f t="shared" si="8"/>
        <v>2</v>
      </c>
      <c r="Y34" s="115">
        <f t="shared" si="9"/>
        <v>2</v>
      </c>
      <c r="Z34" s="109">
        <v>1</v>
      </c>
      <c r="AA34" s="110" t="str">
        <f>IFERROR(INDEX($A$4:$A$110,MATCH(SMALL($F$4:$F$110,ROW()-3),F$4:F$110,0)),"-")</f>
        <v>Quebec3</v>
      </c>
      <c r="AB34" s="116">
        <f t="shared" si="10"/>
        <v>2</v>
      </c>
      <c r="AC34" s="125" t="s">
        <v>196</v>
      </c>
      <c r="AD34" s="120">
        <v>2</v>
      </c>
      <c r="AE34" s="126">
        <f>RANK(AD34,$AD$4:$AD$49,0)+COUNTIF($AD$4:$AD34,AD34)-1</f>
        <v>43</v>
      </c>
      <c r="AF34" s="137" t="s">
        <v>63</v>
      </c>
      <c r="AG34" s="138" t="str">
        <f t="shared" si="11"/>
        <v>Papa1</v>
      </c>
      <c r="AH34" s="139">
        <f t="shared" si="12"/>
        <v>5</v>
      </c>
      <c r="AI34" s="21"/>
      <c r="AJ34" s="21"/>
      <c r="AK34" s="66">
        <v>1</v>
      </c>
      <c r="AL34" s="26"/>
      <c r="AM34" s="15"/>
      <c r="AN34" s="15"/>
    </row>
    <row r="35" spans="1:40" ht="20.100000000000001" customHeight="1" thickBot="1" x14ac:dyDescent="0.3">
      <c r="A35" s="39" t="s">
        <v>177</v>
      </c>
      <c r="B35" s="9">
        <v>3.7991898148148151E-4</v>
      </c>
      <c r="C35" s="7">
        <f t="shared" si="0"/>
        <v>6</v>
      </c>
      <c r="D35" s="31">
        <v>1</v>
      </c>
      <c r="E35" s="9">
        <v>3.4259259259259263E-4</v>
      </c>
      <c r="F35" s="2">
        <f t="shared" si="1"/>
        <v>1</v>
      </c>
      <c r="G35" s="2">
        <v>1</v>
      </c>
      <c r="H35" s="13">
        <v>6.4983796296296296E-4</v>
      </c>
      <c r="I35" s="10">
        <f t="shared" si="2"/>
        <v>1</v>
      </c>
      <c r="J35" s="31"/>
      <c r="K35" s="1">
        <v>9.4141203703703715E-4</v>
      </c>
      <c r="L35" s="2">
        <f t="shared" si="3"/>
        <v>1</v>
      </c>
      <c r="M35" s="31"/>
      <c r="N35" s="6">
        <f t="shared" si="13"/>
        <v>2.3137615740740744E-3</v>
      </c>
      <c r="O35" s="7">
        <f t="shared" si="4"/>
        <v>1</v>
      </c>
      <c r="P35" s="6">
        <f t="shared" si="5"/>
        <v>0</v>
      </c>
      <c r="Q35" s="65" t="s">
        <v>64</v>
      </c>
      <c r="R35" s="14" t="str">
        <f t="shared" si="6"/>
        <v>-</v>
      </c>
      <c r="S35" s="71" t="str">
        <f>IF(R35="-","",VLOOKUP(R35,$A$4:$P$110,16,FALSE))</f>
        <v/>
      </c>
      <c r="T35" s="26"/>
      <c r="U35" s="104">
        <f t="shared" si="7"/>
        <v>3</v>
      </c>
      <c r="V35" s="100">
        <v>1</v>
      </c>
      <c r="W35" s="100" t="str">
        <f>IFERROR(INDEX($A$4:$A$110,MATCH(SMALL($C$4:$C$110,ROW()-3),C$4:C$110,0)),"-")</f>
        <v>Hotel2</v>
      </c>
      <c r="X35" s="105">
        <f t="shared" si="8"/>
        <v>3</v>
      </c>
      <c r="Y35" s="115">
        <f t="shared" si="9"/>
        <v>2</v>
      </c>
      <c r="Z35" s="109">
        <v>1</v>
      </c>
      <c r="AA35" s="110" t="str">
        <f>IFERROR(INDEX($A$4:$A$110,MATCH(SMALL($F$4:$F$110,ROW()-3),F$4:F$110,0)),"-")</f>
        <v>Papa3</v>
      </c>
      <c r="AB35" s="116">
        <f t="shared" si="10"/>
        <v>2</v>
      </c>
      <c r="AC35" s="125" t="s">
        <v>217</v>
      </c>
      <c r="AD35" s="150">
        <v>16</v>
      </c>
      <c r="AE35" s="126">
        <f>RANK(AD35,$AD$4:$AD$49,0)+COUNTIF($AD$4:$AD35,AD35)-1</f>
        <v>23</v>
      </c>
      <c r="AF35" s="137" t="s">
        <v>254</v>
      </c>
      <c r="AG35" s="138" t="str">
        <f t="shared" si="11"/>
        <v>Bravo1</v>
      </c>
      <c r="AH35" s="139">
        <f t="shared" si="12"/>
        <v>5</v>
      </c>
      <c r="AI35" s="21"/>
      <c r="AJ35" s="21"/>
      <c r="AK35" s="66">
        <v>1</v>
      </c>
      <c r="AL35" s="26"/>
      <c r="AM35" s="15"/>
      <c r="AN35" s="15"/>
    </row>
    <row r="36" spans="1:40" ht="20.100000000000001" customHeight="1" thickBot="1" x14ac:dyDescent="0.3">
      <c r="A36" s="39" t="s">
        <v>178</v>
      </c>
      <c r="B36" s="9"/>
      <c r="C36" s="7" t="str">
        <f t="shared" ref="C36:C67" si="14">IF(B36,RANK(B36,B$4:B$110,1),"")</f>
        <v/>
      </c>
      <c r="D36" s="31">
        <v>1</v>
      </c>
      <c r="E36" s="9">
        <v>3.5642361111111112E-4</v>
      </c>
      <c r="F36" s="2">
        <f t="shared" ref="F36:F67" si="15">IF(E36,RANK(E36,E$4:E$110,1),"")</f>
        <v>10</v>
      </c>
      <c r="G36" s="2">
        <v>1</v>
      </c>
      <c r="H36" s="13">
        <v>6.8944444444444446E-4</v>
      </c>
      <c r="I36" s="10">
        <f t="shared" ref="I36:I67" si="16">IF(H36,RANK(H36,H$4:H$110,1),"")</f>
        <v>7</v>
      </c>
      <c r="J36" s="31"/>
      <c r="K36" s="1">
        <v>9.8459490740740734E-4</v>
      </c>
      <c r="L36" s="2">
        <f t="shared" ref="L36:L67" si="17">IF(K36,RANK(K36,K$4:K$110,1),"")</f>
        <v>9</v>
      </c>
      <c r="M36" s="31"/>
      <c r="N36" s="6" t="str">
        <f t="shared" si="13"/>
        <v/>
      </c>
      <c r="O36" s="7" t="str">
        <f t="shared" ref="O36:O67" si="18">IF(N36="","",RANK(N36,N$4:N$110,1))</f>
        <v/>
      </c>
      <c r="P36" s="6" t="str">
        <f t="shared" ref="P36:P67" si="19">IF(LEN(N36)=0,"",N36-MIN(N$4:N$111))</f>
        <v/>
      </c>
      <c r="Q36" s="65" t="s">
        <v>65</v>
      </c>
      <c r="R36" s="14" t="str">
        <f t="shared" ref="R36:R67" si="20">IFERROR(INDEX($A$4:$A$110,MATCH(SMALL($O$4:$O$110,ROW()-3),O$4:O$110,0)),"-")</f>
        <v>-</v>
      </c>
      <c r="S36" s="71" t="str">
        <f>IF(R36="-","",VLOOKUP(R36,$A$4:$P$110,16,FALSE))</f>
        <v/>
      </c>
      <c r="T36" s="26"/>
      <c r="U36" s="106">
        <f t="shared" si="7"/>
        <v>3</v>
      </c>
      <c r="V36" s="107">
        <v>1</v>
      </c>
      <c r="W36" s="107" t="str">
        <f>IFERROR(INDEX($A$4:$A$110,MATCH(SMALL($C$4:$C$110,ROW()-3),C$4:C$110,0)),"-")</f>
        <v>Hotel4</v>
      </c>
      <c r="X36" s="108">
        <f t="shared" si="8"/>
        <v>3</v>
      </c>
      <c r="Y36" s="115">
        <f t="shared" si="9"/>
        <v>2</v>
      </c>
      <c r="Z36" s="109">
        <v>1</v>
      </c>
      <c r="AA36" s="110" t="str">
        <f>IFERROR(INDEX($A$4:$A$110,MATCH(SMALL($F$4:$F$110,ROW()-3),F$4:F$110,0)),"-")</f>
        <v>Hotel2</v>
      </c>
      <c r="AB36" s="116">
        <f t="shared" si="10"/>
        <v>2</v>
      </c>
      <c r="AC36" s="125" t="s">
        <v>185</v>
      </c>
      <c r="AD36" s="150">
        <v>14</v>
      </c>
      <c r="AE36" s="126">
        <f>RANK(AD36,$AD$4:$AD$49,0)+COUNTIF($AD$4:$AD36,AD36)-1</f>
        <v>25</v>
      </c>
      <c r="AF36" s="137" t="s">
        <v>255</v>
      </c>
      <c r="AG36" s="138" t="str">
        <f t="shared" si="11"/>
        <v>Hotel2</v>
      </c>
      <c r="AH36" s="139">
        <f t="shared" si="12"/>
        <v>5</v>
      </c>
      <c r="AI36" s="21"/>
      <c r="AJ36" s="21"/>
      <c r="AK36" s="66">
        <v>1</v>
      </c>
      <c r="AL36" s="26"/>
      <c r="AM36" s="15"/>
      <c r="AN36" s="15"/>
    </row>
    <row r="37" spans="1:40" ht="20.100000000000001" customHeight="1" thickBot="1" x14ac:dyDescent="0.3">
      <c r="A37" s="39" t="s">
        <v>179</v>
      </c>
      <c r="B37" s="9">
        <v>4.2980324074074074E-4</v>
      </c>
      <c r="C37" s="7">
        <f t="shared" si="14"/>
        <v>12</v>
      </c>
      <c r="D37" s="31">
        <v>1</v>
      </c>
      <c r="E37" s="9">
        <v>3.643981481481482E-4</v>
      </c>
      <c r="F37" s="2">
        <f t="shared" si="15"/>
        <v>19</v>
      </c>
      <c r="G37" s="2">
        <v>1</v>
      </c>
      <c r="H37" s="13">
        <v>6.9499999999999987E-4</v>
      </c>
      <c r="I37" s="10">
        <f t="shared" si="16"/>
        <v>11</v>
      </c>
      <c r="J37" s="31"/>
      <c r="K37" s="1">
        <v>9.8755787037037041E-4</v>
      </c>
      <c r="L37" s="2">
        <f t="shared" si="17"/>
        <v>11</v>
      </c>
      <c r="M37" s="31"/>
      <c r="N37" s="6">
        <f t="shared" si="13"/>
        <v>2.4767592592592593E-3</v>
      </c>
      <c r="O37" s="7">
        <f t="shared" si="18"/>
        <v>6</v>
      </c>
      <c r="P37" s="6">
        <f t="shared" si="19"/>
        <v>1.6299768518518486E-4</v>
      </c>
      <c r="Q37" s="65" t="s">
        <v>66</v>
      </c>
      <c r="R37" s="14" t="str">
        <f t="shared" si="20"/>
        <v>-</v>
      </c>
      <c r="S37" s="71" t="str">
        <f>IF(R37="-","",VLOOKUP(R37,$A$4:$P$110,16,FALSE))</f>
        <v/>
      </c>
      <c r="T37" s="155"/>
      <c r="U37" s="21" t="str">
        <f t="shared" si="7"/>
        <v/>
      </c>
      <c r="V37" s="66"/>
      <c r="W37" s="66" t="str">
        <f>IFERROR(INDEX($A$4:$A$110,MATCH(SMALL($C$4:$C$110,ROW()-3),C$4:C$110,0)),"-")</f>
        <v>-</v>
      </c>
      <c r="X37" s="154" t="str">
        <f t="shared" si="8"/>
        <v>-</v>
      </c>
      <c r="Y37" s="115">
        <f t="shared" si="9"/>
        <v>2</v>
      </c>
      <c r="Z37" s="109">
        <v>1</v>
      </c>
      <c r="AA37" s="110" t="str">
        <f>IFERROR(INDEX($A$4:$A$110,MATCH(SMALL($F$4:$F$110,ROW()-3),F$4:F$110,0)),"-")</f>
        <v>Golf2</v>
      </c>
      <c r="AB37" s="116">
        <f t="shared" si="10"/>
        <v>2</v>
      </c>
      <c r="AC37" s="125" t="s">
        <v>242</v>
      </c>
      <c r="AD37" s="150">
        <v>12</v>
      </c>
      <c r="AE37" s="126">
        <f>RANK(AD37,$AD$4:$AD$49,0)+COUNTIF($AD$4:$AD37,AD37)-1</f>
        <v>27</v>
      </c>
      <c r="AF37" s="137" t="s">
        <v>256</v>
      </c>
      <c r="AG37" s="138" t="str">
        <f t="shared" si="11"/>
        <v>Quebec3</v>
      </c>
      <c r="AH37" s="139">
        <f t="shared" si="12"/>
        <v>4</v>
      </c>
      <c r="AI37" s="21"/>
      <c r="AJ37" s="21"/>
      <c r="AK37" s="66">
        <v>1</v>
      </c>
      <c r="AL37" s="26"/>
      <c r="AM37" s="15"/>
      <c r="AN37" s="15"/>
    </row>
    <row r="38" spans="1:40" ht="20.100000000000001" customHeight="1" thickBot="1" x14ac:dyDescent="0.3">
      <c r="A38" s="39" t="s">
        <v>180</v>
      </c>
      <c r="B38" s="9">
        <v>4.4136574074074081E-4</v>
      </c>
      <c r="C38" s="7">
        <f t="shared" si="14"/>
        <v>18</v>
      </c>
      <c r="D38" s="31">
        <v>1</v>
      </c>
      <c r="E38" s="9">
        <v>3.6570601851851852E-4</v>
      </c>
      <c r="F38" s="2">
        <f t="shared" si="15"/>
        <v>26</v>
      </c>
      <c r="G38" s="2">
        <v>1</v>
      </c>
      <c r="H38" s="13">
        <v>7.0256944444444447E-4</v>
      </c>
      <c r="I38" s="10">
        <f t="shared" si="16"/>
        <v>14</v>
      </c>
      <c r="J38" s="31"/>
      <c r="K38" s="1">
        <v>9.934490740740739E-4</v>
      </c>
      <c r="L38" s="2">
        <f t="shared" si="17"/>
        <v>15</v>
      </c>
      <c r="M38" s="31"/>
      <c r="N38" s="6">
        <f t="shared" si="13"/>
        <v>2.5030902777777777E-3</v>
      </c>
      <c r="O38" s="7">
        <f t="shared" si="18"/>
        <v>9</v>
      </c>
      <c r="P38" s="6">
        <f t="shared" si="19"/>
        <v>1.8932870370370327E-4</v>
      </c>
      <c r="Q38" s="65" t="s">
        <v>67</v>
      </c>
      <c r="R38" s="14" t="str">
        <f t="shared" si="20"/>
        <v>-</v>
      </c>
      <c r="S38" s="71" t="str">
        <f>IF(R38="-","",VLOOKUP(R38,$A$4:$P$110,16,FALSE))</f>
        <v/>
      </c>
      <c r="T38" s="155"/>
      <c r="U38" s="21" t="str">
        <f t="shared" si="7"/>
        <v/>
      </c>
      <c r="V38" s="66"/>
      <c r="W38" s="66" t="str">
        <f>IFERROR(INDEX($A$4:$A$110,MATCH(SMALL($C$4:$C$110,ROW()-3),C$4:C$110,0)),"-")</f>
        <v>-</v>
      </c>
      <c r="X38" s="154" t="str">
        <f t="shared" si="8"/>
        <v>-</v>
      </c>
      <c r="Y38" s="115">
        <f t="shared" si="9"/>
        <v>2</v>
      </c>
      <c r="Z38" s="109">
        <v>1</v>
      </c>
      <c r="AA38" s="110" t="str">
        <f>IFERROR(INDEX($A$4:$A$110,MATCH(SMALL($F$4:$F$110,ROW()-3),F$4:F$110,0)),"-")</f>
        <v>November4</v>
      </c>
      <c r="AB38" s="116">
        <f t="shared" si="10"/>
        <v>2</v>
      </c>
      <c r="AC38" s="125" t="s">
        <v>173</v>
      </c>
      <c r="AD38" s="120">
        <v>13</v>
      </c>
      <c r="AE38" s="126">
        <f>RANK(AD38,$AD$4:$AD$49,0)+COUNTIF($AD$4:$AD38,AD38)-1</f>
        <v>26</v>
      </c>
      <c r="AF38" s="137" t="s">
        <v>257</v>
      </c>
      <c r="AG38" s="138" t="str">
        <f t="shared" si="11"/>
        <v>Golf4</v>
      </c>
      <c r="AH38" s="139">
        <f t="shared" si="12"/>
        <v>4</v>
      </c>
      <c r="AI38" s="21"/>
      <c r="AJ38" s="21"/>
      <c r="AK38" s="66">
        <v>1</v>
      </c>
      <c r="AL38" s="26"/>
      <c r="AM38" s="15"/>
      <c r="AN38" s="15"/>
    </row>
    <row r="39" spans="1:40" ht="20.100000000000001" customHeight="1" thickBot="1" x14ac:dyDescent="0.3">
      <c r="A39" s="39" t="s">
        <v>181</v>
      </c>
      <c r="B39" s="9"/>
      <c r="C39" s="7" t="str">
        <f t="shared" si="14"/>
        <v/>
      </c>
      <c r="D39" s="31"/>
      <c r="E39" s="9">
        <v>3.4788194444444444E-4</v>
      </c>
      <c r="F39" s="2">
        <f t="shared" si="15"/>
        <v>4</v>
      </c>
      <c r="G39" s="2">
        <v>1</v>
      </c>
      <c r="H39" s="13"/>
      <c r="I39" s="10" t="str">
        <f t="shared" si="16"/>
        <v/>
      </c>
      <c r="J39" s="31"/>
      <c r="K39" s="1"/>
      <c r="L39" s="2" t="str">
        <f t="shared" si="17"/>
        <v/>
      </c>
      <c r="M39" s="31"/>
      <c r="N39" s="6" t="str">
        <f t="shared" si="13"/>
        <v/>
      </c>
      <c r="O39" s="7" t="str">
        <f t="shared" si="18"/>
        <v/>
      </c>
      <c r="P39" s="6" t="str">
        <f t="shared" si="19"/>
        <v/>
      </c>
      <c r="Q39" s="65" t="s">
        <v>68</v>
      </c>
      <c r="R39" s="14" t="str">
        <f t="shared" si="20"/>
        <v>-</v>
      </c>
      <c r="S39" s="71" t="str">
        <f>IF(R39="-","",VLOOKUP(R39,$A$4:$P$110,16,FALSE))</f>
        <v/>
      </c>
      <c r="T39" s="155"/>
      <c r="U39" s="21" t="str">
        <f t="shared" si="7"/>
        <v/>
      </c>
      <c r="V39" s="66"/>
      <c r="W39" s="66" t="str">
        <f>IFERROR(INDEX($A$4:$A$110,MATCH(SMALL($C$4:$C$110,ROW()-3),C$4:C$110,0)),"-")</f>
        <v>-</v>
      </c>
      <c r="X39" s="154" t="str">
        <f t="shared" si="8"/>
        <v>-</v>
      </c>
      <c r="Y39" s="115">
        <f t="shared" si="9"/>
        <v>3</v>
      </c>
      <c r="Z39" s="109">
        <v>1</v>
      </c>
      <c r="AA39" s="110" t="str">
        <f>IFERROR(INDEX($A$4:$A$110,MATCH(SMALL($F$4:$F$110,ROW()-3),F$4:F$110,0)),"-")</f>
        <v>Hotel4</v>
      </c>
      <c r="AB39" s="116">
        <f t="shared" si="10"/>
        <v>3</v>
      </c>
      <c r="AC39" s="125" t="s">
        <v>195</v>
      </c>
      <c r="AD39" s="120">
        <v>2</v>
      </c>
      <c r="AE39" s="126">
        <f>RANK(AD39,$AD$4:$AD$49,0)+COUNTIF($AD$4:$AD39,AD39)-1</f>
        <v>44</v>
      </c>
      <c r="AF39" s="137" t="s">
        <v>258</v>
      </c>
      <c r="AG39" s="138" t="str">
        <f t="shared" si="11"/>
        <v>Sierra4</v>
      </c>
      <c r="AH39" s="139">
        <f t="shared" si="12"/>
        <v>4</v>
      </c>
      <c r="AI39" s="21"/>
      <c r="AJ39" s="21"/>
      <c r="AK39" s="66">
        <v>1</v>
      </c>
      <c r="AL39" s="26"/>
      <c r="AM39" s="15"/>
      <c r="AN39" s="15"/>
    </row>
    <row r="40" spans="1:40" ht="20.100000000000001" customHeight="1" thickBot="1" x14ac:dyDescent="0.3">
      <c r="A40" s="39" t="s">
        <v>182</v>
      </c>
      <c r="B40" s="9"/>
      <c r="C40" s="7" t="str">
        <f t="shared" si="14"/>
        <v/>
      </c>
      <c r="D40" s="31"/>
      <c r="E40" s="9"/>
      <c r="F40" s="2" t="str">
        <f t="shared" si="15"/>
        <v/>
      </c>
      <c r="G40" s="2"/>
      <c r="H40" s="13"/>
      <c r="I40" s="10" t="str">
        <f t="shared" si="16"/>
        <v/>
      </c>
      <c r="J40" s="31"/>
      <c r="K40" s="1"/>
      <c r="L40" s="2" t="str">
        <f t="shared" si="17"/>
        <v/>
      </c>
      <c r="M40" s="31"/>
      <c r="N40" s="6" t="str">
        <f t="shared" si="13"/>
        <v/>
      </c>
      <c r="O40" s="7" t="str">
        <f t="shared" si="18"/>
        <v/>
      </c>
      <c r="P40" s="6" t="str">
        <f t="shared" si="19"/>
        <v/>
      </c>
      <c r="Q40" s="65" t="s">
        <v>69</v>
      </c>
      <c r="R40" s="14" t="str">
        <f t="shared" si="20"/>
        <v>-</v>
      </c>
      <c r="S40" s="71" t="str">
        <f>IF(R40="-","",VLOOKUP(R40,$A$4:$P$110,16,FALSE))</f>
        <v/>
      </c>
      <c r="T40" s="155"/>
      <c r="U40" s="21" t="str">
        <f t="shared" si="7"/>
        <v/>
      </c>
      <c r="V40" s="66"/>
      <c r="W40" s="66" t="str">
        <f>IFERROR(INDEX($A$4:$A$110,MATCH(SMALL($C$4:$C$110,ROW()-3),C$4:C$110,0)),"-")</f>
        <v>-</v>
      </c>
      <c r="X40" s="154" t="str">
        <f t="shared" si="8"/>
        <v>-</v>
      </c>
      <c r="Y40" s="115">
        <f t="shared" si="9"/>
        <v>3</v>
      </c>
      <c r="Z40" s="109">
        <v>1</v>
      </c>
      <c r="AA40" s="110" t="str">
        <f>IFERROR(INDEX($A$4:$A$110,MATCH(SMALL($F$4:$F$110,ROW()-3),F$4:F$110,0)),"-")</f>
        <v>Charlie</v>
      </c>
      <c r="AB40" s="116">
        <f t="shared" si="10"/>
        <v>3</v>
      </c>
      <c r="AC40" s="125" t="s">
        <v>250</v>
      </c>
      <c r="AD40" s="120">
        <v>3</v>
      </c>
      <c r="AE40" s="126">
        <f>RANK(AD40,$AD$4:$AD$49,0)+COUNTIF($AD$4:$AD40,AD40)-1</f>
        <v>39</v>
      </c>
      <c r="AF40" s="137" t="s">
        <v>259</v>
      </c>
      <c r="AG40" s="138" t="str">
        <f t="shared" si="11"/>
        <v>Juliett3</v>
      </c>
      <c r="AH40" s="139">
        <f t="shared" si="12"/>
        <v>4</v>
      </c>
      <c r="AI40" s="21"/>
      <c r="AJ40" s="21"/>
      <c r="AK40" s="66">
        <v>1</v>
      </c>
      <c r="AL40" s="26"/>
      <c r="AM40" s="15"/>
      <c r="AN40" s="15"/>
    </row>
    <row r="41" spans="1:40" ht="20.100000000000001" customHeight="1" thickBot="1" x14ac:dyDescent="0.3">
      <c r="A41" s="171" t="s">
        <v>183</v>
      </c>
      <c r="B41" s="9">
        <v>4.3665509259259249E-4</v>
      </c>
      <c r="C41" s="7">
        <f t="shared" si="14"/>
        <v>13</v>
      </c>
      <c r="D41" s="31">
        <v>2</v>
      </c>
      <c r="E41" s="172">
        <v>3.648611111111111E-4</v>
      </c>
      <c r="F41" s="2">
        <f t="shared" si="15"/>
        <v>21</v>
      </c>
      <c r="G41" s="2">
        <v>1</v>
      </c>
      <c r="H41" s="13">
        <v>7.0525462962962957E-4</v>
      </c>
      <c r="I41" s="10">
        <f t="shared" si="16"/>
        <v>15</v>
      </c>
      <c r="J41" s="31"/>
      <c r="K41" s="1">
        <v>1.0006481481481483E-3</v>
      </c>
      <c r="L41" s="2">
        <f t="shared" si="17"/>
        <v>19</v>
      </c>
      <c r="M41" s="31"/>
      <c r="N41" s="6">
        <f t="shared" si="13"/>
        <v>2.5074189814814811E-3</v>
      </c>
      <c r="O41" s="7">
        <f t="shared" si="18"/>
        <v>10</v>
      </c>
      <c r="P41" s="6">
        <f t="shared" si="19"/>
        <v>1.9365740740740671E-4</v>
      </c>
      <c r="Q41" s="65" t="s">
        <v>70</v>
      </c>
      <c r="R41" s="14" t="str">
        <f t="shared" si="20"/>
        <v>-</v>
      </c>
      <c r="S41" s="71" t="str">
        <f>IF(R41="-","",VLOOKUP(R41,$A$4:$P$110,16,FALSE))</f>
        <v/>
      </c>
      <c r="T41" s="155"/>
      <c r="U41" s="21" t="str">
        <f t="shared" si="7"/>
        <v/>
      </c>
      <c r="V41" s="66"/>
      <c r="W41" s="66" t="str">
        <f>IFERROR(INDEX($A$4:$A$110,MATCH(SMALL($C$4:$C$110,ROW()-3),C$4:C$110,0)),"-")</f>
        <v>-</v>
      </c>
      <c r="X41" s="154" t="str">
        <f t="shared" si="8"/>
        <v>-</v>
      </c>
      <c r="Y41" s="115">
        <f t="shared" si="9"/>
        <v>2</v>
      </c>
      <c r="Z41" s="109">
        <v>1</v>
      </c>
      <c r="AA41" s="110" t="str">
        <f>IFERROR(INDEX($A$4:$A$110,MATCH(SMALL($F$4:$F$110,ROW()-3),F$4:F$110,0)),"-")</f>
        <v>Alpha5</v>
      </c>
      <c r="AB41" s="116">
        <f t="shared" si="10"/>
        <v>2</v>
      </c>
      <c r="AC41" s="125" t="s">
        <v>233</v>
      </c>
      <c r="AD41" s="150">
        <v>29</v>
      </c>
      <c r="AE41" s="126">
        <f>RANK(AD41,$AD$4:$AD$49,0)+COUNTIF($AD$4:$AD41,AD41)-1</f>
        <v>15</v>
      </c>
      <c r="AF41" s="137" t="s">
        <v>260</v>
      </c>
      <c r="AG41" s="138" t="str">
        <f t="shared" si="11"/>
        <v>Alpha5</v>
      </c>
      <c r="AH41" s="139">
        <f t="shared" si="12"/>
        <v>4</v>
      </c>
      <c r="AI41" s="21"/>
      <c r="AJ41" s="21"/>
      <c r="AK41" s="66">
        <v>1</v>
      </c>
      <c r="AL41" s="26"/>
      <c r="AM41" s="15"/>
      <c r="AN41" s="15"/>
    </row>
    <row r="42" spans="1:40" ht="20.100000000000001" customHeight="1" thickBot="1" x14ac:dyDescent="0.3">
      <c r="A42" s="64" t="s">
        <v>184</v>
      </c>
      <c r="B42" s="9"/>
      <c r="C42" s="7" t="str">
        <f t="shared" si="14"/>
        <v/>
      </c>
      <c r="D42" s="31"/>
      <c r="E42" s="9"/>
      <c r="F42" s="2" t="str">
        <f t="shared" si="15"/>
        <v/>
      </c>
      <c r="G42" s="2"/>
      <c r="H42" s="13"/>
      <c r="I42" s="10" t="str">
        <f t="shared" si="16"/>
        <v/>
      </c>
      <c r="J42" s="31"/>
      <c r="K42" s="1"/>
      <c r="L42" s="2" t="str">
        <f t="shared" si="17"/>
        <v/>
      </c>
      <c r="M42" s="31"/>
      <c r="N42" s="6" t="str">
        <f t="shared" si="13"/>
        <v/>
      </c>
      <c r="O42" s="7" t="str">
        <f t="shared" si="18"/>
        <v/>
      </c>
      <c r="P42" s="6" t="str">
        <f t="shared" si="19"/>
        <v/>
      </c>
      <c r="Q42" s="65" t="s">
        <v>71</v>
      </c>
      <c r="R42" s="14" t="str">
        <f t="shared" si="20"/>
        <v>-</v>
      </c>
      <c r="S42" s="71" t="str">
        <f>IF(R42="-","",VLOOKUP(R42,$A$4:$P$110,16,FALSE))</f>
        <v/>
      </c>
      <c r="T42" s="155"/>
      <c r="U42" s="21" t="str">
        <f t="shared" si="7"/>
        <v/>
      </c>
      <c r="V42" s="66"/>
      <c r="W42" s="66" t="str">
        <f>IFERROR(INDEX($A$4:$A$110,MATCH(SMALL($C$4:$C$110,ROW()-3),C$4:C$110,0)),"-")</f>
        <v>-</v>
      </c>
      <c r="X42" s="154" t="str">
        <f t="shared" si="8"/>
        <v>-</v>
      </c>
      <c r="Y42" s="115">
        <f t="shared" si="9"/>
        <v>2</v>
      </c>
      <c r="Z42" s="109">
        <v>1</v>
      </c>
      <c r="AA42" s="110" t="str">
        <f>IFERROR(INDEX($A$4:$A$110,MATCH(SMALL($F$4:$F$110,ROW()-3),F$4:F$110,0)),"-")</f>
        <v>Lima1</v>
      </c>
      <c r="AB42" s="116">
        <f t="shared" si="10"/>
        <v>2</v>
      </c>
      <c r="AC42" s="125" t="s">
        <v>224</v>
      </c>
      <c r="AD42" s="120">
        <v>28</v>
      </c>
      <c r="AE42" s="126">
        <f>RANK(AD42,$AD$4:$AD$49,0)+COUNTIF($AD$4:$AD42,AD42)-1</f>
        <v>16</v>
      </c>
      <c r="AF42" s="137" t="s">
        <v>261</v>
      </c>
      <c r="AG42" s="138" t="str">
        <f t="shared" si="11"/>
        <v>Juliett5</v>
      </c>
      <c r="AH42" s="139">
        <f t="shared" si="12"/>
        <v>3</v>
      </c>
      <c r="AI42" s="21"/>
      <c r="AJ42" s="21"/>
      <c r="AK42" s="66">
        <v>1</v>
      </c>
      <c r="AL42" s="26"/>
      <c r="AM42" s="15"/>
      <c r="AN42" s="15"/>
    </row>
    <row r="43" spans="1:40" ht="20.100000000000001" customHeight="1" thickBot="1" x14ac:dyDescent="0.3">
      <c r="A43" s="39" t="s">
        <v>185</v>
      </c>
      <c r="B43" s="9"/>
      <c r="C43" s="7" t="str">
        <f t="shared" si="14"/>
        <v/>
      </c>
      <c r="D43" s="31"/>
      <c r="E43" s="9">
        <v>3.5859953703703705E-4</v>
      </c>
      <c r="F43" s="2">
        <f t="shared" si="15"/>
        <v>13</v>
      </c>
      <c r="G43" s="2">
        <v>1</v>
      </c>
      <c r="H43" s="13"/>
      <c r="I43" s="10" t="str">
        <f t="shared" si="16"/>
        <v/>
      </c>
      <c r="J43" s="31"/>
      <c r="K43" s="1"/>
      <c r="L43" s="2" t="str">
        <f t="shared" si="17"/>
        <v/>
      </c>
      <c r="M43" s="31"/>
      <c r="N43" s="6" t="str">
        <f t="shared" si="13"/>
        <v/>
      </c>
      <c r="O43" s="7" t="str">
        <f t="shared" si="18"/>
        <v/>
      </c>
      <c r="P43" s="6" t="str">
        <f t="shared" si="19"/>
        <v/>
      </c>
      <c r="Q43" s="65" t="s">
        <v>72</v>
      </c>
      <c r="R43" s="14" t="str">
        <f t="shared" si="20"/>
        <v>-</v>
      </c>
      <c r="S43" s="71" t="str">
        <f>IF(R43="-","",VLOOKUP(R43,$A$4:$P$110,16,FALSE))</f>
        <v/>
      </c>
      <c r="T43" s="155"/>
      <c r="U43" s="21" t="str">
        <f t="shared" si="7"/>
        <v/>
      </c>
      <c r="V43" s="66"/>
      <c r="W43" s="66" t="str">
        <f>IFERROR(INDEX($A$4:$A$110,MATCH(SMALL($C$4:$C$110,ROW()-3),C$4:C$110,0)),"-")</f>
        <v>-</v>
      </c>
      <c r="X43" s="154" t="str">
        <f t="shared" si="8"/>
        <v>-</v>
      </c>
      <c r="Y43" s="115">
        <f t="shared" si="9"/>
        <v>2</v>
      </c>
      <c r="Z43" s="109">
        <v>1</v>
      </c>
      <c r="AA43" s="110" t="str">
        <f>IFERROR(INDEX($A$4:$A$110,MATCH(SMALL($F$4:$F$110,ROW()-3),F$4:F$110,0)),"-")</f>
        <v>Juliett3</v>
      </c>
      <c r="AB43" s="116">
        <f t="shared" si="10"/>
        <v>2</v>
      </c>
      <c r="AC43" s="125" t="s">
        <v>166</v>
      </c>
      <c r="AD43" s="120">
        <v>5</v>
      </c>
      <c r="AE43" s="126">
        <f>RANK(AD43,$AD$4:$AD$49,0)+COUNTIF($AD$4:$AD43,AD43)-1</f>
        <v>32</v>
      </c>
      <c r="AF43" s="137" t="s">
        <v>72</v>
      </c>
      <c r="AG43" s="138" t="str">
        <f t="shared" si="11"/>
        <v>Charlie</v>
      </c>
      <c r="AH43" s="139">
        <f t="shared" si="12"/>
        <v>3</v>
      </c>
      <c r="AI43" s="21"/>
      <c r="AJ43" s="21"/>
      <c r="AK43" s="66">
        <v>1</v>
      </c>
      <c r="AL43" s="26"/>
      <c r="AM43" s="15"/>
      <c r="AN43" s="15"/>
    </row>
    <row r="44" spans="1:40" ht="20.100000000000001" customHeight="1" thickBot="1" x14ac:dyDescent="0.3">
      <c r="A44" s="39" t="s">
        <v>186</v>
      </c>
      <c r="B44" s="9"/>
      <c r="C44" s="7" t="str">
        <f t="shared" si="14"/>
        <v/>
      </c>
      <c r="D44" s="31"/>
      <c r="E44" s="9"/>
      <c r="F44" s="2" t="str">
        <f t="shared" si="15"/>
        <v/>
      </c>
      <c r="G44" s="2"/>
      <c r="H44" s="13"/>
      <c r="I44" s="10" t="str">
        <f t="shared" si="16"/>
        <v/>
      </c>
      <c r="J44" s="31"/>
      <c r="K44" s="1"/>
      <c r="L44" s="2" t="str">
        <f t="shared" si="17"/>
        <v/>
      </c>
      <c r="M44" s="31"/>
      <c r="N44" s="6" t="str">
        <f t="shared" si="13"/>
        <v/>
      </c>
      <c r="O44" s="7" t="str">
        <f t="shared" si="18"/>
        <v/>
      </c>
      <c r="P44" s="6" t="str">
        <f t="shared" si="19"/>
        <v/>
      </c>
      <c r="Q44" s="65" t="s">
        <v>144</v>
      </c>
      <c r="R44" s="14" t="str">
        <f t="shared" si="20"/>
        <v>-</v>
      </c>
      <c r="S44" s="71" t="str">
        <f>IF(R44="-","",VLOOKUP(R44,$A$4:$P$110,16,FALSE))</f>
        <v/>
      </c>
      <c r="T44" s="155"/>
      <c r="U44" s="21" t="str">
        <f t="shared" si="7"/>
        <v/>
      </c>
      <c r="V44" s="66"/>
      <c r="W44" s="66" t="str">
        <f>IFERROR(INDEX($A$4:$A$110,MATCH(SMALL($C$4:$C$110,ROW()-3),C$4:C$110,0)),"-")</f>
        <v>-</v>
      </c>
      <c r="X44" s="154" t="str">
        <f t="shared" si="8"/>
        <v>-</v>
      </c>
      <c r="Y44" s="117">
        <f t="shared" si="9"/>
        <v>2</v>
      </c>
      <c r="Z44" s="175">
        <v>1</v>
      </c>
      <c r="AA44" s="118" t="str">
        <f>IFERROR(INDEX($A$4:$A$110,MATCH(SMALL($F$4:$F$110,ROW()-3),F$4:F$110,0)),"-")</f>
        <v>Bravo1</v>
      </c>
      <c r="AB44" s="119">
        <f t="shared" si="10"/>
        <v>2</v>
      </c>
      <c r="AC44" s="125" t="s">
        <v>149</v>
      </c>
      <c r="AD44" s="150">
        <v>3</v>
      </c>
      <c r="AE44" s="126">
        <f>RANK(AD44,$AD$4:$AD$49,0)+COUNTIF($AD$4:$AD44,AD44)-1</f>
        <v>40</v>
      </c>
      <c r="AF44" s="137" t="s">
        <v>144</v>
      </c>
      <c r="AG44" s="138" t="str">
        <f t="shared" si="11"/>
        <v>Foxtrot2</v>
      </c>
      <c r="AH44" s="139">
        <f t="shared" si="12"/>
        <v>2</v>
      </c>
      <c r="AI44" s="21"/>
      <c r="AJ44" s="21"/>
      <c r="AK44" s="66">
        <v>1</v>
      </c>
      <c r="AL44" s="26"/>
      <c r="AM44" s="15"/>
      <c r="AN44" s="15"/>
    </row>
    <row r="45" spans="1:40" ht="20.100000000000001" customHeight="1" thickBot="1" x14ac:dyDescent="0.3">
      <c r="A45" s="39" t="s">
        <v>187</v>
      </c>
      <c r="B45" s="9">
        <v>4.4045138888888888E-4</v>
      </c>
      <c r="C45" s="7">
        <f t="shared" si="14"/>
        <v>15</v>
      </c>
      <c r="D45" s="31">
        <v>2</v>
      </c>
      <c r="E45" s="9">
        <v>3.6306712962962963E-4</v>
      </c>
      <c r="F45" s="2">
        <f t="shared" si="15"/>
        <v>18</v>
      </c>
      <c r="G45" s="2">
        <v>1</v>
      </c>
      <c r="H45" s="13"/>
      <c r="I45" s="10" t="str">
        <f t="shared" si="16"/>
        <v/>
      </c>
      <c r="J45" s="31"/>
      <c r="K45" s="1"/>
      <c r="L45" s="2" t="str">
        <f t="shared" si="17"/>
        <v/>
      </c>
      <c r="M45" s="31"/>
      <c r="N45" s="6" t="str">
        <f t="shared" si="13"/>
        <v/>
      </c>
      <c r="O45" s="7" t="str">
        <f t="shared" si="18"/>
        <v/>
      </c>
      <c r="P45" s="6" t="str">
        <f t="shared" si="19"/>
        <v/>
      </c>
      <c r="Q45" s="65" t="s">
        <v>73</v>
      </c>
      <c r="R45" s="14" t="str">
        <f t="shared" si="20"/>
        <v>-</v>
      </c>
      <c r="S45" s="71" t="str">
        <f>IF(R45="-","",VLOOKUP(R45,$A$4:$P$110,16,FALSE))</f>
        <v/>
      </c>
      <c r="T45" s="155"/>
      <c r="U45" s="21" t="str">
        <f t="shared" si="7"/>
        <v/>
      </c>
      <c r="V45" s="66"/>
      <c r="W45" s="66" t="str">
        <f>IFERROR(INDEX($A$4:$A$110,MATCH(SMALL($C$4:$C$110,ROW()-3),C$4:C$110,0)),"-")</f>
        <v>-</v>
      </c>
      <c r="X45" s="154" t="str">
        <f t="shared" si="8"/>
        <v>-</v>
      </c>
      <c r="Y45" s="66" t="str">
        <f t="shared" si="9"/>
        <v/>
      </c>
      <c r="Z45" s="66"/>
      <c r="AA45" s="152" t="str">
        <f>IFERROR(INDEX($A$4:$A$110,MATCH(SMALL($F$4:$F$110,ROW()-3),F$4:F$110,0)),"-")</f>
        <v>-</v>
      </c>
      <c r="AB45" s="21" t="str">
        <f t="shared" si="10"/>
        <v>-</v>
      </c>
      <c r="AC45" s="125" t="s">
        <v>241</v>
      </c>
      <c r="AD45" s="121">
        <v>4</v>
      </c>
      <c r="AE45" s="126">
        <f>RANK(AD45,$AD$4:$AD$49,0)+COUNTIF($AD$4:$AD45,AD45)-1</f>
        <v>38</v>
      </c>
      <c r="AF45" s="137" t="s">
        <v>262</v>
      </c>
      <c r="AG45" s="138" t="str">
        <f t="shared" si="11"/>
        <v>Lima1</v>
      </c>
      <c r="AH45" s="139">
        <f t="shared" si="12"/>
        <v>2</v>
      </c>
      <c r="AI45" s="21"/>
      <c r="AJ45" s="21"/>
      <c r="AK45" s="66">
        <v>1</v>
      </c>
      <c r="AL45" s="26"/>
      <c r="AM45" s="15"/>
      <c r="AN45" s="15"/>
    </row>
    <row r="46" spans="1:40" ht="20.100000000000001" customHeight="1" thickBot="1" x14ac:dyDescent="0.3">
      <c r="A46" s="39" t="s">
        <v>188</v>
      </c>
      <c r="B46" s="9"/>
      <c r="C46" s="7" t="str">
        <f t="shared" si="14"/>
        <v/>
      </c>
      <c r="D46" s="31"/>
      <c r="E46" s="9"/>
      <c r="F46" s="2" t="str">
        <f t="shared" si="15"/>
        <v/>
      </c>
      <c r="G46" s="2"/>
      <c r="H46" s="13"/>
      <c r="I46" s="10" t="str">
        <f t="shared" si="16"/>
        <v/>
      </c>
      <c r="J46" s="31"/>
      <c r="K46" s="1"/>
      <c r="L46" s="2" t="str">
        <f t="shared" si="17"/>
        <v/>
      </c>
      <c r="M46" s="31"/>
      <c r="N46" s="6" t="str">
        <f t="shared" si="13"/>
        <v/>
      </c>
      <c r="O46" s="7" t="str">
        <f t="shared" si="18"/>
        <v/>
      </c>
      <c r="P46" s="6" t="str">
        <f t="shared" si="19"/>
        <v/>
      </c>
      <c r="Q46" s="65" t="s">
        <v>74</v>
      </c>
      <c r="R46" s="14" t="str">
        <f t="shared" si="20"/>
        <v>-</v>
      </c>
      <c r="S46" s="71" t="str">
        <f>IF(R46="-","",VLOOKUP(R46,$A$4:$P$110,16,FALSE))</f>
        <v/>
      </c>
      <c r="T46" s="155"/>
      <c r="U46" s="21" t="str">
        <f t="shared" si="7"/>
        <v/>
      </c>
      <c r="V46" s="66"/>
      <c r="W46" s="66" t="str">
        <f>IFERROR(INDEX($A$4:$A$110,MATCH(SMALL($C$4:$C$110,ROW()-3),C$4:C$110,0)),"-")</f>
        <v>-</v>
      </c>
      <c r="X46" s="154" t="str">
        <f t="shared" si="8"/>
        <v>-</v>
      </c>
      <c r="Y46" s="66" t="str">
        <f t="shared" si="9"/>
        <v/>
      </c>
      <c r="Z46" s="66"/>
      <c r="AA46" s="21" t="str">
        <f>IFERROR(INDEX($A$4:$A$110,MATCH(SMALL($F$4:$F$110,ROW()-3),F$4:F$110,0)),"-")</f>
        <v>-</v>
      </c>
      <c r="AB46" s="21" t="str">
        <f t="shared" si="10"/>
        <v>-</v>
      </c>
      <c r="AC46" s="125" t="s">
        <v>218</v>
      </c>
      <c r="AD46" s="150">
        <v>2</v>
      </c>
      <c r="AE46" s="126">
        <f>RANK(AD46,$AD$4:$AD$49,0)+COUNTIF($AD$4:$AD46,AD46)-1</f>
        <v>45</v>
      </c>
      <c r="AF46" s="137" t="s">
        <v>263</v>
      </c>
      <c r="AG46" s="138" t="str">
        <f t="shared" si="11"/>
        <v>Mike2</v>
      </c>
      <c r="AH46" s="139">
        <f t="shared" si="12"/>
        <v>2</v>
      </c>
      <c r="AI46" s="21"/>
      <c r="AJ46" s="21"/>
      <c r="AK46" s="66">
        <v>1</v>
      </c>
      <c r="AL46" s="26"/>
      <c r="AM46" s="15"/>
      <c r="AN46" s="15"/>
    </row>
    <row r="47" spans="1:40" ht="20.100000000000001" customHeight="1" thickBot="1" x14ac:dyDescent="0.3">
      <c r="A47" s="39" t="s">
        <v>189</v>
      </c>
      <c r="B47" s="9"/>
      <c r="C47" s="7" t="str">
        <f t="shared" si="14"/>
        <v/>
      </c>
      <c r="D47" s="31"/>
      <c r="E47" s="9">
        <v>3.6510416666666673E-4</v>
      </c>
      <c r="F47" s="2">
        <f t="shared" si="15"/>
        <v>23</v>
      </c>
      <c r="G47" s="2">
        <v>2</v>
      </c>
      <c r="H47" s="13"/>
      <c r="I47" s="10" t="str">
        <f t="shared" si="16"/>
        <v/>
      </c>
      <c r="J47" s="31"/>
      <c r="K47" s="1"/>
      <c r="L47" s="2" t="str">
        <f t="shared" si="17"/>
        <v/>
      </c>
      <c r="M47" s="31"/>
      <c r="N47" s="6" t="str">
        <f t="shared" si="13"/>
        <v/>
      </c>
      <c r="O47" s="7" t="str">
        <f t="shared" si="18"/>
        <v/>
      </c>
      <c r="P47" s="6" t="str">
        <f t="shared" si="19"/>
        <v/>
      </c>
      <c r="Q47" s="65" t="s">
        <v>75</v>
      </c>
      <c r="R47" s="14" t="str">
        <f t="shared" si="20"/>
        <v>-</v>
      </c>
      <c r="S47" s="71" t="str">
        <f>IF(R47="-","",VLOOKUP(R47,$A$4:$P$110,16,FALSE))</f>
        <v/>
      </c>
      <c r="T47" s="155"/>
      <c r="U47" s="21" t="str">
        <f t="shared" si="7"/>
        <v/>
      </c>
      <c r="V47" s="66"/>
      <c r="W47" s="66" t="str">
        <f>IFERROR(INDEX($A$4:$A$110,MATCH(SMALL($C$4:$C$110,ROW()-3),C$4:C$110,0)),"-")</f>
        <v>-</v>
      </c>
      <c r="X47" s="154" t="str">
        <f t="shared" si="8"/>
        <v>-</v>
      </c>
      <c r="Y47" s="66" t="str">
        <f t="shared" si="9"/>
        <v/>
      </c>
      <c r="Z47" s="66"/>
      <c r="AA47" s="21" t="str">
        <f>IFERROR(INDEX($A$4:$A$110,MATCH(SMALL($F$4:$F$110,ROW()-3),F$4:F$110,0)),"-")</f>
        <v>-</v>
      </c>
      <c r="AB47" s="21" t="str">
        <f t="shared" si="10"/>
        <v>-</v>
      </c>
      <c r="AC47" s="125" t="s">
        <v>191</v>
      </c>
      <c r="AD47" s="121">
        <v>5</v>
      </c>
      <c r="AE47" s="126">
        <f>RANK(AD47,$AD$4:$AD$49,0)+COUNTIF($AD$4:$AD47,AD47)-1</f>
        <v>33</v>
      </c>
      <c r="AF47" s="137" t="s">
        <v>264</v>
      </c>
      <c r="AG47" s="138" t="str">
        <f t="shared" si="11"/>
        <v>Lima2</v>
      </c>
      <c r="AH47" s="139">
        <f t="shared" si="12"/>
        <v>2</v>
      </c>
      <c r="AI47" s="21"/>
      <c r="AJ47" s="21"/>
      <c r="AK47" s="66">
        <v>1</v>
      </c>
      <c r="AL47" s="26"/>
      <c r="AM47" s="15"/>
      <c r="AN47" s="15"/>
    </row>
    <row r="48" spans="1:40" ht="20.100000000000001" customHeight="1" thickBot="1" x14ac:dyDescent="0.3">
      <c r="A48" s="39" t="s">
        <v>190</v>
      </c>
      <c r="B48" s="9">
        <v>4.4190972222222223E-4</v>
      </c>
      <c r="C48" s="7">
        <f t="shared" si="14"/>
        <v>19</v>
      </c>
      <c r="D48" s="31">
        <v>2</v>
      </c>
      <c r="E48" s="9">
        <v>3.7498842592592597E-4</v>
      </c>
      <c r="F48" s="2">
        <f t="shared" si="15"/>
        <v>34</v>
      </c>
      <c r="G48" s="2">
        <v>2</v>
      </c>
      <c r="H48" s="13">
        <v>7.110763888888888E-4</v>
      </c>
      <c r="I48" s="10">
        <f t="shared" si="16"/>
        <v>17</v>
      </c>
      <c r="J48" s="31"/>
      <c r="K48" s="1">
        <v>9.8653935185185194E-4</v>
      </c>
      <c r="L48" s="2">
        <f t="shared" si="17"/>
        <v>10</v>
      </c>
      <c r="M48" s="31"/>
      <c r="N48" s="6">
        <f t="shared" si="13"/>
        <v>2.514513888888889E-3</v>
      </c>
      <c r="O48" s="7">
        <f t="shared" si="18"/>
        <v>11</v>
      </c>
      <c r="P48" s="6">
        <f t="shared" si="19"/>
        <v>2.0075231481481463E-4</v>
      </c>
      <c r="Q48" s="65" t="s">
        <v>76</v>
      </c>
      <c r="R48" s="14" t="str">
        <f t="shared" si="20"/>
        <v>-</v>
      </c>
      <c r="S48" s="71" t="str">
        <f>IF(R48="-","",VLOOKUP(R48,$A$4:$P$110,16,FALSE))</f>
        <v/>
      </c>
      <c r="T48" s="156"/>
      <c r="U48" s="21" t="str">
        <f t="shared" si="7"/>
        <v/>
      </c>
      <c r="V48" s="66"/>
      <c r="W48" s="66" t="str">
        <f>IFERROR(INDEX($A$4:$A$110,MATCH(SMALL($C$4:$C$110,ROW()-3),C$4:C$110,0)),"-")</f>
        <v>-</v>
      </c>
      <c r="X48" s="154" t="str">
        <f t="shared" si="8"/>
        <v>-</v>
      </c>
      <c r="Y48" s="66" t="str">
        <f t="shared" si="9"/>
        <v/>
      </c>
      <c r="Z48" s="66"/>
      <c r="AA48" s="21" t="str">
        <f>IFERROR(INDEX($A$4:$A$110,MATCH(SMALL($F$4:$F$110,ROW()-3),F$4:F$110,0)),"-")</f>
        <v>-</v>
      </c>
      <c r="AB48" s="21" t="str">
        <f t="shared" si="10"/>
        <v>-</v>
      </c>
      <c r="AC48" s="125" t="s">
        <v>235</v>
      </c>
      <c r="AD48" s="150">
        <v>2</v>
      </c>
      <c r="AE48" s="126">
        <f>RANK(AD48,$AD$4:$AD$49,0)+COUNTIF($AD$4:$AD48,AD48)-1</f>
        <v>46</v>
      </c>
      <c r="AF48" s="137" t="s">
        <v>265</v>
      </c>
      <c r="AG48" s="138" t="str">
        <f t="shared" si="11"/>
        <v>Papa3</v>
      </c>
      <c r="AH48" s="139">
        <f t="shared" si="12"/>
        <v>2</v>
      </c>
      <c r="AI48" s="21"/>
      <c r="AJ48" s="21"/>
      <c r="AK48" s="66">
        <v>1</v>
      </c>
      <c r="AL48" s="15"/>
      <c r="AM48" s="15"/>
      <c r="AN48" s="15"/>
    </row>
    <row r="49" spans="1:40" ht="20.100000000000001" customHeight="1" thickBot="1" x14ac:dyDescent="0.3">
      <c r="A49" s="39" t="s">
        <v>191</v>
      </c>
      <c r="B49" s="9">
        <v>5.7747685185185191E-4</v>
      </c>
      <c r="C49" s="7">
        <f t="shared" si="14"/>
        <v>32</v>
      </c>
      <c r="D49" s="31">
        <v>3</v>
      </c>
      <c r="E49" s="9">
        <v>3.7495370370370373E-4</v>
      </c>
      <c r="F49" s="2">
        <f t="shared" si="15"/>
        <v>33</v>
      </c>
      <c r="G49" s="2">
        <v>2</v>
      </c>
      <c r="H49" s="13">
        <v>7.5040509259259255E-4</v>
      </c>
      <c r="I49" s="10">
        <f t="shared" si="16"/>
        <v>26</v>
      </c>
      <c r="J49" s="31"/>
      <c r="K49" s="1">
        <v>1.0235648148148148E-3</v>
      </c>
      <c r="L49" s="2">
        <f t="shared" si="17"/>
        <v>26</v>
      </c>
      <c r="M49" s="31"/>
      <c r="N49" s="6">
        <f t="shared" si="13"/>
        <v>2.726400462962963E-3</v>
      </c>
      <c r="O49" s="7">
        <f t="shared" si="18"/>
        <v>21</v>
      </c>
      <c r="P49" s="6">
        <f t="shared" si="19"/>
        <v>4.126388888888886E-4</v>
      </c>
      <c r="Q49" s="65" t="s">
        <v>77</v>
      </c>
      <c r="R49" s="14" t="str">
        <f t="shared" si="20"/>
        <v>-</v>
      </c>
      <c r="S49" s="71" t="str">
        <f>IF(R49="-","",VLOOKUP(R49,$A$4:$P$110,16,FALSE))</f>
        <v/>
      </c>
      <c r="T49" s="156"/>
      <c r="U49" s="21" t="str">
        <f t="shared" si="7"/>
        <v/>
      </c>
      <c r="V49" s="66"/>
      <c r="W49" s="66" t="str">
        <f>IFERROR(INDEX($A$4:$A$110,MATCH(SMALL($C$4:$C$110,ROW()-3),C$4:C$110,0)),"-")</f>
        <v>-</v>
      </c>
      <c r="X49" s="154" t="str">
        <f t="shared" si="8"/>
        <v>-</v>
      </c>
      <c r="Y49" s="66" t="str">
        <f t="shared" si="9"/>
        <v/>
      </c>
      <c r="Z49" s="66"/>
      <c r="AA49" s="21" t="str">
        <f>IFERROR(INDEX($A$4:$A$110,MATCH(SMALL($F$4:$F$110,ROW()-3),F$4:F$110,0)),"-")</f>
        <v>-</v>
      </c>
      <c r="AB49" s="21" t="str">
        <f t="shared" si="10"/>
        <v>-</v>
      </c>
      <c r="AC49" s="127" t="s">
        <v>229</v>
      </c>
      <c r="AD49" s="128">
        <v>6</v>
      </c>
      <c r="AE49" s="129">
        <f>RANK(AD49,$AD$4:$AD$49,0)+COUNTIF($AD$4:$AD49,AD49)-1</f>
        <v>30</v>
      </c>
      <c r="AF49" s="137" t="s">
        <v>266</v>
      </c>
      <c r="AG49" s="138" t="str">
        <f t="shared" si="11"/>
        <v>November4</v>
      </c>
      <c r="AH49" s="139">
        <f t="shared" si="12"/>
        <v>2</v>
      </c>
      <c r="AI49" s="21"/>
      <c r="AJ49" s="21"/>
      <c r="AK49" s="66">
        <v>1</v>
      </c>
      <c r="AL49" s="15"/>
      <c r="AM49" s="15"/>
      <c r="AN49" s="15"/>
    </row>
    <row r="50" spans="1:40" ht="20.100000000000001" customHeight="1" thickBot="1" x14ac:dyDescent="0.3">
      <c r="A50" s="39" t="s">
        <v>192</v>
      </c>
      <c r="B50" s="9">
        <v>4.2599537037037036E-4</v>
      </c>
      <c r="C50" s="7">
        <f t="shared" si="14"/>
        <v>10</v>
      </c>
      <c r="D50" s="31">
        <v>1</v>
      </c>
      <c r="E50" s="9">
        <v>3.654513888888889E-4</v>
      </c>
      <c r="F50" s="2">
        <f t="shared" si="15"/>
        <v>25</v>
      </c>
      <c r="G50" s="2">
        <v>2</v>
      </c>
      <c r="H50" s="13">
        <v>6.9165509259259256E-4</v>
      </c>
      <c r="I50" s="10">
        <f t="shared" si="16"/>
        <v>9</v>
      </c>
      <c r="J50" s="31"/>
      <c r="K50" s="1">
        <v>9.9585648148148146E-4</v>
      </c>
      <c r="L50" s="2">
        <f t="shared" si="17"/>
        <v>17</v>
      </c>
      <c r="M50" s="31"/>
      <c r="N50" s="6">
        <f t="shared" si="13"/>
        <v>2.478958333333333E-3</v>
      </c>
      <c r="O50" s="7">
        <f t="shared" si="18"/>
        <v>8</v>
      </c>
      <c r="P50" s="6">
        <f t="shared" si="19"/>
        <v>1.651967592592586E-4</v>
      </c>
      <c r="Q50" s="65" t="s">
        <v>78</v>
      </c>
      <c r="R50" s="14" t="str">
        <f t="shared" si="20"/>
        <v>-</v>
      </c>
      <c r="S50" s="71" t="str">
        <f>IF(R50="-","",VLOOKUP(R50,$A$4:$P$110,16,FALSE))</f>
        <v/>
      </c>
      <c r="T50" s="156"/>
      <c r="U50" s="21" t="str">
        <f t="shared" si="7"/>
        <v/>
      </c>
      <c r="V50" s="66"/>
      <c r="W50" s="66" t="str">
        <f>IFERROR(INDEX($A$4:$A$110,MATCH(SMALL($C$4:$C$110,ROW()-3),C$4:C$110,0)),"-")</f>
        <v>-</v>
      </c>
      <c r="X50" s="154" t="str">
        <f t="shared" si="8"/>
        <v>-</v>
      </c>
      <c r="Y50" s="66" t="str">
        <f t="shared" si="9"/>
        <v/>
      </c>
      <c r="Z50" s="66"/>
      <c r="AA50" s="21" t="str">
        <f>IFERROR(INDEX($A$4:$A$110,MATCH(SMALL($F$4:$F$110,ROW()-3),F$4:F$110,0)),"-")</f>
        <v>-</v>
      </c>
      <c r="AB50" s="21" t="str">
        <f t="shared" si="10"/>
        <v>-</v>
      </c>
      <c r="AC50" s="152" t="s">
        <v>146</v>
      </c>
      <c r="AD50" s="151"/>
      <c r="AE50" s="153"/>
      <c r="AF50" s="140" t="s">
        <v>267</v>
      </c>
      <c r="AG50" s="141" t="e">
        <f t="shared" si="11"/>
        <v>#NUM!</v>
      </c>
      <c r="AH50" s="142" t="e">
        <f t="shared" si="12"/>
        <v>#NUM!</v>
      </c>
      <c r="AI50" s="21"/>
      <c r="AJ50" s="21"/>
      <c r="AK50" s="66">
        <v>1</v>
      </c>
      <c r="AL50" s="15"/>
      <c r="AM50" s="15"/>
      <c r="AN50" s="15"/>
    </row>
    <row r="51" spans="1:40" ht="20.100000000000001" customHeight="1" thickBot="1" x14ac:dyDescent="0.3">
      <c r="A51" s="39" t="s">
        <v>193</v>
      </c>
      <c r="B51" s="9"/>
      <c r="C51" s="7" t="str">
        <f t="shared" si="14"/>
        <v/>
      </c>
      <c r="D51" s="31"/>
      <c r="E51" s="9">
        <v>3.4761574074074073E-4</v>
      </c>
      <c r="F51" s="2">
        <f t="shared" si="15"/>
        <v>3</v>
      </c>
      <c r="G51" s="2">
        <v>1</v>
      </c>
      <c r="H51" s="13"/>
      <c r="I51" s="10" t="str">
        <f t="shared" si="16"/>
        <v/>
      </c>
      <c r="J51" s="31"/>
      <c r="K51" s="1">
        <v>9.6004629629629641E-4</v>
      </c>
      <c r="L51" s="2">
        <f t="shared" si="17"/>
        <v>4</v>
      </c>
      <c r="M51" s="31"/>
      <c r="N51" s="6" t="str">
        <f t="shared" si="13"/>
        <v/>
      </c>
      <c r="O51" s="7" t="str">
        <f t="shared" si="18"/>
        <v/>
      </c>
      <c r="P51" s="6" t="str">
        <f t="shared" si="19"/>
        <v/>
      </c>
      <c r="Q51" s="65" t="s">
        <v>79</v>
      </c>
      <c r="R51" s="14" t="str">
        <f t="shared" si="20"/>
        <v>-</v>
      </c>
      <c r="S51" s="71" t="str">
        <f>IF(R51="-","",VLOOKUP(R51,$A$4:$P$110,16,FALSE))</f>
        <v/>
      </c>
      <c r="T51" s="156"/>
      <c r="U51" s="21" t="str">
        <f t="shared" si="7"/>
        <v/>
      </c>
      <c r="V51" s="21"/>
      <c r="W51" s="66" t="str">
        <f>IFERROR(INDEX($A$4:$A$110,MATCH(SMALL($C$4:$C$110,ROW()-3),C$4:C$110,0)),"-")</f>
        <v>-</v>
      </c>
      <c r="X51" s="154" t="str">
        <f t="shared" si="8"/>
        <v>-</v>
      </c>
      <c r="Y51" s="66" t="str">
        <f t="shared" si="9"/>
        <v/>
      </c>
      <c r="Z51" s="66"/>
      <c r="AA51" s="21" t="str">
        <f>IFERROR(INDEX($A$4:$A$110,MATCH(SMALL($F$4:$F$110,ROW()-3),F$4:F$110,0)),"-")</f>
        <v>-</v>
      </c>
      <c r="AB51" s="21" t="str">
        <f t="shared" si="10"/>
        <v>-</v>
      </c>
      <c r="AC51" s="21" t="s">
        <v>146</v>
      </c>
      <c r="AD51" s="99"/>
      <c r="AE51" s="69"/>
      <c r="AF51" s="69" t="s">
        <v>268</v>
      </c>
      <c r="AG51" s="138" t="e">
        <f t="shared" si="11"/>
        <v>#NUM!</v>
      </c>
      <c r="AH51" s="70" t="e">
        <f t="shared" si="12"/>
        <v>#NUM!</v>
      </c>
      <c r="AI51" s="21"/>
      <c r="AJ51" s="21"/>
      <c r="AK51" s="66">
        <v>1</v>
      </c>
      <c r="AL51" s="15"/>
      <c r="AM51" s="15"/>
      <c r="AN51" s="15"/>
    </row>
    <row r="52" spans="1:40" ht="20.100000000000001" customHeight="1" thickBot="1" x14ac:dyDescent="0.3">
      <c r="A52" s="39" t="s">
        <v>194</v>
      </c>
      <c r="B52" s="9"/>
      <c r="C52" s="7" t="str">
        <f t="shared" si="14"/>
        <v/>
      </c>
      <c r="D52" s="31"/>
      <c r="E52" s="9"/>
      <c r="F52" s="2" t="str">
        <f t="shared" si="15"/>
        <v/>
      </c>
      <c r="G52" s="2"/>
      <c r="H52" s="13"/>
      <c r="I52" s="10" t="str">
        <f t="shared" si="16"/>
        <v/>
      </c>
      <c r="J52" s="31"/>
      <c r="K52" s="1"/>
      <c r="L52" s="2" t="str">
        <f t="shared" si="17"/>
        <v/>
      </c>
      <c r="M52" s="31"/>
      <c r="N52" s="6" t="str">
        <f t="shared" si="13"/>
        <v/>
      </c>
      <c r="O52" s="7" t="str">
        <f t="shared" si="18"/>
        <v/>
      </c>
      <c r="P52" s="6" t="str">
        <f t="shared" si="19"/>
        <v/>
      </c>
      <c r="Q52" s="65" t="s">
        <v>80</v>
      </c>
      <c r="R52" s="14" t="str">
        <f t="shared" si="20"/>
        <v>-</v>
      </c>
      <c r="S52" s="71" t="str">
        <f>IF(R52="-","",VLOOKUP(R52,$A$4:$P$110,16,FALSE))</f>
        <v/>
      </c>
      <c r="T52" s="15"/>
      <c r="U52" s="21" t="str">
        <f t="shared" si="7"/>
        <v/>
      </c>
      <c r="V52" s="21"/>
      <c r="W52" s="66" t="str">
        <f>IFERROR(INDEX($A$4:$A$110,MATCH(SMALL($C$4:$C$110,ROW()-3),C$4:C$110,0)),"-")</f>
        <v>-</v>
      </c>
      <c r="X52" s="68" t="str">
        <f t="shared" si="8"/>
        <v>-</v>
      </c>
      <c r="Y52" s="66" t="str">
        <f t="shared" si="9"/>
        <v/>
      </c>
      <c r="Z52" s="66"/>
      <c r="AA52" s="21" t="str">
        <f>IFERROR(INDEX($A$4:$A$110,MATCH(SMALL($F$4:$F$110,ROW()-3),F$4:F$110,0)),"-")</f>
        <v>-</v>
      </c>
      <c r="AB52" s="21" t="str">
        <f t="shared" si="10"/>
        <v>-</v>
      </c>
      <c r="AC52" s="21"/>
      <c r="AD52" s="99"/>
      <c r="AE52" s="69"/>
      <c r="AF52" s="69" t="s">
        <v>269</v>
      </c>
      <c r="AG52" s="138" t="e">
        <f t="shared" si="11"/>
        <v>#NUM!</v>
      </c>
      <c r="AH52" s="70" t="e">
        <f t="shared" si="12"/>
        <v>#NUM!</v>
      </c>
      <c r="AI52" s="21"/>
      <c r="AJ52" s="21"/>
      <c r="AK52" s="66">
        <v>1</v>
      </c>
      <c r="AL52" s="15"/>
      <c r="AM52" s="15"/>
      <c r="AN52" s="15"/>
    </row>
    <row r="53" spans="1:40" ht="20.100000000000001" customHeight="1" thickBot="1" x14ac:dyDescent="0.3">
      <c r="A53" s="39" t="s">
        <v>195</v>
      </c>
      <c r="B53" s="9">
        <v>4.6440972222222218E-4</v>
      </c>
      <c r="C53" s="7">
        <f t="shared" si="14"/>
        <v>27</v>
      </c>
      <c r="D53" s="31">
        <v>2</v>
      </c>
      <c r="E53" s="9"/>
      <c r="F53" s="2" t="str">
        <f t="shared" si="15"/>
        <v/>
      </c>
      <c r="G53" s="2"/>
      <c r="H53" s="13"/>
      <c r="I53" s="10" t="str">
        <f t="shared" si="16"/>
        <v/>
      </c>
      <c r="J53" s="31"/>
      <c r="K53" s="1"/>
      <c r="L53" s="2" t="str">
        <f t="shared" si="17"/>
        <v/>
      </c>
      <c r="M53" s="31"/>
      <c r="N53" s="6" t="str">
        <f t="shared" si="13"/>
        <v/>
      </c>
      <c r="O53" s="7" t="str">
        <f t="shared" si="18"/>
        <v/>
      </c>
      <c r="P53" s="6" t="str">
        <f t="shared" si="19"/>
        <v/>
      </c>
      <c r="Q53" s="65" t="s">
        <v>81</v>
      </c>
      <c r="R53" s="14" t="str">
        <f t="shared" si="20"/>
        <v>-</v>
      </c>
      <c r="S53" s="71" t="str">
        <f>IF(R53="-","",VLOOKUP(R53,$A$4:$P$110,16,FALSE))</f>
        <v/>
      </c>
      <c r="T53" s="15"/>
      <c r="U53" s="21" t="str">
        <f t="shared" si="7"/>
        <v/>
      </c>
      <c r="V53" s="21"/>
      <c r="W53" s="66" t="str">
        <f>IFERROR(INDEX($A$4:$A$110,MATCH(SMALL($C$4:$C$110,ROW()-3),C$4:C$110,0)),"-")</f>
        <v>-</v>
      </c>
      <c r="X53" s="68" t="str">
        <f t="shared" si="8"/>
        <v>-</v>
      </c>
      <c r="Y53" s="66" t="str">
        <f t="shared" si="9"/>
        <v/>
      </c>
      <c r="Z53" s="66"/>
      <c r="AA53" s="21" t="str">
        <f>IFERROR(INDEX($A$4:$A$110,MATCH(SMALL($F$4:$F$110,ROW()-3),F$4:F$110,0)),"-")</f>
        <v>-</v>
      </c>
      <c r="AB53" s="21" t="str">
        <f t="shared" si="10"/>
        <v>-</v>
      </c>
      <c r="AC53" s="21"/>
      <c r="AD53" s="21"/>
      <c r="AE53" s="69"/>
      <c r="AF53" s="69" t="s">
        <v>81</v>
      </c>
      <c r="AG53" s="138" t="e">
        <f t="shared" si="11"/>
        <v>#NUM!</v>
      </c>
      <c r="AH53" s="70" t="e">
        <f t="shared" si="12"/>
        <v>#NUM!</v>
      </c>
      <c r="AI53" s="21"/>
      <c r="AJ53" s="21"/>
      <c r="AK53" s="66">
        <v>1</v>
      </c>
      <c r="AL53" s="15"/>
      <c r="AM53" s="15"/>
      <c r="AN53" s="15"/>
    </row>
    <row r="54" spans="1:40" ht="20.100000000000001" customHeight="1" thickBot="1" x14ac:dyDescent="0.3">
      <c r="A54" s="171" t="s">
        <v>196</v>
      </c>
      <c r="B54" s="9">
        <v>4.5614583333333336E-4</v>
      </c>
      <c r="C54" s="7">
        <f t="shared" si="14"/>
        <v>25</v>
      </c>
      <c r="D54" s="31">
        <v>2</v>
      </c>
      <c r="E54" s="172">
        <v>3.648611111111111E-4</v>
      </c>
      <c r="F54" s="2">
        <f t="shared" si="15"/>
        <v>21</v>
      </c>
      <c r="G54" s="2">
        <v>2</v>
      </c>
      <c r="H54" s="13"/>
      <c r="I54" s="10" t="str">
        <f t="shared" si="16"/>
        <v/>
      </c>
      <c r="J54" s="31"/>
      <c r="K54" s="1"/>
      <c r="L54" s="2" t="str">
        <f t="shared" si="17"/>
        <v/>
      </c>
      <c r="M54" s="31"/>
      <c r="N54" s="6" t="str">
        <f t="shared" si="13"/>
        <v/>
      </c>
      <c r="O54" s="7" t="str">
        <f t="shared" si="18"/>
        <v/>
      </c>
      <c r="P54" s="6" t="str">
        <f t="shared" si="19"/>
        <v/>
      </c>
      <c r="Q54" s="65" t="s">
        <v>82</v>
      </c>
      <c r="R54" s="14" t="str">
        <f t="shared" si="20"/>
        <v>-</v>
      </c>
      <c r="S54" s="71" t="str">
        <f>IF(R54="-","",VLOOKUP(R54,$A$4:$P$110,16,FALSE))</f>
        <v/>
      </c>
      <c r="T54" s="15"/>
      <c r="U54" s="21" t="str">
        <f t="shared" si="7"/>
        <v/>
      </c>
      <c r="V54" s="21"/>
      <c r="W54" s="66" t="str">
        <f>IFERROR(INDEX($A$4:$A$110,MATCH(SMALL($C$4:$C$110,ROW()-3),C$4:C$110,0)),"-")</f>
        <v>-</v>
      </c>
      <c r="X54" s="68" t="str">
        <f t="shared" si="8"/>
        <v>-</v>
      </c>
      <c r="Y54" s="66" t="str">
        <f t="shared" si="9"/>
        <v/>
      </c>
      <c r="Z54" s="66"/>
      <c r="AA54" s="21" t="str">
        <f>IFERROR(INDEX($A$4:$A$110,MATCH(SMALL($F$4:$F$110,ROW()-3),F$4:F$110,0)),"-")</f>
        <v>-</v>
      </c>
      <c r="AB54" s="21" t="str">
        <f t="shared" si="10"/>
        <v>-</v>
      </c>
      <c r="AC54" s="21"/>
      <c r="AD54" s="21"/>
      <c r="AE54" s="69"/>
      <c r="AF54" s="69" t="s">
        <v>82</v>
      </c>
      <c r="AG54" s="138" t="e">
        <f t="shared" si="11"/>
        <v>#NUM!</v>
      </c>
      <c r="AH54" s="70" t="e">
        <f t="shared" si="12"/>
        <v>#NUM!</v>
      </c>
      <c r="AI54" s="21"/>
      <c r="AJ54" s="21"/>
      <c r="AK54" s="66">
        <v>1</v>
      </c>
      <c r="AL54" s="15"/>
      <c r="AM54" s="15"/>
      <c r="AN54" s="15"/>
    </row>
    <row r="55" spans="1:40" ht="20.100000000000001" customHeight="1" thickBot="1" x14ac:dyDescent="0.3">
      <c r="A55" s="39" t="s">
        <v>197</v>
      </c>
      <c r="B55" s="9"/>
      <c r="C55" s="7" t="str">
        <f t="shared" si="14"/>
        <v/>
      </c>
      <c r="D55" s="31"/>
      <c r="E55" s="9"/>
      <c r="F55" s="2" t="str">
        <f t="shared" si="15"/>
        <v/>
      </c>
      <c r="G55" s="2"/>
      <c r="H55" s="13"/>
      <c r="I55" s="10" t="str">
        <f t="shared" si="16"/>
        <v/>
      </c>
      <c r="J55" s="31"/>
      <c r="K55" s="1"/>
      <c r="L55" s="2" t="str">
        <f t="shared" si="17"/>
        <v/>
      </c>
      <c r="M55" s="31"/>
      <c r="N55" s="6" t="str">
        <f t="shared" si="13"/>
        <v/>
      </c>
      <c r="O55" s="7" t="str">
        <f t="shared" si="18"/>
        <v/>
      </c>
      <c r="P55" s="6" t="str">
        <f t="shared" si="19"/>
        <v/>
      </c>
      <c r="Q55" s="65" t="s">
        <v>83</v>
      </c>
      <c r="R55" s="14" t="str">
        <f t="shared" si="20"/>
        <v>-</v>
      </c>
      <c r="S55" s="71" t="str">
        <f>IF(R55="-","",VLOOKUP(R55,$A$4:$P$110,16,FALSE))</f>
        <v/>
      </c>
      <c r="T55" s="15"/>
      <c r="U55" s="21" t="str">
        <f t="shared" si="7"/>
        <v/>
      </c>
      <c r="V55" s="21"/>
      <c r="W55" s="66" t="str">
        <f>IFERROR(INDEX($A$4:$A$110,MATCH(SMALL($C$4:$C$110,ROW()-3),C$4:C$110,0)),"-")</f>
        <v>-</v>
      </c>
      <c r="X55" s="68" t="str">
        <f t="shared" si="8"/>
        <v>-</v>
      </c>
      <c r="Y55" s="66" t="str">
        <f t="shared" si="9"/>
        <v/>
      </c>
      <c r="Z55" s="66"/>
      <c r="AA55" s="21" t="str">
        <f>IFERROR(INDEX($A$4:$A$110,MATCH(SMALL($F$4:$F$110,ROW()-3),F$4:F$110,0)),"-")</f>
        <v>-</v>
      </c>
      <c r="AB55" s="21" t="str">
        <f t="shared" si="10"/>
        <v>-</v>
      </c>
      <c r="AC55" s="21"/>
      <c r="AD55" s="21"/>
      <c r="AE55" s="69"/>
      <c r="AF55" s="69" t="s">
        <v>270</v>
      </c>
      <c r="AG55" s="138" t="e">
        <f t="shared" si="11"/>
        <v>#NUM!</v>
      </c>
      <c r="AH55" s="70" t="e">
        <f t="shared" si="12"/>
        <v>#NUM!</v>
      </c>
      <c r="AI55" s="21"/>
      <c r="AJ55" s="21"/>
      <c r="AK55" s="66">
        <v>1</v>
      </c>
      <c r="AL55" s="15"/>
      <c r="AM55" s="15"/>
      <c r="AN55" s="15"/>
    </row>
    <row r="56" spans="1:40" ht="20.100000000000001" customHeight="1" thickBot="1" x14ac:dyDescent="0.3">
      <c r="A56" s="39" t="s">
        <v>198</v>
      </c>
      <c r="B56" s="9"/>
      <c r="C56" s="7" t="str">
        <f t="shared" si="14"/>
        <v/>
      </c>
      <c r="D56" s="31"/>
      <c r="E56" s="9"/>
      <c r="F56" s="2" t="str">
        <f t="shared" si="15"/>
        <v/>
      </c>
      <c r="G56" s="2"/>
      <c r="H56" s="13"/>
      <c r="I56" s="10" t="str">
        <f t="shared" si="16"/>
        <v/>
      </c>
      <c r="J56" s="31"/>
      <c r="K56" s="1"/>
      <c r="L56" s="2" t="str">
        <f t="shared" si="17"/>
        <v/>
      </c>
      <c r="M56" s="31"/>
      <c r="N56" s="6" t="str">
        <f t="shared" si="13"/>
        <v/>
      </c>
      <c r="O56" s="7" t="str">
        <f t="shared" si="18"/>
        <v/>
      </c>
      <c r="P56" s="6" t="str">
        <f t="shared" si="19"/>
        <v/>
      </c>
      <c r="Q56" s="65" t="s">
        <v>84</v>
      </c>
      <c r="R56" s="14" t="str">
        <f t="shared" si="20"/>
        <v>-</v>
      </c>
      <c r="S56" s="71" t="str">
        <f>IF(R56="-","",VLOOKUP(R56,$A$4:$P$110,16,FALSE))</f>
        <v/>
      </c>
      <c r="T56" s="15"/>
      <c r="U56" s="21" t="str">
        <f t="shared" si="7"/>
        <v/>
      </c>
      <c r="V56" s="21"/>
      <c r="W56" s="66" t="str">
        <f>IFERROR(INDEX($A$4:$A$110,MATCH(SMALL($C$4:$C$110,ROW()-3),C$4:C$110,0)),"-")</f>
        <v>-</v>
      </c>
      <c r="X56" s="68" t="str">
        <f t="shared" si="8"/>
        <v>-</v>
      </c>
      <c r="Y56" s="66" t="str">
        <f t="shared" si="9"/>
        <v/>
      </c>
      <c r="Z56" s="66"/>
      <c r="AA56" s="21" t="str">
        <f>IFERROR(INDEX($A$4:$A$110,MATCH(SMALL($F$4:$F$110,ROW()-3),F$4:F$110,0)),"-")</f>
        <v>-</v>
      </c>
      <c r="AB56" s="21" t="str">
        <f t="shared" si="10"/>
        <v>-</v>
      </c>
      <c r="AC56" s="21"/>
      <c r="AD56" s="21"/>
      <c r="AE56" s="69"/>
      <c r="AF56" s="69" t="s">
        <v>271</v>
      </c>
      <c r="AG56" s="138" t="e">
        <f t="shared" si="11"/>
        <v>#NUM!</v>
      </c>
      <c r="AH56" s="70" t="e">
        <f t="shared" si="12"/>
        <v>#NUM!</v>
      </c>
      <c r="AI56" s="21"/>
      <c r="AJ56" s="21"/>
      <c r="AK56" s="66">
        <v>1</v>
      </c>
      <c r="AL56" s="15"/>
      <c r="AM56" s="15"/>
      <c r="AN56" s="15"/>
    </row>
    <row r="57" spans="1:40" ht="20.100000000000001" customHeight="1" thickBot="1" x14ac:dyDescent="0.3">
      <c r="A57" s="39" t="s">
        <v>199</v>
      </c>
      <c r="B57" s="9"/>
      <c r="C57" s="7" t="str">
        <f t="shared" si="14"/>
        <v/>
      </c>
      <c r="D57" s="31"/>
      <c r="E57" s="9"/>
      <c r="F57" s="2" t="str">
        <f t="shared" si="15"/>
        <v/>
      </c>
      <c r="G57" s="2"/>
      <c r="H57" s="13"/>
      <c r="I57" s="10" t="str">
        <f t="shared" si="16"/>
        <v/>
      </c>
      <c r="J57" s="31"/>
      <c r="K57" s="1"/>
      <c r="L57" s="2" t="str">
        <f t="shared" si="17"/>
        <v/>
      </c>
      <c r="M57" s="31"/>
      <c r="N57" s="6" t="str">
        <f t="shared" si="13"/>
        <v/>
      </c>
      <c r="O57" s="7" t="str">
        <f t="shared" si="18"/>
        <v/>
      </c>
      <c r="P57" s="6" t="str">
        <f t="shared" si="19"/>
        <v/>
      </c>
      <c r="Q57" s="65" t="s">
        <v>85</v>
      </c>
      <c r="R57" s="14" t="str">
        <f t="shared" si="20"/>
        <v>-</v>
      </c>
      <c r="S57" s="71" t="str">
        <f>IF(R57="-","",VLOOKUP(R57,$A$4:$P$110,16,FALSE))</f>
        <v/>
      </c>
      <c r="T57" s="15"/>
      <c r="U57" s="21" t="str">
        <f t="shared" si="7"/>
        <v/>
      </c>
      <c r="V57" s="21"/>
      <c r="W57" s="66" t="str">
        <f>IFERROR(INDEX($A$4:$A$110,MATCH(SMALL($C$4:$C$110,ROW()-3),C$4:C$110,0)),"-")</f>
        <v>-</v>
      </c>
      <c r="X57" s="68" t="str">
        <f t="shared" si="8"/>
        <v>-</v>
      </c>
      <c r="Y57" s="66" t="str">
        <f t="shared" si="9"/>
        <v/>
      </c>
      <c r="Z57" s="66"/>
      <c r="AA57" s="21" t="str">
        <f>IFERROR(INDEX($A$4:$A$110,MATCH(SMALL($F$4:$F$110,ROW()-3),F$4:F$110,0)),"-")</f>
        <v>-</v>
      </c>
      <c r="AB57" s="21" t="str">
        <f t="shared" si="10"/>
        <v>-</v>
      </c>
      <c r="AC57" s="21"/>
      <c r="AD57" s="21"/>
      <c r="AE57" s="69"/>
      <c r="AF57" s="69" t="s">
        <v>272</v>
      </c>
      <c r="AG57" s="138" t="e">
        <f t="shared" si="11"/>
        <v>#NUM!</v>
      </c>
      <c r="AH57" s="70" t="e">
        <f t="shared" si="12"/>
        <v>#NUM!</v>
      </c>
      <c r="AI57" s="21"/>
      <c r="AJ57" s="21"/>
      <c r="AK57" s="66">
        <v>1</v>
      </c>
      <c r="AL57" s="15"/>
      <c r="AM57" s="15"/>
      <c r="AN57" s="15"/>
    </row>
    <row r="58" spans="1:40" ht="20.100000000000001" customHeight="1" thickBot="1" x14ac:dyDescent="0.3">
      <c r="A58" s="39" t="s">
        <v>200</v>
      </c>
      <c r="B58" s="9"/>
      <c r="C58" s="7" t="str">
        <f t="shared" si="14"/>
        <v/>
      </c>
      <c r="D58" s="31"/>
      <c r="E58" s="9"/>
      <c r="F58" s="2" t="str">
        <f t="shared" si="15"/>
        <v/>
      </c>
      <c r="G58" s="2"/>
      <c r="H58" s="13"/>
      <c r="I58" s="10" t="str">
        <f t="shared" si="16"/>
        <v/>
      </c>
      <c r="J58" s="31"/>
      <c r="K58" s="1"/>
      <c r="L58" s="2" t="str">
        <f t="shared" si="17"/>
        <v/>
      </c>
      <c r="M58" s="31"/>
      <c r="N58" s="6" t="str">
        <f t="shared" si="13"/>
        <v/>
      </c>
      <c r="O58" s="7" t="str">
        <f t="shared" si="18"/>
        <v/>
      </c>
      <c r="P58" s="6" t="str">
        <f t="shared" si="19"/>
        <v/>
      </c>
      <c r="Q58" s="65" t="s">
        <v>86</v>
      </c>
      <c r="R58" s="14" t="str">
        <f t="shared" si="20"/>
        <v>-</v>
      </c>
      <c r="S58" s="71" t="str">
        <f>IF(R58="-","",VLOOKUP(R58,$A$4:$P$110,16,FALSE))</f>
        <v/>
      </c>
      <c r="T58" s="15"/>
      <c r="U58" s="21" t="str">
        <f t="shared" si="7"/>
        <v/>
      </c>
      <c r="V58" s="21"/>
      <c r="W58" s="66" t="str">
        <f>IFERROR(INDEX($A$4:$A$110,MATCH(SMALL($C$4:$C$110,ROW()-3),C$4:C$110,0)),"-")</f>
        <v>-</v>
      </c>
      <c r="X58" s="68" t="str">
        <f t="shared" si="8"/>
        <v>-</v>
      </c>
      <c r="Y58" s="66" t="str">
        <f t="shared" si="9"/>
        <v/>
      </c>
      <c r="Z58" s="66"/>
      <c r="AA58" s="21" t="str">
        <f>IFERROR(INDEX($A$4:$A$110,MATCH(SMALL($F$4:$F$110,ROW()-3),F$4:F$110,0)),"-")</f>
        <v>-</v>
      </c>
      <c r="AB58" s="21" t="str">
        <f t="shared" si="10"/>
        <v>-</v>
      </c>
      <c r="AC58" s="21"/>
      <c r="AD58" s="21"/>
      <c r="AE58" s="69"/>
      <c r="AF58" s="69" t="s">
        <v>273</v>
      </c>
      <c r="AG58" s="138" t="e">
        <f t="shared" si="11"/>
        <v>#NUM!</v>
      </c>
      <c r="AH58" s="70" t="e">
        <f t="shared" si="12"/>
        <v>#NUM!</v>
      </c>
      <c r="AI58" s="21"/>
      <c r="AJ58" s="21"/>
      <c r="AK58" s="66">
        <v>1</v>
      </c>
      <c r="AL58" s="15"/>
      <c r="AM58" s="15"/>
      <c r="AN58" s="15"/>
    </row>
    <row r="59" spans="1:40" ht="20.100000000000001" customHeight="1" thickBot="1" x14ac:dyDescent="0.3">
      <c r="A59" s="39" t="s">
        <v>201</v>
      </c>
      <c r="B59" s="9"/>
      <c r="C59" s="7" t="str">
        <f t="shared" si="14"/>
        <v/>
      </c>
      <c r="D59" s="31"/>
      <c r="E59" s="9">
        <v>3.4298611111111113E-4</v>
      </c>
      <c r="F59" s="2">
        <f t="shared" si="15"/>
        <v>2</v>
      </c>
      <c r="G59" s="2">
        <v>1</v>
      </c>
      <c r="H59" s="13"/>
      <c r="I59" s="10" t="str">
        <f t="shared" si="16"/>
        <v/>
      </c>
      <c r="J59" s="31"/>
      <c r="K59" s="1">
        <v>9.4725694444444447E-4</v>
      </c>
      <c r="L59" s="2">
        <f t="shared" si="17"/>
        <v>2</v>
      </c>
      <c r="M59" s="31"/>
      <c r="N59" s="6" t="str">
        <f t="shared" si="13"/>
        <v/>
      </c>
      <c r="O59" s="7" t="str">
        <f t="shared" si="18"/>
        <v/>
      </c>
      <c r="P59" s="6" t="str">
        <f t="shared" si="19"/>
        <v/>
      </c>
      <c r="Q59" s="65" t="s">
        <v>87</v>
      </c>
      <c r="R59" s="14" t="str">
        <f t="shared" si="20"/>
        <v>-</v>
      </c>
      <c r="S59" s="71" t="str">
        <f>IF(R59="-","",VLOOKUP(R59,$A$4:$P$110,16,FALSE))</f>
        <v/>
      </c>
      <c r="T59" s="15"/>
      <c r="U59" s="21" t="str">
        <f t="shared" si="7"/>
        <v/>
      </c>
      <c r="V59" s="21"/>
      <c r="W59" s="66" t="str">
        <f>IFERROR(INDEX($A$4:$A$110,MATCH(SMALL($C$4:$C$110,ROW()-3),C$4:C$110,0)),"-")</f>
        <v>-</v>
      </c>
      <c r="X59" s="68" t="str">
        <f t="shared" si="8"/>
        <v>-</v>
      </c>
      <c r="Y59" s="66" t="str">
        <f t="shared" si="9"/>
        <v/>
      </c>
      <c r="Z59" s="66"/>
      <c r="AA59" s="21" t="str">
        <f>IFERROR(INDEX($A$4:$A$110,MATCH(SMALL($F$4:$F$110,ROW()-3),F$4:F$110,0)),"-")</f>
        <v>-</v>
      </c>
      <c r="AB59" s="21" t="str">
        <f t="shared" si="10"/>
        <v>-</v>
      </c>
      <c r="AC59" s="21"/>
      <c r="AD59" s="21"/>
      <c r="AE59" s="69"/>
      <c r="AF59" s="69" t="s">
        <v>274</v>
      </c>
      <c r="AG59" s="138" t="e">
        <f t="shared" si="11"/>
        <v>#NUM!</v>
      </c>
      <c r="AH59" s="70" t="e">
        <f t="shared" si="12"/>
        <v>#NUM!</v>
      </c>
      <c r="AI59" s="21"/>
      <c r="AJ59" s="21"/>
      <c r="AK59" s="66">
        <v>1</v>
      </c>
      <c r="AL59" s="15"/>
      <c r="AM59" s="15"/>
      <c r="AN59" s="15"/>
    </row>
    <row r="60" spans="1:40" ht="20.100000000000001" customHeight="1" thickBot="1" x14ac:dyDescent="0.3">
      <c r="A60" s="39" t="s">
        <v>202</v>
      </c>
      <c r="B60" s="9"/>
      <c r="C60" s="7" t="str">
        <f t="shared" si="14"/>
        <v/>
      </c>
      <c r="D60" s="31"/>
      <c r="E60" s="9"/>
      <c r="F60" s="2" t="str">
        <f t="shared" si="15"/>
        <v/>
      </c>
      <c r="G60" s="2"/>
      <c r="H60" s="13"/>
      <c r="I60" s="10" t="str">
        <f t="shared" si="16"/>
        <v/>
      </c>
      <c r="J60" s="31"/>
      <c r="K60" s="1"/>
      <c r="L60" s="2" t="str">
        <f t="shared" si="17"/>
        <v/>
      </c>
      <c r="M60" s="31"/>
      <c r="N60" s="6" t="str">
        <f t="shared" si="13"/>
        <v/>
      </c>
      <c r="O60" s="7" t="str">
        <f t="shared" si="18"/>
        <v/>
      </c>
      <c r="P60" s="6" t="str">
        <f t="shared" si="19"/>
        <v/>
      </c>
      <c r="Q60" s="65" t="s">
        <v>88</v>
      </c>
      <c r="R60" s="14" t="str">
        <f t="shared" si="20"/>
        <v>-</v>
      </c>
      <c r="S60" s="71" t="str">
        <f>IF(R60="-","",VLOOKUP(R60,$A$4:$P$110,16,FALSE))</f>
        <v/>
      </c>
      <c r="T60" s="15"/>
      <c r="U60" s="21" t="str">
        <f t="shared" si="7"/>
        <v/>
      </c>
      <c r="V60" s="21"/>
      <c r="W60" s="66" t="str">
        <f>IFERROR(INDEX($A$4:$A$110,MATCH(SMALL($C$4:$C$110,ROW()-3),C$4:C$110,0)),"-")</f>
        <v>-</v>
      </c>
      <c r="X60" s="68" t="str">
        <f t="shared" si="8"/>
        <v>-</v>
      </c>
      <c r="Y60" s="66" t="str">
        <f t="shared" si="9"/>
        <v/>
      </c>
      <c r="Z60" s="66"/>
      <c r="AA60" s="21" t="str">
        <f>IFERROR(INDEX($A$4:$A$110,MATCH(SMALL($F$4:$F$110,ROW()-3),F$4:F$110,0)),"-")</f>
        <v>-</v>
      </c>
      <c r="AB60" s="21" t="str">
        <f t="shared" si="10"/>
        <v>-</v>
      </c>
      <c r="AC60" s="21"/>
      <c r="AD60" s="21"/>
      <c r="AE60" s="69"/>
      <c r="AF60" s="69" t="s">
        <v>275</v>
      </c>
      <c r="AG60" s="138" t="e">
        <f t="shared" si="11"/>
        <v>#NUM!</v>
      </c>
      <c r="AH60" s="70" t="e">
        <f t="shared" si="12"/>
        <v>#NUM!</v>
      </c>
      <c r="AI60" s="21"/>
      <c r="AJ60" s="21"/>
      <c r="AK60" s="66">
        <v>1</v>
      </c>
      <c r="AL60" s="15"/>
      <c r="AM60" s="15"/>
      <c r="AN60" s="15"/>
    </row>
    <row r="61" spans="1:40" ht="20.100000000000001" customHeight="1" thickBot="1" x14ac:dyDescent="0.3">
      <c r="A61" s="64" t="s">
        <v>203</v>
      </c>
      <c r="B61" s="9"/>
      <c r="C61" s="7" t="str">
        <f t="shared" si="14"/>
        <v/>
      </c>
      <c r="D61" s="31"/>
      <c r="E61" s="9"/>
      <c r="F61" s="2" t="str">
        <f t="shared" si="15"/>
        <v/>
      </c>
      <c r="G61" s="2"/>
      <c r="H61" s="13"/>
      <c r="I61" s="10" t="str">
        <f t="shared" si="16"/>
        <v/>
      </c>
      <c r="J61" s="31"/>
      <c r="K61" s="1"/>
      <c r="L61" s="2" t="str">
        <f t="shared" si="17"/>
        <v/>
      </c>
      <c r="M61" s="31"/>
      <c r="N61" s="6" t="str">
        <f t="shared" si="13"/>
        <v/>
      </c>
      <c r="O61" s="7" t="str">
        <f t="shared" si="18"/>
        <v/>
      </c>
      <c r="P61" s="6" t="str">
        <f t="shared" si="19"/>
        <v/>
      </c>
      <c r="Q61" s="65" t="s">
        <v>89</v>
      </c>
      <c r="R61" s="14" t="str">
        <f t="shared" si="20"/>
        <v>-</v>
      </c>
      <c r="S61" s="71" t="str">
        <f>IF(R61="-","",VLOOKUP(R61,$A$4:$P$110,16,FALSE))</f>
        <v/>
      </c>
      <c r="T61" s="15"/>
      <c r="U61" s="21" t="str">
        <f t="shared" si="7"/>
        <v/>
      </c>
      <c r="V61" s="21"/>
      <c r="W61" s="66" t="str">
        <f>IFERROR(INDEX($A$4:$A$110,MATCH(SMALL($C$4:$C$110,ROW()-3),C$4:C$110,0)),"-")</f>
        <v>-</v>
      </c>
      <c r="X61" s="68" t="str">
        <f t="shared" si="8"/>
        <v>-</v>
      </c>
      <c r="Y61" s="66" t="str">
        <f t="shared" si="9"/>
        <v/>
      </c>
      <c r="Z61" s="66"/>
      <c r="AA61" s="21" t="str">
        <f>IFERROR(INDEX($A$4:$A$110,MATCH(SMALL($F$4:$F$110,ROW()-3),F$4:F$110,0)),"-")</f>
        <v>-</v>
      </c>
      <c r="AB61" s="21" t="str">
        <f t="shared" si="10"/>
        <v>-</v>
      </c>
      <c r="AC61" s="21"/>
      <c r="AD61" s="21"/>
      <c r="AE61" s="69"/>
      <c r="AF61" s="69" t="s">
        <v>276</v>
      </c>
      <c r="AG61" s="138" t="e">
        <f t="shared" si="11"/>
        <v>#NUM!</v>
      </c>
      <c r="AH61" s="70" t="e">
        <f t="shared" si="12"/>
        <v>#NUM!</v>
      </c>
      <c r="AI61" s="21"/>
      <c r="AJ61" s="21"/>
      <c r="AK61" s="66">
        <v>1</v>
      </c>
      <c r="AL61" s="15"/>
      <c r="AM61" s="15"/>
      <c r="AN61" s="15"/>
    </row>
    <row r="62" spans="1:40" ht="20.100000000000001" customHeight="1" thickBot="1" x14ac:dyDescent="0.3">
      <c r="A62" s="39" t="s">
        <v>204</v>
      </c>
      <c r="B62" s="9"/>
      <c r="C62" s="7" t="str">
        <f t="shared" si="14"/>
        <v/>
      </c>
      <c r="D62" s="31"/>
      <c r="E62" s="9"/>
      <c r="F62" s="2" t="str">
        <f t="shared" si="15"/>
        <v/>
      </c>
      <c r="G62" s="2"/>
      <c r="H62" s="13"/>
      <c r="I62" s="10" t="str">
        <f t="shared" si="16"/>
        <v/>
      </c>
      <c r="J62" s="31"/>
      <c r="K62" s="1"/>
      <c r="L62" s="2" t="str">
        <f t="shared" si="17"/>
        <v/>
      </c>
      <c r="M62" s="31"/>
      <c r="N62" s="6" t="str">
        <f t="shared" si="13"/>
        <v/>
      </c>
      <c r="O62" s="7" t="str">
        <f t="shared" si="18"/>
        <v/>
      </c>
      <c r="P62" s="6" t="str">
        <f t="shared" si="19"/>
        <v/>
      </c>
      <c r="Q62" s="65" t="s">
        <v>90</v>
      </c>
      <c r="R62" s="14" t="str">
        <f t="shared" si="20"/>
        <v>-</v>
      </c>
      <c r="S62" s="71" t="str">
        <f>IF(R62="-","",VLOOKUP(R62,$A$4:$P$110,16,FALSE))</f>
        <v/>
      </c>
      <c r="T62" s="15"/>
      <c r="U62" s="21" t="str">
        <f t="shared" si="7"/>
        <v/>
      </c>
      <c r="V62" s="21"/>
      <c r="W62" s="66" t="str">
        <f>IFERROR(INDEX($A$4:$A$110,MATCH(SMALL($C$4:$C$110,ROW()-3),C$4:C$110,0)),"-")</f>
        <v>-</v>
      </c>
      <c r="X62" s="68" t="str">
        <f t="shared" si="8"/>
        <v>-</v>
      </c>
      <c r="Y62" s="66" t="str">
        <f t="shared" si="9"/>
        <v/>
      </c>
      <c r="Z62" s="66"/>
      <c r="AA62" s="21" t="str">
        <f>IFERROR(INDEX($A$4:$A$110,MATCH(SMALL($F$4:$F$110,ROW()-3),F$4:F$110,0)),"-")</f>
        <v>-</v>
      </c>
      <c r="AB62" s="21" t="str">
        <f t="shared" si="10"/>
        <v>-</v>
      </c>
      <c r="AC62" s="21"/>
      <c r="AD62" s="21"/>
      <c r="AE62" s="69"/>
      <c r="AF62" s="69" t="s">
        <v>277</v>
      </c>
      <c r="AG62" s="138" t="e">
        <f t="shared" si="11"/>
        <v>#NUM!</v>
      </c>
      <c r="AH62" s="70" t="e">
        <f t="shared" si="12"/>
        <v>#NUM!</v>
      </c>
      <c r="AI62" s="21"/>
      <c r="AJ62" s="21"/>
      <c r="AK62" s="66">
        <v>1</v>
      </c>
      <c r="AL62" s="15"/>
      <c r="AM62" s="15"/>
      <c r="AN62" s="15"/>
    </row>
    <row r="63" spans="1:40" ht="20.100000000000001" customHeight="1" thickBot="1" x14ac:dyDescent="0.3">
      <c r="A63" s="39" t="s">
        <v>205</v>
      </c>
      <c r="B63" s="9"/>
      <c r="C63" s="7" t="str">
        <f t="shared" si="14"/>
        <v/>
      </c>
      <c r="D63" s="31"/>
      <c r="E63" s="9"/>
      <c r="F63" s="2" t="str">
        <f t="shared" si="15"/>
        <v/>
      </c>
      <c r="G63" s="2"/>
      <c r="H63" s="13"/>
      <c r="I63" s="10" t="str">
        <f t="shared" si="16"/>
        <v/>
      </c>
      <c r="J63" s="31"/>
      <c r="K63" s="1"/>
      <c r="L63" s="2" t="str">
        <f t="shared" si="17"/>
        <v/>
      </c>
      <c r="M63" s="31"/>
      <c r="N63" s="6" t="str">
        <f t="shared" si="13"/>
        <v/>
      </c>
      <c r="O63" s="7" t="str">
        <f t="shared" si="18"/>
        <v/>
      </c>
      <c r="P63" s="6" t="str">
        <f t="shared" si="19"/>
        <v/>
      </c>
      <c r="Q63" s="65" t="s">
        <v>91</v>
      </c>
      <c r="R63" s="14" t="str">
        <f t="shared" si="20"/>
        <v>-</v>
      </c>
      <c r="S63" s="71" t="str">
        <f>IF(R63="-","",VLOOKUP(R63,$A$4:$P$110,16,FALSE))</f>
        <v/>
      </c>
      <c r="T63" s="15"/>
      <c r="U63" s="21" t="str">
        <f t="shared" si="7"/>
        <v/>
      </c>
      <c r="V63" s="21"/>
      <c r="W63" s="66" t="str">
        <f>IFERROR(INDEX($A$4:$A$110,MATCH(SMALL($C$4:$C$110,ROW()-3),C$4:C$110,0)),"-")</f>
        <v>-</v>
      </c>
      <c r="X63" s="68" t="str">
        <f t="shared" si="8"/>
        <v>-</v>
      </c>
      <c r="Y63" s="66" t="str">
        <f t="shared" si="9"/>
        <v/>
      </c>
      <c r="Z63" s="66"/>
      <c r="AA63" s="21" t="str">
        <f>IFERROR(INDEX($A$4:$A$110,MATCH(SMALL($F$4:$F$110,ROW()-3),F$4:F$110,0)),"-")</f>
        <v>-</v>
      </c>
      <c r="AB63" s="21" t="str">
        <f t="shared" si="10"/>
        <v>-</v>
      </c>
      <c r="AC63" s="21"/>
      <c r="AD63" s="21"/>
      <c r="AE63" s="69"/>
      <c r="AF63" s="69" t="s">
        <v>91</v>
      </c>
      <c r="AG63" s="70" t="e">
        <f t="shared" ref="AG5:AG68" si="21">INDEX($AC$4:$AC$50,MATCH(SMALL($AE$4:$AE$50,ROW()-3),$AE$4:$AE$50,0))</f>
        <v>#NUM!</v>
      </c>
      <c r="AH63" s="70" t="e">
        <f t="shared" si="12"/>
        <v>#NUM!</v>
      </c>
      <c r="AI63" s="21"/>
      <c r="AJ63" s="21"/>
      <c r="AK63" s="66">
        <v>1</v>
      </c>
      <c r="AL63" s="15"/>
      <c r="AM63" s="15"/>
      <c r="AN63" s="15"/>
    </row>
    <row r="64" spans="1:40" ht="20.100000000000001" customHeight="1" thickBot="1" x14ac:dyDescent="0.3">
      <c r="A64" s="39" t="s">
        <v>206</v>
      </c>
      <c r="B64" s="9"/>
      <c r="C64" s="7" t="str">
        <f t="shared" si="14"/>
        <v/>
      </c>
      <c r="D64" s="31"/>
      <c r="E64" s="9"/>
      <c r="F64" s="2" t="str">
        <f t="shared" si="15"/>
        <v/>
      </c>
      <c r="G64" s="2"/>
      <c r="H64" s="13"/>
      <c r="I64" s="10" t="str">
        <f t="shared" si="16"/>
        <v/>
      </c>
      <c r="J64" s="31"/>
      <c r="K64" s="1"/>
      <c r="L64" s="2" t="str">
        <f t="shared" si="17"/>
        <v/>
      </c>
      <c r="M64" s="31"/>
      <c r="N64" s="6" t="str">
        <f t="shared" si="13"/>
        <v/>
      </c>
      <c r="O64" s="7" t="str">
        <f t="shared" si="18"/>
        <v/>
      </c>
      <c r="P64" s="6" t="str">
        <f t="shared" si="19"/>
        <v/>
      </c>
      <c r="Q64" s="65" t="s">
        <v>92</v>
      </c>
      <c r="R64" s="14" t="str">
        <f t="shared" si="20"/>
        <v>-</v>
      </c>
      <c r="S64" s="71" t="str">
        <f>IF(R64="-","",VLOOKUP(R64,$A$4:$P$110,16,FALSE))</f>
        <v/>
      </c>
      <c r="T64" s="15"/>
      <c r="U64" s="21" t="str">
        <f t="shared" si="7"/>
        <v/>
      </c>
      <c r="V64" s="21"/>
      <c r="W64" s="66" t="str">
        <f>IFERROR(INDEX($A$4:$A$110,MATCH(SMALL($C$4:$C$110,ROW()-3),C$4:C$110,0)),"-")</f>
        <v>-</v>
      </c>
      <c r="X64" s="68" t="str">
        <f t="shared" si="8"/>
        <v>-</v>
      </c>
      <c r="Y64" s="66" t="str">
        <f t="shared" si="9"/>
        <v/>
      </c>
      <c r="Z64" s="66"/>
      <c r="AA64" s="21" t="str">
        <f>IFERROR(INDEX($A$4:$A$110,MATCH(SMALL($F$4:$F$110,ROW()-3),F$4:F$110,0)),"-")</f>
        <v>-</v>
      </c>
      <c r="AB64" s="21" t="str">
        <f t="shared" si="10"/>
        <v>-</v>
      </c>
      <c r="AC64" s="21"/>
      <c r="AD64" s="21"/>
      <c r="AE64" s="69"/>
      <c r="AF64" s="69" t="s">
        <v>92</v>
      </c>
      <c r="AG64" s="70" t="e">
        <f t="shared" si="21"/>
        <v>#NUM!</v>
      </c>
      <c r="AH64" s="70" t="e">
        <f t="shared" si="12"/>
        <v>#NUM!</v>
      </c>
      <c r="AI64" s="21"/>
      <c r="AJ64" s="21"/>
      <c r="AK64" s="66">
        <v>1</v>
      </c>
      <c r="AL64" s="15"/>
      <c r="AM64" s="15"/>
      <c r="AN64" s="15"/>
    </row>
    <row r="65" spans="1:40" ht="20.100000000000001" customHeight="1" thickBot="1" x14ac:dyDescent="0.3">
      <c r="A65" s="39" t="s">
        <v>207</v>
      </c>
      <c r="B65" s="9"/>
      <c r="C65" s="7" t="str">
        <f t="shared" si="14"/>
        <v/>
      </c>
      <c r="D65" s="31"/>
      <c r="E65" s="9"/>
      <c r="F65" s="2" t="str">
        <f t="shared" si="15"/>
        <v/>
      </c>
      <c r="G65" s="2"/>
      <c r="H65" s="13"/>
      <c r="I65" s="10" t="str">
        <f t="shared" si="16"/>
        <v/>
      </c>
      <c r="J65" s="31"/>
      <c r="K65" s="1"/>
      <c r="L65" s="2" t="str">
        <f t="shared" si="17"/>
        <v/>
      </c>
      <c r="M65" s="31"/>
      <c r="N65" s="6" t="str">
        <f t="shared" si="13"/>
        <v/>
      </c>
      <c r="O65" s="7" t="str">
        <f t="shared" si="18"/>
        <v/>
      </c>
      <c r="P65" s="6" t="str">
        <f t="shared" si="19"/>
        <v/>
      </c>
      <c r="Q65" s="65" t="s">
        <v>93</v>
      </c>
      <c r="R65" s="14" t="str">
        <f t="shared" si="20"/>
        <v>-</v>
      </c>
      <c r="S65" s="71" t="str">
        <f>IF(R65="-","",VLOOKUP(R65,$A$4:$P$110,16,FALSE))</f>
        <v/>
      </c>
      <c r="T65" s="15"/>
      <c r="U65" s="21" t="str">
        <f t="shared" si="7"/>
        <v/>
      </c>
      <c r="V65" s="21"/>
      <c r="W65" s="66" t="str">
        <f>IFERROR(INDEX($A$4:$A$110,MATCH(SMALL($C$4:$C$110,ROW()-3),C$4:C$110,0)),"-")</f>
        <v>-</v>
      </c>
      <c r="X65" s="68" t="str">
        <f t="shared" si="8"/>
        <v>-</v>
      </c>
      <c r="Y65" s="66" t="str">
        <f t="shared" si="9"/>
        <v/>
      </c>
      <c r="Z65" s="66"/>
      <c r="AA65" s="21" t="str">
        <f>IFERROR(INDEX($A$4:$A$110,MATCH(SMALL($F$4:$F$110,ROW()-3),F$4:F$110,0)),"-")</f>
        <v>-</v>
      </c>
      <c r="AB65" s="21" t="str">
        <f t="shared" si="10"/>
        <v>-</v>
      </c>
      <c r="AC65" s="21"/>
      <c r="AD65" s="21"/>
      <c r="AE65" s="69"/>
      <c r="AF65" s="69" t="s">
        <v>278</v>
      </c>
      <c r="AG65" s="70" t="e">
        <f t="shared" si="21"/>
        <v>#NUM!</v>
      </c>
      <c r="AH65" s="70" t="e">
        <f t="shared" si="12"/>
        <v>#NUM!</v>
      </c>
      <c r="AI65" s="21"/>
      <c r="AJ65" s="21"/>
      <c r="AK65" s="66">
        <v>1</v>
      </c>
      <c r="AL65" s="15"/>
      <c r="AM65" s="15"/>
      <c r="AN65" s="15"/>
    </row>
    <row r="66" spans="1:40" ht="20.100000000000001" customHeight="1" thickBot="1" x14ac:dyDescent="0.3">
      <c r="A66" s="39" t="s">
        <v>208</v>
      </c>
      <c r="B66" s="9"/>
      <c r="C66" s="7" t="str">
        <f t="shared" si="14"/>
        <v/>
      </c>
      <c r="D66" s="31"/>
      <c r="E66" s="9"/>
      <c r="F66" s="2" t="str">
        <f t="shared" si="15"/>
        <v/>
      </c>
      <c r="G66" s="2"/>
      <c r="H66" s="13"/>
      <c r="I66" s="10" t="str">
        <f t="shared" si="16"/>
        <v/>
      </c>
      <c r="J66" s="31"/>
      <c r="K66" s="1"/>
      <c r="L66" s="2" t="str">
        <f t="shared" si="17"/>
        <v/>
      </c>
      <c r="M66" s="31"/>
      <c r="N66" s="6" t="str">
        <f t="shared" si="13"/>
        <v/>
      </c>
      <c r="O66" s="7" t="str">
        <f t="shared" si="18"/>
        <v/>
      </c>
      <c r="P66" s="6" t="str">
        <f t="shared" si="19"/>
        <v/>
      </c>
      <c r="Q66" s="65" t="s">
        <v>94</v>
      </c>
      <c r="R66" s="14" t="str">
        <f t="shared" si="20"/>
        <v>-</v>
      </c>
      <c r="S66" s="71" t="str">
        <f>IF(R66="-","",VLOOKUP(R66,$A$4:$P$110,16,FALSE))</f>
        <v/>
      </c>
      <c r="T66" s="15"/>
      <c r="U66" s="21" t="str">
        <f t="shared" si="7"/>
        <v/>
      </c>
      <c r="V66" s="21"/>
      <c r="W66" s="66" t="str">
        <f>IFERROR(INDEX($A$4:$A$110,MATCH(SMALL($C$4:$C$110,ROW()-3),C$4:C$110,0)),"-")</f>
        <v>-</v>
      </c>
      <c r="X66" s="68" t="str">
        <f t="shared" si="8"/>
        <v>-</v>
      </c>
      <c r="Y66" s="66" t="str">
        <f t="shared" si="9"/>
        <v/>
      </c>
      <c r="Z66" s="66"/>
      <c r="AA66" s="21" t="str">
        <f>IFERROR(INDEX($A$4:$A$110,MATCH(SMALL($F$4:$F$110,ROW()-3),F$4:F$110,0)),"-")</f>
        <v>-</v>
      </c>
      <c r="AB66" s="21" t="str">
        <f t="shared" si="10"/>
        <v>-</v>
      </c>
      <c r="AC66" s="21"/>
      <c r="AD66" s="21"/>
      <c r="AE66" s="69"/>
      <c r="AF66" s="69" t="s">
        <v>279</v>
      </c>
      <c r="AG66" s="70" t="e">
        <f t="shared" si="21"/>
        <v>#NUM!</v>
      </c>
      <c r="AH66" s="70" t="e">
        <f t="shared" si="12"/>
        <v>#NUM!</v>
      </c>
      <c r="AI66" s="21"/>
      <c r="AJ66" s="21"/>
      <c r="AK66" s="66">
        <v>1</v>
      </c>
      <c r="AL66" s="15"/>
      <c r="AM66" s="15"/>
      <c r="AN66" s="15"/>
    </row>
    <row r="67" spans="1:40" ht="20.100000000000001" customHeight="1" thickBot="1" x14ac:dyDescent="0.3">
      <c r="A67" s="39" t="s">
        <v>209</v>
      </c>
      <c r="B67" s="9"/>
      <c r="C67" s="7" t="str">
        <f t="shared" si="14"/>
        <v/>
      </c>
      <c r="D67" s="31"/>
      <c r="E67" s="9"/>
      <c r="F67" s="2" t="str">
        <f t="shared" si="15"/>
        <v/>
      </c>
      <c r="G67" s="2"/>
      <c r="H67" s="13"/>
      <c r="I67" s="10" t="str">
        <f t="shared" si="16"/>
        <v/>
      </c>
      <c r="J67" s="31"/>
      <c r="K67" s="1"/>
      <c r="L67" s="2" t="str">
        <f t="shared" si="17"/>
        <v/>
      </c>
      <c r="M67" s="31"/>
      <c r="N67" s="6" t="str">
        <f t="shared" si="13"/>
        <v/>
      </c>
      <c r="O67" s="7" t="str">
        <f t="shared" si="18"/>
        <v/>
      </c>
      <c r="P67" s="6" t="str">
        <f t="shared" si="19"/>
        <v/>
      </c>
      <c r="Q67" s="65" t="s">
        <v>95</v>
      </c>
      <c r="R67" s="14" t="str">
        <f t="shared" si="20"/>
        <v>-</v>
      </c>
      <c r="S67" s="71" t="str">
        <f>IF(R67="-","",VLOOKUP(R67,$A$4:$P$110,16,FALSE))</f>
        <v/>
      </c>
      <c r="T67" s="15"/>
      <c r="U67" s="21" t="str">
        <f t="shared" si="7"/>
        <v/>
      </c>
      <c r="V67" s="21"/>
      <c r="W67" s="66" t="str">
        <f>IFERROR(INDEX($A$4:$A$110,MATCH(SMALL($C$4:$C$110,ROW()-3),C$4:C$110,0)),"-")</f>
        <v>-</v>
      </c>
      <c r="X67" s="68" t="str">
        <f t="shared" si="8"/>
        <v>-</v>
      </c>
      <c r="Y67" s="66" t="str">
        <f t="shared" si="9"/>
        <v/>
      </c>
      <c r="Z67" s="66"/>
      <c r="AA67" s="21" t="str">
        <f>IFERROR(INDEX($A$4:$A$110,MATCH(SMALL($F$4:$F$110,ROW()-3),F$4:F$110,0)),"-")</f>
        <v>-</v>
      </c>
      <c r="AB67" s="21" t="str">
        <f t="shared" si="10"/>
        <v>-</v>
      </c>
      <c r="AC67" s="21"/>
      <c r="AD67" s="21"/>
      <c r="AE67" s="69"/>
      <c r="AF67" s="69" t="s">
        <v>280</v>
      </c>
      <c r="AG67" s="70" t="e">
        <f t="shared" si="21"/>
        <v>#NUM!</v>
      </c>
      <c r="AH67" s="70" t="e">
        <f t="shared" si="12"/>
        <v>#NUM!</v>
      </c>
      <c r="AI67" s="21"/>
      <c r="AJ67" s="21"/>
      <c r="AK67" s="66">
        <v>1</v>
      </c>
      <c r="AL67" s="15"/>
      <c r="AM67" s="15"/>
      <c r="AN67" s="15"/>
    </row>
    <row r="68" spans="1:40" ht="20.100000000000001" customHeight="1" thickBot="1" x14ac:dyDescent="0.3">
      <c r="A68" s="39" t="s">
        <v>210</v>
      </c>
      <c r="B68" s="9"/>
      <c r="C68" s="7" t="str">
        <f t="shared" ref="C68:C99" si="22">IF(B68,RANK(B68,B$4:B$110,1),"")</f>
        <v/>
      </c>
      <c r="D68" s="31"/>
      <c r="E68" s="9"/>
      <c r="F68" s="2" t="str">
        <f t="shared" ref="F68:F99" si="23">IF(E68,RANK(E68,E$4:E$110,1),"")</f>
        <v/>
      </c>
      <c r="G68" s="2"/>
      <c r="H68" s="13"/>
      <c r="I68" s="10" t="str">
        <f t="shared" ref="I68:I99" si="24">IF(H68,RANK(H68,H$4:H$110,1),"")</f>
        <v/>
      </c>
      <c r="J68" s="31"/>
      <c r="K68" s="1"/>
      <c r="L68" s="2" t="str">
        <f t="shared" ref="L68:L99" si="25">IF(K68,RANK(K68,K$4:K$110,1),"")</f>
        <v/>
      </c>
      <c r="M68" s="31"/>
      <c r="N68" s="6" t="str">
        <f t="shared" si="13"/>
        <v/>
      </c>
      <c r="O68" s="7" t="str">
        <f t="shared" ref="O68:O99" si="26">IF(N68="","",RANK(N68,N$4:N$110,1))</f>
        <v/>
      </c>
      <c r="P68" s="6" t="str">
        <f t="shared" ref="P68:P99" si="27">IF(LEN(N68)=0,"",N68-MIN(N$4:N$111))</f>
        <v/>
      </c>
      <c r="Q68" s="65" t="s">
        <v>96</v>
      </c>
      <c r="R68" s="14" t="str">
        <f t="shared" ref="R68:R99" si="28">IFERROR(INDEX($A$4:$A$110,MATCH(SMALL($O$4:$O$110,ROW()-3),O$4:O$110,0)),"-")</f>
        <v>-</v>
      </c>
      <c r="S68" s="71" t="str">
        <f>IF(R68="-","",VLOOKUP(R68,$A$4:$P$110,16,FALSE))</f>
        <v/>
      </c>
      <c r="T68" s="15"/>
      <c r="U68" s="21" t="str">
        <f t="shared" si="7"/>
        <v/>
      </c>
      <c r="V68" s="21"/>
      <c r="W68" s="66" t="str">
        <f>IFERROR(INDEX($A$4:$A$110,MATCH(SMALL($C$4:$C$110,ROW()-3),C$4:C$110,0)),"-")</f>
        <v>-</v>
      </c>
      <c r="X68" s="68" t="str">
        <f t="shared" si="8"/>
        <v>-</v>
      </c>
      <c r="Y68" s="66" t="str">
        <f t="shared" si="9"/>
        <v/>
      </c>
      <c r="Z68" s="66"/>
      <c r="AA68" s="21" t="str">
        <f>IFERROR(INDEX($A$4:$A$110,MATCH(SMALL($F$4:$F$110,ROW()-3),F$4:F$110,0)),"-")</f>
        <v>-</v>
      </c>
      <c r="AB68" s="21" t="str">
        <f t="shared" si="10"/>
        <v>-</v>
      </c>
      <c r="AC68" s="21"/>
      <c r="AD68" s="21"/>
      <c r="AE68" s="69"/>
      <c r="AF68" s="69" t="s">
        <v>281</v>
      </c>
      <c r="AG68" s="70" t="e">
        <f t="shared" si="21"/>
        <v>#NUM!</v>
      </c>
      <c r="AH68" s="70" t="e">
        <f t="shared" si="12"/>
        <v>#NUM!</v>
      </c>
      <c r="AI68" s="21"/>
      <c r="AJ68" s="21"/>
      <c r="AK68" s="66">
        <v>1</v>
      </c>
      <c r="AL68" s="15"/>
      <c r="AM68" s="15"/>
      <c r="AN68" s="15"/>
    </row>
    <row r="69" spans="1:40" ht="20.100000000000001" customHeight="1" thickBot="1" x14ac:dyDescent="0.3">
      <c r="A69" s="39" t="s">
        <v>211</v>
      </c>
      <c r="B69" s="9"/>
      <c r="C69" s="7" t="str">
        <f t="shared" si="22"/>
        <v/>
      </c>
      <c r="D69" s="31"/>
      <c r="E69" s="9"/>
      <c r="F69" s="2" t="str">
        <f t="shared" si="23"/>
        <v/>
      </c>
      <c r="G69" s="2"/>
      <c r="H69" s="13"/>
      <c r="I69" s="10" t="str">
        <f t="shared" si="24"/>
        <v/>
      </c>
      <c r="J69" s="31"/>
      <c r="K69" s="1"/>
      <c r="L69" s="2" t="str">
        <f t="shared" si="25"/>
        <v/>
      </c>
      <c r="M69" s="31"/>
      <c r="N69" s="6" t="str">
        <f t="shared" ref="N69:N110" si="29">IF(SUM($B69=0,$E69=0,$H69=0,$K69=0)=0,SUM($B69+$E69+$H69+$K69),"")</f>
        <v/>
      </c>
      <c r="O69" s="7" t="str">
        <f t="shared" si="26"/>
        <v/>
      </c>
      <c r="P69" s="6" t="str">
        <f t="shared" si="27"/>
        <v/>
      </c>
      <c r="Q69" s="65" t="s">
        <v>97</v>
      </c>
      <c r="R69" s="14" t="str">
        <f t="shared" si="28"/>
        <v>-</v>
      </c>
      <c r="S69" s="71" t="str">
        <f>IF(R69="-","",VLOOKUP(R69,$A$4:$P$110,16,FALSE))</f>
        <v/>
      </c>
      <c r="T69" s="15"/>
      <c r="U69" s="21" t="str">
        <f t="shared" ref="U69:U110" si="30">IF(W69="-","",VLOOKUP(W69,$A$4:$D$110,4,FALSE))</f>
        <v/>
      </c>
      <c r="V69" s="21"/>
      <c r="W69" s="66" t="str">
        <f>IFERROR(INDEX($A$4:$A$110,MATCH(SMALL($C$4:$C$110,ROW()-3),C$4:C$110,0)),"-")</f>
        <v>-</v>
      </c>
      <c r="X69" s="68" t="str">
        <f t="shared" ref="X69:X110" si="31">IF(W69="-","-",V69*U69)</f>
        <v>-</v>
      </c>
      <c r="Y69" s="66" t="str">
        <f t="shared" ref="Y69:Y110" si="32">IF(AA69="-","",VLOOKUP(AA69,$A$4:$G$110,7,FALSE))</f>
        <v/>
      </c>
      <c r="Z69" s="66"/>
      <c r="AA69" s="21" t="str">
        <f>IFERROR(INDEX($A$4:$A$110,MATCH(SMALL($F$4:$F$110,ROW()-3),F$4:F$110,0)),"-")</f>
        <v>-</v>
      </c>
      <c r="AB69" s="21" t="str">
        <f t="shared" ref="AB69:AB110" si="33">IF(AA69="-","-",Y69*Z69)</f>
        <v>-</v>
      </c>
      <c r="AC69" s="21"/>
      <c r="AD69" s="21"/>
      <c r="AE69" s="69"/>
      <c r="AF69" s="69" t="s">
        <v>282</v>
      </c>
      <c r="AG69" s="70" t="e">
        <f t="shared" ref="AG69:AG106" si="34">INDEX($AC$4:$AC$50,MATCH(SMALL($AE$4:$AE$50,ROW()-3),$AE$4:$AE$50,0))</f>
        <v>#NUM!</v>
      </c>
      <c r="AH69" s="70" t="e">
        <f t="shared" ref="AH69:AH110" si="35">VLOOKUP(AG69,$AC$4:$AD$110,2,FALSE)</f>
        <v>#NUM!</v>
      </c>
      <c r="AI69" s="21"/>
      <c r="AJ69" s="21"/>
      <c r="AK69" s="66">
        <v>1</v>
      </c>
      <c r="AL69" s="15"/>
      <c r="AM69" s="15"/>
      <c r="AN69" s="15"/>
    </row>
    <row r="70" spans="1:40" ht="20.100000000000001" customHeight="1" thickBot="1" x14ac:dyDescent="0.3">
      <c r="A70" s="39" t="s">
        <v>212</v>
      </c>
      <c r="B70" s="9">
        <v>4.5474537037037033E-4</v>
      </c>
      <c r="C70" s="7">
        <f t="shared" si="22"/>
        <v>23</v>
      </c>
      <c r="D70" s="31">
        <v>2</v>
      </c>
      <c r="E70" s="9">
        <v>3.8123842592592593E-4</v>
      </c>
      <c r="F70" s="2">
        <f t="shared" si="23"/>
        <v>40</v>
      </c>
      <c r="G70" s="2">
        <v>2</v>
      </c>
      <c r="H70" s="13">
        <v>7.4296296296296306E-4</v>
      </c>
      <c r="I70" s="10">
        <f t="shared" si="24"/>
        <v>24</v>
      </c>
      <c r="J70" s="31"/>
      <c r="K70" s="1">
        <v>1.0553587962962962E-3</v>
      </c>
      <c r="L70" s="2">
        <f t="shared" si="25"/>
        <v>30</v>
      </c>
      <c r="M70" s="31"/>
      <c r="N70" s="6">
        <f t="shared" si="29"/>
        <v>2.6343055555555555E-3</v>
      </c>
      <c r="O70" s="7">
        <f t="shared" si="26"/>
        <v>20</v>
      </c>
      <c r="P70" s="6">
        <f t="shared" si="27"/>
        <v>3.2054398148148111E-4</v>
      </c>
      <c r="Q70" s="65" t="s">
        <v>98</v>
      </c>
      <c r="R70" s="14" t="str">
        <f t="shared" si="28"/>
        <v>-</v>
      </c>
      <c r="S70" s="71" t="str">
        <f>IF(R70="-","",VLOOKUP(R70,$A$4:$P$110,16,FALSE))</f>
        <v/>
      </c>
      <c r="T70" s="15"/>
      <c r="U70" s="21" t="str">
        <f t="shared" si="30"/>
        <v/>
      </c>
      <c r="V70" s="21"/>
      <c r="W70" s="66" t="str">
        <f>IFERROR(INDEX($A$4:$A$110,MATCH(SMALL($C$4:$C$110,ROW()-3),C$4:C$110,0)),"-")</f>
        <v>-</v>
      </c>
      <c r="X70" s="68" t="str">
        <f t="shared" si="31"/>
        <v>-</v>
      </c>
      <c r="Y70" s="66" t="str">
        <f t="shared" si="32"/>
        <v/>
      </c>
      <c r="Z70" s="66"/>
      <c r="AA70" s="21" t="str">
        <f>IFERROR(INDEX($A$4:$A$110,MATCH(SMALL($F$4:$F$110,ROW()-3),F$4:F$110,0)),"-")</f>
        <v>-</v>
      </c>
      <c r="AB70" s="21" t="str">
        <f t="shared" si="33"/>
        <v>-</v>
      </c>
      <c r="AC70" s="21"/>
      <c r="AD70" s="21"/>
      <c r="AE70" s="69"/>
      <c r="AF70" s="69" t="s">
        <v>283</v>
      </c>
      <c r="AG70" s="70" t="e">
        <f t="shared" si="34"/>
        <v>#NUM!</v>
      </c>
      <c r="AH70" s="70" t="e">
        <f t="shared" si="35"/>
        <v>#NUM!</v>
      </c>
      <c r="AI70" s="21"/>
      <c r="AJ70" s="21"/>
      <c r="AK70" s="66">
        <v>1</v>
      </c>
      <c r="AL70" s="15"/>
      <c r="AM70" s="15"/>
      <c r="AN70" s="15"/>
    </row>
    <row r="71" spans="1:40" ht="20.100000000000001" customHeight="1" thickBot="1" x14ac:dyDescent="0.3">
      <c r="A71" s="39" t="s">
        <v>213</v>
      </c>
      <c r="B71" s="9"/>
      <c r="C71" s="7" t="str">
        <f t="shared" si="22"/>
        <v/>
      </c>
      <c r="D71" s="31"/>
      <c r="E71" s="9">
        <v>3.5600694444444444E-4</v>
      </c>
      <c r="F71" s="2">
        <f t="shared" si="23"/>
        <v>9</v>
      </c>
      <c r="G71" s="2">
        <v>1</v>
      </c>
      <c r="H71" s="13">
        <v>6.8214120370370358E-4</v>
      </c>
      <c r="I71" s="10">
        <f t="shared" si="24"/>
        <v>5</v>
      </c>
      <c r="J71" s="31"/>
      <c r="K71" s="1">
        <v>9.6512731481481482E-4</v>
      </c>
      <c r="L71" s="2">
        <f t="shared" si="25"/>
        <v>6</v>
      </c>
      <c r="M71" s="31"/>
      <c r="N71" s="6" t="str">
        <f t="shared" si="29"/>
        <v/>
      </c>
      <c r="O71" s="7" t="str">
        <f t="shared" si="26"/>
        <v/>
      </c>
      <c r="P71" s="6" t="str">
        <f t="shared" si="27"/>
        <v/>
      </c>
      <c r="Q71" s="65" t="s">
        <v>99</v>
      </c>
      <c r="R71" s="14" t="str">
        <f t="shared" si="28"/>
        <v>-</v>
      </c>
      <c r="S71" s="71" t="str">
        <f>IF(R71="-","",VLOOKUP(R71,$A$4:$P$110,16,FALSE))</f>
        <v/>
      </c>
      <c r="T71" s="15"/>
      <c r="U71" s="21" t="str">
        <f t="shared" si="30"/>
        <v/>
      </c>
      <c r="V71" s="21"/>
      <c r="W71" s="66" t="str">
        <f>IFERROR(INDEX($A$4:$A$110,MATCH(SMALL($C$4:$C$110,ROW()-3),C$4:C$110,0)),"-")</f>
        <v>-</v>
      </c>
      <c r="X71" s="68" t="str">
        <f t="shared" si="31"/>
        <v>-</v>
      </c>
      <c r="Y71" s="66" t="str">
        <f t="shared" si="32"/>
        <v/>
      </c>
      <c r="Z71" s="66"/>
      <c r="AA71" s="21" t="str">
        <f>IFERROR(INDEX($A$4:$A$110,MATCH(SMALL($F$4:$F$110,ROW()-3),F$4:F$110,0)),"-")</f>
        <v>-</v>
      </c>
      <c r="AB71" s="21" t="str">
        <f t="shared" si="33"/>
        <v>-</v>
      </c>
      <c r="AC71" s="21"/>
      <c r="AD71" s="21"/>
      <c r="AE71" s="69"/>
      <c r="AF71" s="69" t="s">
        <v>284</v>
      </c>
      <c r="AG71" s="70" t="e">
        <f t="shared" si="34"/>
        <v>#NUM!</v>
      </c>
      <c r="AH71" s="70" t="e">
        <f t="shared" si="35"/>
        <v>#NUM!</v>
      </c>
      <c r="AI71" s="21"/>
      <c r="AJ71" s="21"/>
      <c r="AK71" s="66">
        <v>1</v>
      </c>
      <c r="AL71" s="15"/>
      <c r="AM71" s="15"/>
      <c r="AN71" s="15"/>
    </row>
    <row r="72" spans="1:40" ht="20.100000000000001" customHeight="1" thickBot="1" x14ac:dyDescent="0.3">
      <c r="A72" s="39" t="s">
        <v>214</v>
      </c>
      <c r="B72" s="9"/>
      <c r="C72" s="7" t="str">
        <f t="shared" si="22"/>
        <v/>
      </c>
      <c r="D72" s="31"/>
      <c r="E72" s="9"/>
      <c r="F72" s="2" t="str">
        <f t="shared" si="23"/>
        <v/>
      </c>
      <c r="G72" s="2"/>
      <c r="H72" s="13"/>
      <c r="I72" s="10" t="str">
        <f t="shared" si="24"/>
        <v/>
      </c>
      <c r="J72" s="31"/>
      <c r="K72" s="1"/>
      <c r="L72" s="2" t="str">
        <f t="shared" si="25"/>
        <v/>
      </c>
      <c r="M72" s="31"/>
      <c r="N72" s="6" t="str">
        <f t="shared" si="29"/>
        <v/>
      </c>
      <c r="O72" s="7" t="str">
        <f t="shared" si="26"/>
        <v/>
      </c>
      <c r="P72" s="6" t="str">
        <f t="shared" si="27"/>
        <v/>
      </c>
      <c r="Q72" s="65" t="s">
        <v>100</v>
      </c>
      <c r="R72" s="14" t="str">
        <f t="shared" si="28"/>
        <v>-</v>
      </c>
      <c r="S72" s="71" t="str">
        <f>IF(R72="-","",VLOOKUP(R72,$A$4:$P$110,16,FALSE))</f>
        <v/>
      </c>
      <c r="T72" s="15"/>
      <c r="U72" s="21" t="str">
        <f t="shared" si="30"/>
        <v/>
      </c>
      <c r="V72" s="21"/>
      <c r="W72" s="66" t="str">
        <f>IFERROR(INDEX($A$4:$A$110,MATCH(SMALL($C$4:$C$110,ROW()-3),C$4:C$110,0)),"-")</f>
        <v>-</v>
      </c>
      <c r="X72" s="68" t="str">
        <f t="shared" si="31"/>
        <v>-</v>
      </c>
      <c r="Y72" s="66" t="str">
        <f t="shared" si="32"/>
        <v/>
      </c>
      <c r="Z72" s="66"/>
      <c r="AA72" s="21" t="str">
        <f>IFERROR(INDEX($A$4:$A$110,MATCH(SMALL($F$4:$F$110,ROW()-3),F$4:F$110,0)),"-")</f>
        <v>-</v>
      </c>
      <c r="AB72" s="21" t="str">
        <f t="shared" si="33"/>
        <v>-</v>
      </c>
      <c r="AC72" s="21"/>
      <c r="AD72" s="21"/>
      <c r="AE72" s="69"/>
      <c r="AF72" s="69" t="s">
        <v>285</v>
      </c>
      <c r="AG72" s="70" t="e">
        <f t="shared" si="34"/>
        <v>#NUM!</v>
      </c>
      <c r="AH72" s="70" t="e">
        <f t="shared" si="35"/>
        <v>#NUM!</v>
      </c>
      <c r="AI72" s="21"/>
      <c r="AJ72" s="21"/>
      <c r="AK72" s="66">
        <v>1</v>
      </c>
      <c r="AL72" s="15"/>
      <c r="AM72" s="15"/>
      <c r="AN72" s="15"/>
    </row>
    <row r="73" spans="1:40" ht="20.100000000000001" customHeight="1" thickBot="1" x14ac:dyDescent="0.3">
      <c r="A73" s="39" t="s">
        <v>215</v>
      </c>
      <c r="B73" s="9"/>
      <c r="C73" s="7" t="str">
        <f t="shared" si="22"/>
        <v/>
      </c>
      <c r="D73" s="31"/>
      <c r="E73" s="9"/>
      <c r="F73" s="2" t="str">
        <f t="shared" si="23"/>
        <v/>
      </c>
      <c r="G73" s="2"/>
      <c r="H73" s="13"/>
      <c r="I73" s="10" t="str">
        <f t="shared" si="24"/>
        <v/>
      </c>
      <c r="J73" s="31"/>
      <c r="K73" s="1"/>
      <c r="L73" s="2" t="str">
        <f t="shared" si="25"/>
        <v/>
      </c>
      <c r="M73" s="31"/>
      <c r="N73" s="6" t="str">
        <f t="shared" si="29"/>
        <v/>
      </c>
      <c r="O73" s="7" t="str">
        <f t="shared" si="26"/>
        <v/>
      </c>
      <c r="P73" s="6" t="str">
        <f t="shared" si="27"/>
        <v/>
      </c>
      <c r="Q73" s="65" t="s">
        <v>101</v>
      </c>
      <c r="R73" s="14" t="str">
        <f t="shared" si="28"/>
        <v>-</v>
      </c>
      <c r="S73" s="71" t="str">
        <f>IF(R73="-","",VLOOKUP(R73,$A$4:$P$110,16,FALSE))</f>
        <v/>
      </c>
      <c r="T73" s="15"/>
      <c r="U73" s="21" t="str">
        <f t="shared" si="30"/>
        <v/>
      </c>
      <c r="V73" s="21"/>
      <c r="W73" s="66" t="str">
        <f>IFERROR(INDEX($A$4:$A$110,MATCH(SMALL($C$4:$C$110,ROW()-3),C$4:C$110,0)),"-")</f>
        <v>-</v>
      </c>
      <c r="X73" s="68" t="str">
        <f t="shared" si="31"/>
        <v>-</v>
      </c>
      <c r="Y73" s="66" t="str">
        <f t="shared" si="32"/>
        <v/>
      </c>
      <c r="Z73" s="66"/>
      <c r="AA73" s="21" t="str">
        <f>IFERROR(INDEX($A$4:$A$110,MATCH(SMALL($F$4:$F$110,ROW()-3),F$4:F$110,0)),"-")</f>
        <v>-</v>
      </c>
      <c r="AB73" s="21" t="str">
        <f t="shared" si="33"/>
        <v>-</v>
      </c>
      <c r="AC73" s="21"/>
      <c r="AD73" s="21"/>
      <c r="AE73" s="69"/>
      <c r="AF73" s="69" t="s">
        <v>101</v>
      </c>
      <c r="AG73" s="70" t="e">
        <f t="shared" si="34"/>
        <v>#NUM!</v>
      </c>
      <c r="AH73" s="70" t="e">
        <f t="shared" si="35"/>
        <v>#NUM!</v>
      </c>
      <c r="AI73" s="21"/>
      <c r="AJ73" s="21"/>
      <c r="AK73" s="66">
        <v>1</v>
      </c>
      <c r="AL73" s="15"/>
      <c r="AM73" s="15"/>
      <c r="AN73" s="15"/>
    </row>
    <row r="74" spans="1:40" ht="20.100000000000001" customHeight="1" thickBot="1" x14ac:dyDescent="0.3">
      <c r="A74" s="39" t="s">
        <v>216</v>
      </c>
      <c r="B74" s="9"/>
      <c r="C74" s="7" t="str">
        <f t="shared" si="22"/>
        <v/>
      </c>
      <c r="D74" s="31"/>
      <c r="E74" s="9"/>
      <c r="F74" s="2" t="str">
        <f t="shared" si="23"/>
        <v/>
      </c>
      <c r="G74" s="2"/>
      <c r="H74" s="13"/>
      <c r="I74" s="10" t="str">
        <f t="shared" si="24"/>
        <v/>
      </c>
      <c r="J74" s="31"/>
      <c r="K74" s="1"/>
      <c r="L74" s="2" t="str">
        <f t="shared" si="25"/>
        <v/>
      </c>
      <c r="M74" s="31"/>
      <c r="N74" s="6" t="str">
        <f t="shared" si="29"/>
        <v/>
      </c>
      <c r="O74" s="7" t="str">
        <f t="shared" si="26"/>
        <v/>
      </c>
      <c r="P74" s="6" t="str">
        <f t="shared" si="27"/>
        <v/>
      </c>
      <c r="Q74" s="65" t="s">
        <v>102</v>
      </c>
      <c r="R74" s="14" t="str">
        <f t="shared" si="28"/>
        <v>-</v>
      </c>
      <c r="S74" s="71" t="str">
        <f>IF(R74="-","",VLOOKUP(R74,$A$4:$P$110,16,FALSE))</f>
        <v/>
      </c>
      <c r="T74" s="15"/>
      <c r="U74" s="21" t="str">
        <f t="shared" si="30"/>
        <v/>
      </c>
      <c r="V74" s="21"/>
      <c r="W74" s="66" t="str">
        <f>IFERROR(INDEX($A$4:$A$110,MATCH(SMALL($C$4:$C$110,ROW()-3),C$4:C$110,0)),"-")</f>
        <v>-</v>
      </c>
      <c r="X74" s="68" t="str">
        <f t="shared" si="31"/>
        <v>-</v>
      </c>
      <c r="Y74" s="66" t="str">
        <f t="shared" si="32"/>
        <v/>
      </c>
      <c r="Z74" s="66"/>
      <c r="AA74" s="21" t="str">
        <f>IFERROR(INDEX($A$4:$A$110,MATCH(SMALL($F$4:$F$110,ROW()-3),F$4:F$110,0)),"-")</f>
        <v>-</v>
      </c>
      <c r="AB74" s="21" t="str">
        <f t="shared" si="33"/>
        <v>-</v>
      </c>
      <c r="AC74" s="21"/>
      <c r="AD74" s="21"/>
      <c r="AE74" s="69"/>
      <c r="AF74" s="69" t="s">
        <v>102</v>
      </c>
      <c r="AG74" s="70" t="e">
        <f t="shared" si="34"/>
        <v>#NUM!</v>
      </c>
      <c r="AH74" s="70" t="e">
        <f t="shared" si="35"/>
        <v>#NUM!</v>
      </c>
      <c r="AI74" s="21"/>
      <c r="AJ74" s="21"/>
      <c r="AK74" s="66">
        <v>1</v>
      </c>
      <c r="AL74" s="15"/>
      <c r="AM74" s="15"/>
      <c r="AN74" s="15"/>
    </row>
    <row r="75" spans="1:40" ht="20.100000000000001" customHeight="1" thickBot="1" x14ac:dyDescent="0.3">
      <c r="A75" s="39" t="s">
        <v>217</v>
      </c>
      <c r="B75" s="9"/>
      <c r="C75" s="7" t="str">
        <f t="shared" si="22"/>
        <v/>
      </c>
      <c r="D75" s="31"/>
      <c r="E75" s="9">
        <v>3.5796296296296292E-4</v>
      </c>
      <c r="F75" s="2">
        <f t="shared" si="23"/>
        <v>12</v>
      </c>
      <c r="G75" s="2">
        <v>1</v>
      </c>
      <c r="H75" s="13"/>
      <c r="I75" s="10" t="str">
        <f t="shared" si="24"/>
        <v/>
      </c>
      <c r="J75" s="31"/>
      <c r="K75" s="1"/>
      <c r="L75" s="2" t="str">
        <f t="shared" si="25"/>
        <v/>
      </c>
      <c r="M75" s="31"/>
      <c r="N75" s="6" t="str">
        <f t="shared" si="29"/>
        <v/>
      </c>
      <c r="O75" s="7" t="str">
        <f t="shared" si="26"/>
        <v/>
      </c>
      <c r="P75" s="6" t="str">
        <f t="shared" si="27"/>
        <v/>
      </c>
      <c r="Q75" s="65" t="s">
        <v>103</v>
      </c>
      <c r="R75" s="14" t="str">
        <f t="shared" si="28"/>
        <v>-</v>
      </c>
      <c r="S75" s="71" t="str">
        <f>IF(R75="-","",VLOOKUP(R75,$A$4:$P$110,16,FALSE))</f>
        <v/>
      </c>
      <c r="T75" s="15"/>
      <c r="U75" s="21" t="str">
        <f t="shared" si="30"/>
        <v/>
      </c>
      <c r="V75" s="21"/>
      <c r="W75" s="66" t="str">
        <f>IFERROR(INDEX($A$4:$A$110,MATCH(SMALL($C$4:$C$110,ROW()-3),C$4:C$110,0)),"-")</f>
        <v>-</v>
      </c>
      <c r="X75" s="68" t="str">
        <f t="shared" si="31"/>
        <v>-</v>
      </c>
      <c r="Y75" s="66" t="str">
        <f t="shared" si="32"/>
        <v/>
      </c>
      <c r="Z75" s="66"/>
      <c r="AA75" s="21" t="str">
        <f>IFERROR(INDEX($A$4:$A$110,MATCH(SMALL($F$4:$F$110,ROW()-3),F$4:F$110,0)),"-")</f>
        <v>-</v>
      </c>
      <c r="AB75" s="21" t="str">
        <f t="shared" si="33"/>
        <v>-</v>
      </c>
      <c r="AC75" s="21"/>
      <c r="AD75" s="21"/>
      <c r="AE75" s="69"/>
      <c r="AF75" s="69" t="s">
        <v>286</v>
      </c>
      <c r="AG75" s="70" t="e">
        <f t="shared" si="34"/>
        <v>#NUM!</v>
      </c>
      <c r="AH75" s="70" t="e">
        <f t="shared" si="35"/>
        <v>#NUM!</v>
      </c>
      <c r="AI75" s="21"/>
      <c r="AJ75" s="21"/>
      <c r="AK75" s="66">
        <v>1</v>
      </c>
      <c r="AL75" s="15"/>
      <c r="AM75" s="15"/>
      <c r="AN75" s="15"/>
    </row>
    <row r="76" spans="1:40" ht="20.100000000000001" customHeight="1" thickBot="1" x14ac:dyDescent="0.3">
      <c r="A76" s="39" t="s">
        <v>218</v>
      </c>
      <c r="B76" s="9"/>
      <c r="C76" s="7" t="str">
        <f t="shared" si="22"/>
        <v/>
      </c>
      <c r="D76" s="31"/>
      <c r="E76" s="9">
        <v>3.748263888888889E-4</v>
      </c>
      <c r="F76" s="2">
        <f t="shared" si="23"/>
        <v>32</v>
      </c>
      <c r="G76" s="2">
        <v>2</v>
      </c>
      <c r="H76" s="13">
        <v>7.1009259259259257E-4</v>
      </c>
      <c r="I76" s="10">
        <f t="shared" si="24"/>
        <v>16</v>
      </c>
      <c r="J76" s="31"/>
      <c r="K76" s="1">
        <v>1.0224421296296297E-3</v>
      </c>
      <c r="L76" s="2">
        <f t="shared" si="25"/>
        <v>25</v>
      </c>
      <c r="M76" s="31"/>
      <c r="N76" s="6" t="str">
        <f t="shared" si="29"/>
        <v/>
      </c>
      <c r="O76" s="7" t="str">
        <f t="shared" si="26"/>
        <v/>
      </c>
      <c r="P76" s="6" t="str">
        <f t="shared" si="27"/>
        <v/>
      </c>
      <c r="Q76" s="65" t="s">
        <v>104</v>
      </c>
      <c r="R76" s="14" t="str">
        <f t="shared" si="28"/>
        <v>-</v>
      </c>
      <c r="S76" s="71" t="str">
        <f>IF(R76="-","",VLOOKUP(R76,$A$4:$P$110,16,FALSE))</f>
        <v/>
      </c>
      <c r="T76" s="15"/>
      <c r="U76" s="21" t="str">
        <f t="shared" si="30"/>
        <v/>
      </c>
      <c r="V76" s="21"/>
      <c r="W76" s="66" t="str">
        <f>IFERROR(INDEX($A$4:$A$110,MATCH(SMALL($C$4:$C$110,ROW()-3),C$4:C$110,0)),"-")</f>
        <v>-</v>
      </c>
      <c r="X76" s="68" t="str">
        <f t="shared" si="31"/>
        <v>-</v>
      </c>
      <c r="Y76" s="66" t="str">
        <f t="shared" si="32"/>
        <v/>
      </c>
      <c r="Z76" s="66"/>
      <c r="AA76" s="21" t="str">
        <f>IFERROR(INDEX($A$4:$A$110,MATCH(SMALL($F$4:$F$110,ROW()-3),F$4:F$110,0)),"-")</f>
        <v>-</v>
      </c>
      <c r="AB76" s="21" t="str">
        <f t="shared" si="33"/>
        <v>-</v>
      </c>
      <c r="AC76" s="21"/>
      <c r="AD76" s="21"/>
      <c r="AE76" s="69"/>
      <c r="AF76" s="69" t="s">
        <v>287</v>
      </c>
      <c r="AG76" s="70" t="e">
        <f t="shared" si="34"/>
        <v>#NUM!</v>
      </c>
      <c r="AH76" s="70" t="e">
        <f t="shared" si="35"/>
        <v>#NUM!</v>
      </c>
      <c r="AI76" s="21"/>
      <c r="AJ76" s="21"/>
      <c r="AK76" s="66">
        <v>1</v>
      </c>
      <c r="AL76" s="15"/>
      <c r="AM76" s="15"/>
      <c r="AN76" s="15"/>
    </row>
    <row r="77" spans="1:40" ht="20.100000000000001" customHeight="1" thickBot="1" x14ac:dyDescent="0.3">
      <c r="A77" s="39" t="s">
        <v>219</v>
      </c>
      <c r="B77" s="9">
        <v>4.4645833333333327E-4</v>
      </c>
      <c r="C77" s="7">
        <f t="shared" si="22"/>
        <v>20</v>
      </c>
      <c r="D77" s="31">
        <v>2</v>
      </c>
      <c r="E77" s="9">
        <v>3.723958333333333E-4</v>
      </c>
      <c r="F77" s="2">
        <f t="shared" si="23"/>
        <v>31</v>
      </c>
      <c r="G77" s="2">
        <v>2</v>
      </c>
      <c r="H77" s="13">
        <v>7.2450231481481487E-4</v>
      </c>
      <c r="I77" s="10">
        <f t="shared" si="24"/>
        <v>19</v>
      </c>
      <c r="J77" s="31"/>
      <c r="K77" s="1">
        <v>9.9447916666666673E-4</v>
      </c>
      <c r="L77" s="2">
        <f t="shared" si="25"/>
        <v>16</v>
      </c>
      <c r="M77" s="31"/>
      <c r="N77" s="6">
        <f t="shared" si="29"/>
        <v>2.5378356481481484E-3</v>
      </c>
      <c r="O77" s="7">
        <f t="shared" si="26"/>
        <v>12</v>
      </c>
      <c r="P77" s="6">
        <f t="shared" si="27"/>
        <v>2.2407407407407402E-4</v>
      </c>
      <c r="Q77" s="65" t="s">
        <v>105</v>
      </c>
      <c r="R77" s="14" t="str">
        <f t="shared" si="28"/>
        <v>-</v>
      </c>
      <c r="S77" s="71" t="str">
        <f>IF(R77="-","",VLOOKUP(R77,$A$4:$P$110,16,FALSE))</f>
        <v/>
      </c>
      <c r="T77" s="15"/>
      <c r="U77" s="21" t="str">
        <f t="shared" si="30"/>
        <v/>
      </c>
      <c r="V77" s="21"/>
      <c r="W77" s="66" t="str">
        <f>IFERROR(INDEX($A$4:$A$110,MATCH(SMALL($C$4:$C$110,ROW()-3),C$4:C$110,0)),"-")</f>
        <v>-</v>
      </c>
      <c r="X77" s="68" t="str">
        <f t="shared" si="31"/>
        <v>-</v>
      </c>
      <c r="Y77" s="66" t="str">
        <f t="shared" si="32"/>
        <v/>
      </c>
      <c r="Z77" s="66"/>
      <c r="AA77" s="21" t="str">
        <f>IFERROR(INDEX($A$4:$A$110,MATCH(SMALL($F$4:$F$110,ROW()-3),F$4:F$110,0)),"-")</f>
        <v>-</v>
      </c>
      <c r="AB77" s="21" t="str">
        <f t="shared" si="33"/>
        <v>-</v>
      </c>
      <c r="AC77" s="21"/>
      <c r="AD77" s="21"/>
      <c r="AE77" s="69"/>
      <c r="AF77" s="69" t="s">
        <v>288</v>
      </c>
      <c r="AG77" s="70" t="e">
        <f t="shared" si="34"/>
        <v>#NUM!</v>
      </c>
      <c r="AH77" s="70" t="e">
        <f t="shared" si="35"/>
        <v>#NUM!</v>
      </c>
      <c r="AI77" s="21"/>
      <c r="AJ77" s="21"/>
      <c r="AK77" s="66">
        <v>1</v>
      </c>
      <c r="AL77" s="15"/>
      <c r="AM77" s="15"/>
      <c r="AN77" s="15"/>
    </row>
    <row r="78" spans="1:40" ht="20.100000000000001" customHeight="1" thickBot="1" x14ac:dyDescent="0.3">
      <c r="A78" s="39" t="s">
        <v>220</v>
      </c>
      <c r="B78" s="9"/>
      <c r="C78" s="7" t="str">
        <f t="shared" si="22"/>
        <v/>
      </c>
      <c r="D78" s="31"/>
      <c r="E78" s="9"/>
      <c r="F78" s="2" t="str">
        <f t="shared" si="23"/>
        <v/>
      </c>
      <c r="G78" s="2"/>
      <c r="H78" s="13"/>
      <c r="I78" s="10" t="str">
        <f t="shared" si="24"/>
        <v/>
      </c>
      <c r="J78" s="31"/>
      <c r="K78" s="1"/>
      <c r="L78" s="2" t="str">
        <f t="shared" si="25"/>
        <v/>
      </c>
      <c r="M78" s="31"/>
      <c r="N78" s="6" t="str">
        <f t="shared" si="29"/>
        <v/>
      </c>
      <c r="O78" s="7" t="str">
        <f t="shared" si="26"/>
        <v/>
      </c>
      <c r="P78" s="6" t="str">
        <f t="shared" si="27"/>
        <v/>
      </c>
      <c r="Q78" s="65" t="s">
        <v>106</v>
      </c>
      <c r="R78" s="14" t="str">
        <f t="shared" si="28"/>
        <v>-</v>
      </c>
      <c r="S78" s="71" t="str">
        <f>IF(R78="-","",VLOOKUP(R78,$A$4:$P$110,16,FALSE))</f>
        <v/>
      </c>
      <c r="T78" s="15"/>
      <c r="U78" s="21" t="str">
        <f t="shared" si="30"/>
        <v/>
      </c>
      <c r="V78" s="21"/>
      <c r="W78" s="66" t="str">
        <f>IFERROR(INDEX($A$4:$A$110,MATCH(SMALL($C$4:$C$110,ROW()-3),C$4:C$110,0)),"-")</f>
        <v>-</v>
      </c>
      <c r="X78" s="68" t="str">
        <f t="shared" si="31"/>
        <v>-</v>
      </c>
      <c r="Y78" s="66" t="str">
        <f t="shared" si="32"/>
        <v/>
      </c>
      <c r="Z78" s="66"/>
      <c r="AA78" s="21" t="str">
        <f>IFERROR(INDEX($A$4:$A$110,MATCH(SMALL($F$4:$F$110,ROW()-3),F$4:F$110,0)),"-")</f>
        <v>-</v>
      </c>
      <c r="AB78" s="21" t="str">
        <f t="shared" si="33"/>
        <v>-</v>
      </c>
      <c r="AC78" s="21"/>
      <c r="AD78" s="21"/>
      <c r="AE78" s="69"/>
      <c r="AF78" s="69" t="s">
        <v>289</v>
      </c>
      <c r="AG78" s="70" t="e">
        <f t="shared" si="34"/>
        <v>#NUM!</v>
      </c>
      <c r="AH78" s="70" t="e">
        <f t="shared" si="35"/>
        <v>#NUM!</v>
      </c>
      <c r="AI78" s="21"/>
      <c r="AJ78" s="21"/>
      <c r="AK78" s="66">
        <v>1</v>
      </c>
      <c r="AL78" s="15"/>
      <c r="AM78" s="15"/>
      <c r="AN78" s="15"/>
    </row>
    <row r="79" spans="1:40" ht="20.100000000000001" customHeight="1" thickBot="1" x14ac:dyDescent="0.3">
      <c r="A79" s="39" t="s">
        <v>221</v>
      </c>
      <c r="B79" s="9"/>
      <c r="C79" s="7" t="str">
        <f t="shared" si="22"/>
        <v/>
      </c>
      <c r="D79" s="31"/>
      <c r="E79" s="9"/>
      <c r="F79" s="2" t="str">
        <f t="shared" si="23"/>
        <v/>
      </c>
      <c r="G79" s="2"/>
      <c r="H79" s="13"/>
      <c r="I79" s="10" t="str">
        <f t="shared" si="24"/>
        <v/>
      </c>
      <c r="J79" s="31"/>
      <c r="K79" s="1"/>
      <c r="L79" s="2" t="str">
        <f t="shared" si="25"/>
        <v/>
      </c>
      <c r="M79" s="31"/>
      <c r="N79" s="6" t="str">
        <f t="shared" si="29"/>
        <v/>
      </c>
      <c r="O79" s="7" t="str">
        <f t="shared" si="26"/>
        <v/>
      </c>
      <c r="P79" s="6" t="str">
        <f t="shared" si="27"/>
        <v/>
      </c>
      <c r="Q79" s="65" t="s">
        <v>107</v>
      </c>
      <c r="R79" s="14" t="str">
        <f t="shared" si="28"/>
        <v>-</v>
      </c>
      <c r="S79" s="71" t="str">
        <f>IF(R79="-","",VLOOKUP(R79,$A$4:$P$110,16,FALSE))</f>
        <v/>
      </c>
      <c r="T79" s="15"/>
      <c r="U79" s="21" t="str">
        <f t="shared" si="30"/>
        <v/>
      </c>
      <c r="V79" s="21"/>
      <c r="W79" s="66" t="str">
        <f>IFERROR(INDEX($A$4:$A$110,MATCH(SMALL($C$4:$C$110,ROW()-3),C$4:C$110,0)),"-")</f>
        <v>-</v>
      </c>
      <c r="X79" s="68" t="str">
        <f t="shared" si="31"/>
        <v>-</v>
      </c>
      <c r="Y79" s="66" t="str">
        <f t="shared" si="32"/>
        <v/>
      </c>
      <c r="Z79" s="66"/>
      <c r="AA79" s="21" t="str">
        <f>IFERROR(INDEX($A$4:$A$110,MATCH(SMALL($F$4:$F$110,ROW()-3),F$4:F$110,0)),"-")</f>
        <v>-</v>
      </c>
      <c r="AB79" s="21" t="str">
        <f t="shared" si="33"/>
        <v>-</v>
      </c>
      <c r="AC79" s="21"/>
      <c r="AD79" s="21"/>
      <c r="AE79" s="69"/>
      <c r="AF79" s="69" t="s">
        <v>290</v>
      </c>
      <c r="AG79" s="70" t="e">
        <f t="shared" si="34"/>
        <v>#NUM!</v>
      </c>
      <c r="AH79" s="70" t="e">
        <f t="shared" si="35"/>
        <v>#NUM!</v>
      </c>
      <c r="AI79" s="21"/>
      <c r="AJ79" s="21"/>
      <c r="AK79" s="66">
        <v>1</v>
      </c>
      <c r="AL79" s="15"/>
      <c r="AM79" s="15"/>
      <c r="AN79" s="15"/>
    </row>
    <row r="80" spans="1:40" ht="20.100000000000001" customHeight="1" thickBot="1" x14ac:dyDescent="0.3">
      <c r="A80" s="64" t="s">
        <v>222</v>
      </c>
      <c r="B80" s="9"/>
      <c r="C80" s="7" t="str">
        <f t="shared" si="22"/>
        <v/>
      </c>
      <c r="D80" s="31"/>
      <c r="E80" s="9"/>
      <c r="F80" s="2" t="str">
        <f t="shared" si="23"/>
        <v/>
      </c>
      <c r="G80" s="2"/>
      <c r="H80" s="13"/>
      <c r="I80" s="10" t="str">
        <f t="shared" si="24"/>
        <v/>
      </c>
      <c r="J80" s="31"/>
      <c r="K80" s="1"/>
      <c r="L80" s="2" t="str">
        <f t="shared" si="25"/>
        <v/>
      </c>
      <c r="M80" s="31"/>
      <c r="N80" s="6" t="str">
        <f t="shared" si="29"/>
        <v/>
      </c>
      <c r="O80" s="7" t="str">
        <f t="shared" si="26"/>
        <v/>
      </c>
      <c r="P80" s="6" t="str">
        <f t="shared" si="27"/>
        <v/>
      </c>
      <c r="Q80" s="65" t="s">
        <v>108</v>
      </c>
      <c r="R80" s="14" t="str">
        <f t="shared" si="28"/>
        <v>-</v>
      </c>
      <c r="S80" s="71" t="str">
        <f>IF(R80="-","",VLOOKUP(R80,$A$4:$P$110,16,FALSE))</f>
        <v/>
      </c>
      <c r="T80" s="15"/>
      <c r="U80" s="21" t="str">
        <f t="shared" si="30"/>
        <v/>
      </c>
      <c r="V80" s="21"/>
      <c r="W80" s="66" t="str">
        <f>IFERROR(INDEX($A$4:$A$110,MATCH(SMALL($C$4:$C$110,ROW()-3),C$4:C$110,0)),"-")</f>
        <v>-</v>
      </c>
      <c r="X80" s="68" t="str">
        <f t="shared" si="31"/>
        <v>-</v>
      </c>
      <c r="Y80" s="66" t="str">
        <f t="shared" si="32"/>
        <v/>
      </c>
      <c r="Z80" s="66"/>
      <c r="AA80" s="21" t="str">
        <f>IFERROR(INDEX($A$4:$A$110,MATCH(SMALL($F$4:$F$110,ROW()-3),F$4:F$110,0)),"-")</f>
        <v>-</v>
      </c>
      <c r="AB80" s="21" t="str">
        <f t="shared" si="33"/>
        <v>-</v>
      </c>
      <c r="AC80" s="21"/>
      <c r="AD80" s="21"/>
      <c r="AE80" s="69"/>
      <c r="AF80" s="69" t="s">
        <v>291</v>
      </c>
      <c r="AG80" s="70" t="e">
        <f t="shared" si="34"/>
        <v>#NUM!</v>
      </c>
      <c r="AH80" s="70" t="e">
        <f t="shared" si="35"/>
        <v>#NUM!</v>
      </c>
      <c r="AI80" s="21"/>
      <c r="AJ80" s="21"/>
      <c r="AK80" s="66">
        <v>1</v>
      </c>
      <c r="AL80" s="15"/>
      <c r="AM80" s="15"/>
      <c r="AN80" s="15"/>
    </row>
    <row r="81" spans="1:40" ht="20.100000000000001" customHeight="1" thickBot="1" x14ac:dyDescent="0.3">
      <c r="A81" s="39" t="s">
        <v>223</v>
      </c>
      <c r="B81" s="9">
        <v>4.1967592592592593E-4</v>
      </c>
      <c r="C81" s="7">
        <f t="shared" si="22"/>
        <v>8</v>
      </c>
      <c r="D81" s="31">
        <v>1</v>
      </c>
      <c r="E81" s="9">
        <v>3.5670138888888882E-4</v>
      </c>
      <c r="F81" s="2">
        <f t="shared" si="23"/>
        <v>11</v>
      </c>
      <c r="G81" s="2">
        <v>1</v>
      </c>
      <c r="H81" s="13">
        <v>6.8299768518518525E-4</v>
      </c>
      <c r="I81" s="10">
        <f t="shared" si="24"/>
        <v>6</v>
      </c>
      <c r="J81" s="31"/>
      <c r="K81" s="1">
        <v>9.8879629629629621E-4</v>
      </c>
      <c r="L81" s="2">
        <f t="shared" si="25"/>
        <v>14</v>
      </c>
      <c r="M81" s="31"/>
      <c r="N81" s="6">
        <f t="shared" si="29"/>
        <v>2.4481712962962964E-3</v>
      </c>
      <c r="O81" s="7">
        <f t="shared" si="26"/>
        <v>4</v>
      </c>
      <c r="P81" s="6">
        <f t="shared" si="27"/>
        <v>1.3440972222222196E-4</v>
      </c>
      <c r="Q81" s="65" t="s">
        <v>109</v>
      </c>
      <c r="R81" s="14" t="str">
        <f t="shared" si="28"/>
        <v>-</v>
      </c>
      <c r="S81" s="71" t="str">
        <f>IF(R81="-","",VLOOKUP(R81,$A$4:$P$110,16,FALSE))</f>
        <v/>
      </c>
      <c r="T81" s="15"/>
      <c r="U81" s="21" t="str">
        <f t="shared" si="30"/>
        <v/>
      </c>
      <c r="V81" s="21"/>
      <c r="W81" s="66" t="str">
        <f>IFERROR(INDEX($A$4:$A$110,MATCH(SMALL($C$4:$C$110,ROW()-3),C$4:C$110,0)),"-")</f>
        <v>-</v>
      </c>
      <c r="X81" s="68" t="str">
        <f t="shared" si="31"/>
        <v>-</v>
      </c>
      <c r="Y81" s="66" t="str">
        <f t="shared" si="32"/>
        <v/>
      </c>
      <c r="Z81" s="66"/>
      <c r="AA81" s="21" t="str">
        <f>IFERROR(INDEX($A$4:$A$110,MATCH(SMALL($F$4:$F$110,ROW()-3),F$4:F$110,0)),"-")</f>
        <v>-</v>
      </c>
      <c r="AB81" s="21" t="str">
        <f t="shared" si="33"/>
        <v>-</v>
      </c>
      <c r="AC81" s="21"/>
      <c r="AD81" s="21"/>
      <c r="AE81" s="69"/>
      <c r="AF81" s="69" t="s">
        <v>292</v>
      </c>
      <c r="AG81" s="70" t="e">
        <f t="shared" si="34"/>
        <v>#NUM!</v>
      </c>
      <c r="AH81" s="70" t="e">
        <f t="shared" si="35"/>
        <v>#NUM!</v>
      </c>
      <c r="AI81" s="21"/>
      <c r="AJ81" s="21"/>
      <c r="AK81" s="66">
        <v>1</v>
      </c>
      <c r="AL81" s="15"/>
      <c r="AM81" s="15"/>
      <c r="AN81" s="15"/>
    </row>
    <row r="82" spans="1:40" ht="20.100000000000001" customHeight="1" thickBot="1" x14ac:dyDescent="0.3">
      <c r="A82" s="39" t="s">
        <v>224</v>
      </c>
      <c r="B82" s="9">
        <v>5.2023148148148143E-4</v>
      </c>
      <c r="C82" s="7">
        <f t="shared" si="22"/>
        <v>29</v>
      </c>
      <c r="D82" s="31">
        <v>2</v>
      </c>
      <c r="E82" s="9">
        <v>3.5572916666666668E-4</v>
      </c>
      <c r="F82" s="2">
        <f t="shared" si="23"/>
        <v>8</v>
      </c>
      <c r="G82" s="2">
        <v>1</v>
      </c>
      <c r="H82" s="13">
        <v>7.2452546296296295E-4</v>
      </c>
      <c r="I82" s="10">
        <f t="shared" si="24"/>
        <v>20</v>
      </c>
      <c r="J82" s="31"/>
      <c r="K82" s="1">
        <v>9.9997685185185194E-4</v>
      </c>
      <c r="L82" s="2">
        <f t="shared" si="25"/>
        <v>18</v>
      </c>
      <c r="M82" s="31"/>
      <c r="N82" s="6">
        <f t="shared" si="29"/>
        <v>2.6004629629629633E-3</v>
      </c>
      <c r="O82" s="7">
        <f t="shared" si="26"/>
        <v>18</v>
      </c>
      <c r="P82" s="6">
        <f t="shared" si="27"/>
        <v>2.8670138888888886E-4</v>
      </c>
      <c r="Q82" s="65" t="s">
        <v>110</v>
      </c>
      <c r="R82" s="14" t="str">
        <f t="shared" si="28"/>
        <v>-</v>
      </c>
      <c r="S82" s="71" t="str">
        <f>IF(R82="-","",VLOOKUP(R82,$A$4:$P$110,16,FALSE))</f>
        <v/>
      </c>
      <c r="T82" s="15"/>
      <c r="U82" s="21" t="str">
        <f t="shared" si="30"/>
        <v/>
      </c>
      <c r="V82" s="21"/>
      <c r="W82" s="66" t="str">
        <f>IFERROR(INDEX($A$4:$A$110,MATCH(SMALL($C$4:$C$110,ROW()-3),C$4:C$110,0)),"-")</f>
        <v>-</v>
      </c>
      <c r="X82" s="68" t="str">
        <f t="shared" si="31"/>
        <v>-</v>
      </c>
      <c r="Y82" s="66" t="str">
        <f t="shared" si="32"/>
        <v/>
      </c>
      <c r="Z82" s="66"/>
      <c r="AA82" s="21" t="str">
        <f>IFERROR(INDEX($A$4:$A$110,MATCH(SMALL($F$4:$F$110,ROW()-3),F$4:F$110,0)),"-")</f>
        <v>-</v>
      </c>
      <c r="AB82" s="21" t="str">
        <f t="shared" si="33"/>
        <v>-</v>
      </c>
      <c r="AC82" s="21"/>
      <c r="AD82" s="21"/>
      <c r="AE82" s="69"/>
      <c r="AF82" s="69" t="s">
        <v>293</v>
      </c>
      <c r="AG82" s="70" t="e">
        <f t="shared" si="34"/>
        <v>#NUM!</v>
      </c>
      <c r="AH82" s="70" t="e">
        <f t="shared" si="35"/>
        <v>#NUM!</v>
      </c>
      <c r="AI82" s="21"/>
      <c r="AJ82" s="21"/>
      <c r="AK82" s="66">
        <v>1</v>
      </c>
      <c r="AL82" s="15"/>
      <c r="AM82" s="15"/>
      <c r="AN82" s="15"/>
    </row>
    <row r="83" spans="1:40" ht="20.100000000000001" customHeight="1" thickBot="1" x14ac:dyDescent="0.3">
      <c r="A83" s="39" t="s">
        <v>225</v>
      </c>
      <c r="B83" s="9"/>
      <c r="C83" s="7" t="str">
        <f t="shared" si="22"/>
        <v/>
      </c>
      <c r="D83" s="31"/>
      <c r="E83" s="9"/>
      <c r="F83" s="2" t="str">
        <f t="shared" si="23"/>
        <v/>
      </c>
      <c r="G83" s="2"/>
      <c r="H83" s="13"/>
      <c r="I83" s="10" t="str">
        <f t="shared" si="24"/>
        <v/>
      </c>
      <c r="J83" s="31"/>
      <c r="K83" s="1"/>
      <c r="L83" s="2" t="str">
        <f t="shared" si="25"/>
        <v/>
      </c>
      <c r="M83" s="31"/>
      <c r="N83" s="6" t="str">
        <f t="shared" si="29"/>
        <v/>
      </c>
      <c r="O83" s="7" t="str">
        <f t="shared" si="26"/>
        <v/>
      </c>
      <c r="P83" s="6" t="str">
        <f t="shared" si="27"/>
        <v/>
      </c>
      <c r="Q83" s="65" t="s">
        <v>111</v>
      </c>
      <c r="R83" s="14" t="str">
        <f t="shared" si="28"/>
        <v>-</v>
      </c>
      <c r="S83" s="71" t="str">
        <f>IF(R83="-","",VLOOKUP(R83,$A$4:$P$110,16,FALSE))</f>
        <v/>
      </c>
      <c r="T83" s="15"/>
      <c r="U83" s="21" t="str">
        <f t="shared" si="30"/>
        <v/>
      </c>
      <c r="V83" s="21"/>
      <c r="W83" s="66" t="str">
        <f>IFERROR(INDEX($A$4:$A$110,MATCH(SMALL($C$4:$C$110,ROW()-3),C$4:C$110,0)),"-")</f>
        <v>-</v>
      </c>
      <c r="X83" s="68" t="str">
        <f t="shared" si="31"/>
        <v>-</v>
      </c>
      <c r="Y83" s="66" t="str">
        <f t="shared" si="32"/>
        <v/>
      </c>
      <c r="Z83" s="66"/>
      <c r="AA83" s="21" t="str">
        <f>IFERROR(INDEX($A$4:$A$110,MATCH(SMALL($F$4:$F$110,ROW()-3),F$4:F$110,0)),"-")</f>
        <v>-</v>
      </c>
      <c r="AB83" s="21" t="str">
        <f t="shared" si="33"/>
        <v>-</v>
      </c>
      <c r="AC83" s="21"/>
      <c r="AD83" s="21"/>
      <c r="AE83" s="69"/>
      <c r="AF83" s="69" t="s">
        <v>111</v>
      </c>
      <c r="AG83" s="70" t="e">
        <f t="shared" si="34"/>
        <v>#NUM!</v>
      </c>
      <c r="AH83" s="70" t="e">
        <f t="shared" si="35"/>
        <v>#NUM!</v>
      </c>
      <c r="AI83" s="21"/>
      <c r="AJ83" s="21"/>
      <c r="AK83" s="66">
        <v>1</v>
      </c>
      <c r="AL83" s="15"/>
      <c r="AM83" s="15"/>
      <c r="AN83" s="15"/>
    </row>
    <row r="84" spans="1:40" ht="20.100000000000001" customHeight="1" thickBot="1" x14ac:dyDescent="0.3">
      <c r="A84" s="39" t="s">
        <v>226</v>
      </c>
      <c r="B84" s="9"/>
      <c r="C84" s="7" t="str">
        <f t="shared" si="22"/>
        <v/>
      </c>
      <c r="D84" s="31"/>
      <c r="E84" s="9"/>
      <c r="F84" s="2" t="str">
        <f t="shared" si="23"/>
        <v/>
      </c>
      <c r="G84" s="2"/>
      <c r="H84" s="13"/>
      <c r="I84" s="10" t="str">
        <f t="shared" si="24"/>
        <v/>
      </c>
      <c r="J84" s="31"/>
      <c r="K84" s="1"/>
      <c r="L84" s="2" t="str">
        <f t="shared" si="25"/>
        <v/>
      </c>
      <c r="M84" s="31"/>
      <c r="N84" s="6" t="str">
        <f t="shared" si="29"/>
        <v/>
      </c>
      <c r="O84" s="7" t="str">
        <f t="shared" si="26"/>
        <v/>
      </c>
      <c r="P84" s="6" t="str">
        <f t="shared" si="27"/>
        <v/>
      </c>
      <c r="Q84" s="65" t="s">
        <v>112</v>
      </c>
      <c r="R84" s="14" t="str">
        <f t="shared" si="28"/>
        <v>-</v>
      </c>
      <c r="S84" s="71" t="str">
        <f>IF(R84="-","",VLOOKUP(R84,$A$4:$P$110,16,FALSE))</f>
        <v/>
      </c>
      <c r="T84" s="15"/>
      <c r="U84" s="21" t="str">
        <f t="shared" si="30"/>
        <v/>
      </c>
      <c r="V84" s="21"/>
      <c r="W84" s="66" t="str">
        <f>IFERROR(INDEX($A$4:$A$110,MATCH(SMALL($C$4:$C$110,ROW()-3),C$4:C$110,0)),"-")</f>
        <v>-</v>
      </c>
      <c r="X84" s="68" t="str">
        <f t="shared" si="31"/>
        <v>-</v>
      </c>
      <c r="Y84" s="66" t="str">
        <f t="shared" si="32"/>
        <v/>
      </c>
      <c r="Z84" s="66"/>
      <c r="AA84" s="21" t="str">
        <f>IFERROR(INDEX($A$4:$A$110,MATCH(SMALL($F$4:$F$110,ROW()-3),F$4:F$110,0)),"-")</f>
        <v>-</v>
      </c>
      <c r="AB84" s="21" t="str">
        <f t="shared" si="33"/>
        <v>-</v>
      </c>
      <c r="AC84" s="21"/>
      <c r="AD84" s="21"/>
      <c r="AE84" s="69"/>
      <c r="AF84" s="69" t="s">
        <v>112</v>
      </c>
      <c r="AG84" s="70" t="e">
        <f t="shared" si="34"/>
        <v>#NUM!</v>
      </c>
      <c r="AH84" s="70" t="e">
        <f t="shared" si="35"/>
        <v>#NUM!</v>
      </c>
      <c r="AI84" s="21"/>
      <c r="AJ84" s="21"/>
      <c r="AK84" s="66">
        <v>1</v>
      </c>
      <c r="AL84" s="15"/>
      <c r="AM84" s="15"/>
      <c r="AN84" s="15"/>
    </row>
    <row r="85" spans="1:40" ht="20.100000000000001" customHeight="1" thickBot="1" x14ac:dyDescent="0.3">
      <c r="A85" s="39" t="s">
        <v>227</v>
      </c>
      <c r="B85" s="9"/>
      <c r="C85" s="7" t="str">
        <f t="shared" si="22"/>
        <v/>
      </c>
      <c r="D85" s="31"/>
      <c r="E85" s="9"/>
      <c r="F85" s="2" t="str">
        <f t="shared" si="23"/>
        <v/>
      </c>
      <c r="G85" s="2"/>
      <c r="H85" s="13"/>
      <c r="I85" s="10" t="str">
        <f t="shared" si="24"/>
        <v/>
      </c>
      <c r="J85" s="31"/>
      <c r="K85" s="1"/>
      <c r="L85" s="2" t="str">
        <f t="shared" si="25"/>
        <v/>
      </c>
      <c r="M85" s="31"/>
      <c r="N85" s="6" t="str">
        <f t="shared" si="29"/>
        <v/>
      </c>
      <c r="O85" s="7" t="str">
        <f t="shared" si="26"/>
        <v/>
      </c>
      <c r="P85" s="6" t="str">
        <f t="shared" si="27"/>
        <v/>
      </c>
      <c r="Q85" s="65" t="s">
        <v>113</v>
      </c>
      <c r="R85" s="14" t="str">
        <f t="shared" si="28"/>
        <v>-</v>
      </c>
      <c r="S85" s="71" t="str">
        <f>IF(R85="-","",VLOOKUP(R85,$A$4:$P$110,16,FALSE))</f>
        <v/>
      </c>
      <c r="T85" s="15"/>
      <c r="U85" s="21" t="str">
        <f t="shared" si="30"/>
        <v/>
      </c>
      <c r="V85" s="21"/>
      <c r="W85" s="66" t="str">
        <f>IFERROR(INDEX($A$4:$A$110,MATCH(SMALL($C$4:$C$110,ROW()-3),C$4:C$110,0)),"-")</f>
        <v>-</v>
      </c>
      <c r="X85" s="68" t="str">
        <f t="shared" si="31"/>
        <v>-</v>
      </c>
      <c r="Y85" s="66" t="str">
        <f t="shared" si="32"/>
        <v/>
      </c>
      <c r="Z85" s="66"/>
      <c r="AA85" s="21" t="str">
        <f>IFERROR(INDEX($A$4:$A$110,MATCH(SMALL($F$4:$F$110,ROW()-3),F$4:F$110,0)),"-")</f>
        <v>-</v>
      </c>
      <c r="AB85" s="21" t="str">
        <f t="shared" si="33"/>
        <v>-</v>
      </c>
      <c r="AC85" s="21"/>
      <c r="AD85" s="21"/>
      <c r="AE85" s="69"/>
      <c r="AF85" s="69" t="s">
        <v>294</v>
      </c>
      <c r="AG85" s="70" t="e">
        <f t="shared" si="34"/>
        <v>#NUM!</v>
      </c>
      <c r="AH85" s="70" t="e">
        <f t="shared" si="35"/>
        <v>#NUM!</v>
      </c>
      <c r="AI85" s="21"/>
      <c r="AJ85" s="21"/>
      <c r="AK85" s="66">
        <v>1</v>
      </c>
      <c r="AL85" s="15"/>
      <c r="AM85" s="15"/>
      <c r="AN85" s="15"/>
    </row>
    <row r="86" spans="1:40" ht="20.100000000000001" customHeight="1" thickBot="1" x14ac:dyDescent="0.3">
      <c r="A86" s="39" t="s">
        <v>228</v>
      </c>
      <c r="B86" s="9">
        <v>4.5012731481481482E-4</v>
      </c>
      <c r="C86" s="7">
        <f t="shared" si="22"/>
        <v>21</v>
      </c>
      <c r="D86" s="31">
        <v>2</v>
      </c>
      <c r="E86" s="9">
        <v>3.6528935185185189E-4</v>
      </c>
      <c r="F86" s="2">
        <f t="shared" si="23"/>
        <v>24</v>
      </c>
      <c r="G86" s="2">
        <v>2</v>
      </c>
      <c r="H86" s="13">
        <v>7.4516203703703691E-4</v>
      </c>
      <c r="I86" s="10">
        <f t="shared" si="24"/>
        <v>25</v>
      </c>
      <c r="J86" s="31"/>
      <c r="K86" s="1">
        <v>1.0055208333333333E-3</v>
      </c>
      <c r="L86" s="2">
        <f t="shared" si="25"/>
        <v>20</v>
      </c>
      <c r="M86" s="31"/>
      <c r="N86" s="6">
        <f t="shared" si="29"/>
        <v>2.5660995370370369E-3</v>
      </c>
      <c r="O86" s="7">
        <f t="shared" si="26"/>
        <v>16</v>
      </c>
      <c r="P86" s="6">
        <f t="shared" si="27"/>
        <v>2.5233796296296246E-4</v>
      </c>
      <c r="Q86" s="65" t="s">
        <v>114</v>
      </c>
      <c r="R86" s="14" t="str">
        <f t="shared" si="28"/>
        <v>-</v>
      </c>
      <c r="S86" s="71" t="str">
        <f>IF(R86="-","",VLOOKUP(R86,$A$4:$P$110,16,FALSE))</f>
        <v/>
      </c>
      <c r="T86" s="15"/>
      <c r="U86" s="21" t="str">
        <f t="shared" si="30"/>
        <v/>
      </c>
      <c r="V86" s="21"/>
      <c r="W86" s="66" t="str">
        <f>IFERROR(INDEX($A$4:$A$110,MATCH(SMALL($C$4:$C$110,ROW()-3),C$4:C$110,0)),"-")</f>
        <v>-</v>
      </c>
      <c r="X86" s="68" t="str">
        <f t="shared" si="31"/>
        <v>-</v>
      </c>
      <c r="Y86" s="66" t="str">
        <f t="shared" si="32"/>
        <v/>
      </c>
      <c r="Z86" s="66"/>
      <c r="AA86" s="21" t="str">
        <f>IFERROR(INDEX($A$4:$A$110,MATCH(SMALL($F$4:$F$110,ROW()-3),F$4:F$110,0)),"-")</f>
        <v>-</v>
      </c>
      <c r="AB86" s="21" t="str">
        <f t="shared" si="33"/>
        <v>-</v>
      </c>
      <c r="AC86" s="21"/>
      <c r="AD86" s="21"/>
      <c r="AE86" s="69"/>
      <c r="AF86" s="69" t="s">
        <v>295</v>
      </c>
      <c r="AG86" s="70" t="e">
        <f t="shared" si="34"/>
        <v>#NUM!</v>
      </c>
      <c r="AH86" s="70" t="e">
        <f t="shared" si="35"/>
        <v>#NUM!</v>
      </c>
      <c r="AI86" s="21"/>
      <c r="AJ86" s="21"/>
      <c r="AK86" s="66">
        <v>1</v>
      </c>
      <c r="AL86" s="15"/>
      <c r="AM86" s="15"/>
      <c r="AN86" s="15"/>
    </row>
    <row r="87" spans="1:40" ht="20.100000000000001" customHeight="1" thickBot="1" x14ac:dyDescent="0.3">
      <c r="A87" s="39" t="s">
        <v>229</v>
      </c>
      <c r="B87" s="9">
        <v>6.3000000000000003E-4</v>
      </c>
      <c r="C87" s="7">
        <f t="shared" si="22"/>
        <v>33</v>
      </c>
      <c r="D87" s="31">
        <v>3</v>
      </c>
      <c r="E87" s="9">
        <v>3.7731481481481486E-4</v>
      </c>
      <c r="F87" s="2">
        <f t="shared" si="23"/>
        <v>36</v>
      </c>
      <c r="G87" s="2">
        <v>3</v>
      </c>
      <c r="H87" s="13">
        <v>8.0707175925925922E-4</v>
      </c>
      <c r="I87" s="10">
        <f t="shared" si="24"/>
        <v>29</v>
      </c>
      <c r="J87" s="31"/>
      <c r="K87" s="1">
        <v>1.0671180555555553E-3</v>
      </c>
      <c r="L87" s="2">
        <f t="shared" si="25"/>
        <v>31</v>
      </c>
      <c r="M87" s="31"/>
      <c r="N87" s="6">
        <f t="shared" si="29"/>
        <v>2.8815046296296297E-3</v>
      </c>
      <c r="O87" s="7">
        <f t="shared" si="26"/>
        <v>24</v>
      </c>
      <c r="P87" s="6">
        <f t="shared" si="27"/>
        <v>5.6774305555555528E-4</v>
      </c>
      <c r="Q87" s="65" t="s">
        <v>115</v>
      </c>
      <c r="R87" s="14" t="str">
        <f t="shared" si="28"/>
        <v>-</v>
      </c>
      <c r="S87" s="71" t="str">
        <f>IF(R87="-","",VLOOKUP(R87,$A$4:$P$110,16,FALSE))</f>
        <v/>
      </c>
      <c r="T87" s="15"/>
      <c r="U87" s="21" t="str">
        <f t="shared" si="30"/>
        <v/>
      </c>
      <c r="V87" s="21"/>
      <c r="W87" s="66" t="str">
        <f>IFERROR(INDEX($A$4:$A$110,MATCH(SMALL($C$4:$C$110,ROW()-3),C$4:C$110,0)),"-")</f>
        <v>-</v>
      </c>
      <c r="X87" s="68" t="str">
        <f t="shared" si="31"/>
        <v>-</v>
      </c>
      <c r="Y87" s="66" t="str">
        <f t="shared" si="32"/>
        <v/>
      </c>
      <c r="Z87" s="66"/>
      <c r="AA87" s="21" t="str">
        <f>IFERROR(INDEX($A$4:$A$110,MATCH(SMALL($F$4:$F$110,ROW()-3),F$4:F$110,0)),"-")</f>
        <v>-</v>
      </c>
      <c r="AB87" s="21" t="str">
        <f t="shared" si="33"/>
        <v>-</v>
      </c>
      <c r="AC87" s="21"/>
      <c r="AD87" s="21"/>
      <c r="AE87" s="69"/>
      <c r="AF87" s="69" t="s">
        <v>296</v>
      </c>
      <c r="AG87" s="70" t="e">
        <f t="shared" si="34"/>
        <v>#NUM!</v>
      </c>
      <c r="AH87" s="70" t="e">
        <f t="shared" si="35"/>
        <v>#NUM!</v>
      </c>
      <c r="AI87" s="21"/>
      <c r="AJ87" s="21"/>
      <c r="AK87" s="66">
        <v>1</v>
      </c>
      <c r="AL87" s="15"/>
      <c r="AM87" s="15"/>
      <c r="AN87" s="15"/>
    </row>
    <row r="88" spans="1:40" ht="20.100000000000001" customHeight="1" thickBot="1" x14ac:dyDescent="0.3">
      <c r="A88" s="39" t="s">
        <v>230</v>
      </c>
      <c r="B88" s="9"/>
      <c r="C88" s="7" t="str">
        <f t="shared" si="22"/>
        <v/>
      </c>
      <c r="D88" s="31"/>
      <c r="E88" s="9"/>
      <c r="F88" s="2" t="str">
        <f t="shared" si="23"/>
        <v/>
      </c>
      <c r="G88" s="2"/>
      <c r="H88" s="13"/>
      <c r="I88" s="10" t="str">
        <f t="shared" si="24"/>
        <v/>
      </c>
      <c r="J88" s="31"/>
      <c r="K88" s="1"/>
      <c r="L88" s="2" t="str">
        <f t="shared" si="25"/>
        <v/>
      </c>
      <c r="M88" s="31"/>
      <c r="N88" s="6" t="str">
        <f t="shared" si="29"/>
        <v/>
      </c>
      <c r="O88" s="7" t="str">
        <f t="shared" si="26"/>
        <v/>
      </c>
      <c r="P88" s="6" t="str">
        <f t="shared" si="27"/>
        <v/>
      </c>
      <c r="Q88" s="65" t="s">
        <v>116</v>
      </c>
      <c r="R88" s="14" t="str">
        <f t="shared" si="28"/>
        <v>-</v>
      </c>
      <c r="S88" s="71" t="str">
        <f>IF(R88="-","",VLOOKUP(R88,$A$4:$P$110,16,FALSE))</f>
        <v/>
      </c>
      <c r="T88" s="15"/>
      <c r="U88" s="21" t="str">
        <f t="shared" si="30"/>
        <v/>
      </c>
      <c r="V88" s="21"/>
      <c r="W88" s="66" t="str">
        <f>IFERROR(INDEX($A$4:$A$110,MATCH(SMALL($C$4:$C$110,ROW()-3),C$4:C$110,0)),"-")</f>
        <v>-</v>
      </c>
      <c r="X88" s="68" t="str">
        <f t="shared" si="31"/>
        <v>-</v>
      </c>
      <c r="Y88" s="66" t="str">
        <f t="shared" si="32"/>
        <v/>
      </c>
      <c r="Z88" s="66"/>
      <c r="AA88" s="21" t="str">
        <f>IFERROR(INDEX($A$4:$A$110,MATCH(SMALL($F$4:$F$110,ROW()-3),F$4:F$110,0)),"-")</f>
        <v>-</v>
      </c>
      <c r="AB88" s="21" t="str">
        <f t="shared" si="33"/>
        <v>-</v>
      </c>
      <c r="AC88" s="21"/>
      <c r="AD88" s="21"/>
      <c r="AE88" s="69"/>
      <c r="AF88" s="69" t="s">
        <v>297</v>
      </c>
      <c r="AG88" s="70" t="e">
        <f t="shared" si="34"/>
        <v>#NUM!</v>
      </c>
      <c r="AH88" s="70" t="e">
        <f t="shared" si="35"/>
        <v>#NUM!</v>
      </c>
      <c r="AI88" s="21"/>
      <c r="AJ88" s="21"/>
      <c r="AK88" s="66">
        <v>1</v>
      </c>
      <c r="AL88" s="15"/>
      <c r="AM88" s="15"/>
      <c r="AN88" s="15"/>
    </row>
    <row r="89" spans="1:40" ht="20.100000000000001" customHeight="1" thickBot="1" x14ac:dyDescent="0.3">
      <c r="A89" s="39" t="s">
        <v>231</v>
      </c>
      <c r="B89" s="9"/>
      <c r="C89" s="7" t="str">
        <f t="shared" si="22"/>
        <v/>
      </c>
      <c r="D89" s="31"/>
      <c r="E89" s="9"/>
      <c r="F89" s="2" t="str">
        <f t="shared" si="23"/>
        <v/>
      </c>
      <c r="G89" s="2"/>
      <c r="H89" s="13"/>
      <c r="I89" s="10" t="str">
        <f t="shared" si="24"/>
        <v/>
      </c>
      <c r="J89" s="31"/>
      <c r="K89" s="1"/>
      <c r="L89" s="2" t="str">
        <f t="shared" si="25"/>
        <v/>
      </c>
      <c r="M89" s="31"/>
      <c r="N89" s="6" t="str">
        <f t="shared" si="29"/>
        <v/>
      </c>
      <c r="O89" s="7" t="str">
        <f t="shared" si="26"/>
        <v/>
      </c>
      <c r="P89" s="6" t="str">
        <f t="shared" si="27"/>
        <v/>
      </c>
      <c r="Q89" s="65" t="s">
        <v>117</v>
      </c>
      <c r="R89" s="14" t="str">
        <f t="shared" si="28"/>
        <v>-</v>
      </c>
      <c r="S89" s="71" t="str">
        <f>IF(R89="-","",VLOOKUP(R89,$A$4:$P$110,16,FALSE))</f>
        <v/>
      </c>
      <c r="T89" s="15"/>
      <c r="U89" s="21" t="str">
        <f t="shared" si="30"/>
        <v/>
      </c>
      <c r="V89" s="21"/>
      <c r="W89" s="66" t="str">
        <f>IFERROR(INDEX($A$4:$A$110,MATCH(SMALL($C$4:$C$110,ROW()-3),C$4:C$110,0)),"-")</f>
        <v>-</v>
      </c>
      <c r="X89" s="68" t="str">
        <f t="shared" si="31"/>
        <v>-</v>
      </c>
      <c r="Y89" s="66" t="str">
        <f t="shared" si="32"/>
        <v/>
      </c>
      <c r="Z89" s="66"/>
      <c r="AA89" s="21" t="str">
        <f>IFERROR(INDEX($A$4:$A$110,MATCH(SMALL($F$4:$F$110,ROW()-3),F$4:F$110,0)),"-")</f>
        <v>-</v>
      </c>
      <c r="AB89" s="21" t="str">
        <f t="shared" si="33"/>
        <v>-</v>
      </c>
      <c r="AC89" s="21"/>
      <c r="AD89" s="21"/>
      <c r="AE89" s="69"/>
      <c r="AF89" s="69" t="s">
        <v>298</v>
      </c>
      <c r="AG89" s="70" t="e">
        <f t="shared" si="34"/>
        <v>#NUM!</v>
      </c>
      <c r="AH89" s="70" t="e">
        <f t="shared" si="35"/>
        <v>#NUM!</v>
      </c>
      <c r="AI89" s="21"/>
      <c r="AJ89" s="21"/>
      <c r="AK89" s="66">
        <v>1</v>
      </c>
      <c r="AL89" s="15"/>
      <c r="AM89" s="15"/>
      <c r="AN89" s="15"/>
    </row>
    <row r="90" spans="1:40" ht="20.100000000000001" customHeight="1" thickBot="1" x14ac:dyDescent="0.3">
      <c r="A90" s="39" t="s">
        <v>232</v>
      </c>
      <c r="B90" s="9"/>
      <c r="C90" s="7" t="str">
        <f t="shared" si="22"/>
        <v/>
      </c>
      <c r="D90" s="31"/>
      <c r="E90" s="9"/>
      <c r="F90" s="2" t="str">
        <f t="shared" si="23"/>
        <v/>
      </c>
      <c r="G90" s="2"/>
      <c r="H90" s="13"/>
      <c r="I90" s="10" t="str">
        <f t="shared" si="24"/>
        <v/>
      </c>
      <c r="J90" s="31"/>
      <c r="K90" s="1"/>
      <c r="L90" s="2" t="str">
        <f t="shared" si="25"/>
        <v/>
      </c>
      <c r="M90" s="31"/>
      <c r="N90" s="6" t="str">
        <f t="shared" si="29"/>
        <v/>
      </c>
      <c r="O90" s="7" t="str">
        <f t="shared" si="26"/>
        <v/>
      </c>
      <c r="P90" s="6" t="str">
        <f t="shared" si="27"/>
        <v/>
      </c>
      <c r="Q90" s="65" t="s">
        <v>118</v>
      </c>
      <c r="R90" s="14" t="str">
        <f t="shared" si="28"/>
        <v>-</v>
      </c>
      <c r="S90" s="71" t="str">
        <f>IF(R90="-","",VLOOKUP(R90,$A$4:$P$110,16,FALSE))</f>
        <v/>
      </c>
      <c r="T90" s="15"/>
      <c r="U90" s="21" t="str">
        <f t="shared" si="30"/>
        <v/>
      </c>
      <c r="V90" s="21"/>
      <c r="W90" s="66" t="str">
        <f>IFERROR(INDEX($A$4:$A$110,MATCH(SMALL($C$4:$C$110,ROW()-3),C$4:C$110,0)),"-")</f>
        <v>-</v>
      </c>
      <c r="X90" s="68" t="str">
        <f t="shared" si="31"/>
        <v>-</v>
      </c>
      <c r="Y90" s="66" t="str">
        <f t="shared" si="32"/>
        <v/>
      </c>
      <c r="Z90" s="66"/>
      <c r="AA90" s="21" t="str">
        <f>IFERROR(INDEX($A$4:$A$110,MATCH(SMALL($F$4:$F$110,ROW()-3),F$4:F$110,0)),"-")</f>
        <v>-</v>
      </c>
      <c r="AB90" s="21" t="str">
        <f t="shared" si="33"/>
        <v>-</v>
      </c>
      <c r="AC90" s="21"/>
      <c r="AD90" s="21"/>
      <c r="AE90" s="69"/>
      <c r="AF90" s="69" t="s">
        <v>299</v>
      </c>
      <c r="AG90" s="70" t="e">
        <f t="shared" si="34"/>
        <v>#NUM!</v>
      </c>
      <c r="AH90" s="70" t="e">
        <f t="shared" si="35"/>
        <v>#NUM!</v>
      </c>
      <c r="AI90" s="21"/>
      <c r="AJ90" s="21"/>
      <c r="AK90" s="66">
        <v>1</v>
      </c>
      <c r="AL90" s="15"/>
      <c r="AM90" s="15"/>
      <c r="AN90" s="15"/>
    </row>
    <row r="91" spans="1:40" ht="20.100000000000001" customHeight="1" thickBot="1" x14ac:dyDescent="0.3">
      <c r="A91" s="39" t="s">
        <v>233</v>
      </c>
      <c r="B91" s="9"/>
      <c r="C91" s="7" t="str">
        <f t="shared" si="22"/>
        <v/>
      </c>
      <c r="D91" s="31"/>
      <c r="E91" s="9">
        <v>3.5228009259259256E-4</v>
      </c>
      <c r="F91" s="2">
        <f t="shared" si="23"/>
        <v>7</v>
      </c>
      <c r="G91" s="2">
        <v>1</v>
      </c>
      <c r="H91" s="13"/>
      <c r="I91" s="10" t="str">
        <f t="shared" si="24"/>
        <v/>
      </c>
      <c r="J91" s="31"/>
      <c r="K91" s="1">
        <v>9.6144675925925922E-4</v>
      </c>
      <c r="L91" s="2">
        <f t="shared" si="25"/>
        <v>5</v>
      </c>
      <c r="M91" s="31"/>
      <c r="N91" s="6" t="str">
        <f t="shared" si="29"/>
        <v/>
      </c>
      <c r="O91" s="7" t="str">
        <f t="shared" si="26"/>
        <v/>
      </c>
      <c r="P91" s="6" t="str">
        <f t="shared" si="27"/>
        <v/>
      </c>
      <c r="Q91" s="65" t="s">
        <v>119</v>
      </c>
      <c r="R91" s="14" t="str">
        <f t="shared" si="28"/>
        <v>-</v>
      </c>
      <c r="S91" s="71" t="str">
        <f>IF(R91="-","",VLOOKUP(R91,$A$4:$P$110,16,FALSE))</f>
        <v/>
      </c>
      <c r="T91" s="15"/>
      <c r="U91" s="21" t="str">
        <f t="shared" si="30"/>
        <v/>
      </c>
      <c r="V91" s="21"/>
      <c r="W91" s="66" t="str">
        <f>IFERROR(INDEX($A$4:$A$110,MATCH(SMALL($C$4:$C$110,ROW()-3),C$4:C$110,0)),"-")</f>
        <v>-</v>
      </c>
      <c r="X91" s="68" t="str">
        <f t="shared" si="31"/>
        <v>-</v>
      </c>
      <c r="Y91" s="66" t="str">
        <f t="shared" si="32"/>
        <v/>
      </c>
      <c r="Z91" s="66"/>
      <c r="AA91" s="21" t="str">
        <f>IFERROR(INDEX($A$4:$A$110,MATCH(SMALL($F$4:$F$110,ROW()-3),F$4:F$110,0)),"-")</f>
        <v>-</v>
      </c>
      <c r="AB91" s="21" t="str">
        <f t="shared" si="33"/>
        <v>-</v>
      </c>
      <c r="AC91" s="21"/>
      <c r="AD91" s="21"/>
      <c r="AE91" s="69"/>
      <c r="AF91" s="69" t="s">
        <v>300</v>
      </c>
      <c r="AG91" s="70" t="e">
        <f t="shared" si="34"/>
        <v>#NUM!</v>
      </c>
      <c r="AH91" s="70" t="e">
        <f t="shared" si="35"/>
        <v>#NUM!</v>
      </c>
      <c r="AI91" s="21"/>
      <c r="AJ91" s="21"/>
      <c r="AK91" s="66">
        <v>1</v>
      </c>
      <c r="AL91" s="15"/>
      <c r="AM91" s="15"/>
      <c r="AN91" s="15"/>
    </row>
    <row r="92" spans="1:40" ht="20.100000000000001" customHeight="1" thickBot="1" x14ac:dyDescent="0.3">
      <c r="A92" s="39" t="s">
        <v>234</v>
      </c>
      <c r="B92" s="9"/>
      <c r="C92" s="7" t="str">
        <f t="shared" si="22"/>
        <v/>
      </c>
      <c r="D92" s="31"/>
      <c r="E92" s="9"/>
      <c r="F92" s="2" t="str">
        <f t="shared" si="23"/>
        <v/>
      </c>
      <c r="G92" s="2"/>
      <c r="H92" s="13"/>
      <c r="I92" s="10" t="str">
        <f t="shared" si="24"/>
        <v/>
      </c>
      <c r="J92" s="31"/>
      <c r="K92" s="1"/>
      <c r="L92" s="2" t="str">
        <f t="shared" si="25"/>
        <v/>
      </c>
      <c r="M92" s="31"/>
      <c r="N92" s="6" t="str">
        <f t="shared" si="29"/>
        <v/>
      </c>
      <c r="O92" s="7" t="str">
        <f t="shared" si="26"/>
        <v/>
      </c>
      <c r="P92" s="6" t="str">
        <f t="shared" si="27"/>
        <v/>
      </c>
      <c r="Q92" s="65" t="s">
        <v>120</v>
      </c>
      <c r="R92" s="14" t="str">
        <f t="shared" si="28"/>
        <v>-</v>
      </c>
      <c r="S92" s="71" t="str">
        <f>IF(R92="-","",VLOOKUP(R92,$A$4:$P$110,16,FALSE))</f>
        <v/>
      </c>
      <c r="T92" s="15"/>
      <c r="U92" s="21" t="str">
        <f t="shared" si="30"/>
        <v/>
      </c>
      <c r="V92" s="21"/>
      <c r="W92" s="66" t="str">
        <f>IFERROR(INDEX($A$4:$A$110,MATCH(SMALL($C$4:$C$110,ROW()-3),C$4:C$110,0)),"-")</f>
        <v>-</v>
      </c>
      <c r="X92" s="68" t="str">
        <f t="shared" si="31"/>
        <v>-</v>
      </c>
      <c r="Y92" s="66" t="str">
        <f t="shared" si="32"/>
        <v/>
      </c>
      <c r="Z92" s="66"/>
      <c r="AA92" s="21" t="str">
        <f>IFERROR(INDEX($A$4:$A$110,MATCH(SMALL($F$4:$F$110,ROW()-3),F$4:F$110,0)),"-")</f>
        <v>-</v>
      </c>
      <c r="AB92" s="21" t="str">
        <f t="shared" si="33"/>
        <v>-</v>
      </c>
      <c r="AC92" s="21"/>
      <c r="AD92" s="21"/>
      <c r="AE92" s="69"/>
      <c r="AF92" s="69" t="s">
        <v>301</v>
      </c>
      <c r="AG92" s="70" t="e">
        <f t="shared" si="34"/>
        <v>#NUM!</v>
      </c>
      <c r="AH92" s="70" t="e">
        <f t="shared" si="35"/>
        <v>#NUM!</v>
      </c>
      <c r="AI92" s="21"/>
      <c r="AJ92" s="21"/>
      <c r="AK92" s="66">
        <v>1</v>
      </c>
      <c r="AL92" s="15"/>
      <c r="AM92" s="15"/>
      <c r="AN92" s="15"/>
    </row>
    <row r="93" spans="1:40" ht="20.100000000000001" customHeight="1" thickBot="1" x14ac:dyDescent="0.3">
      <c r="A93" s="39" t="s">
        <v>235</v>
      </c>
      <c r="B93" s="9"/>
      <c r="C93" s="7" t="str">
        <f t="shared" si="22"/>
        <v/>
      </c>
      <c r="D93" s="31"/>
      <c r="E93" s="9">
        <v>3.7560185185185179E-4</v>
      </c>
      <c r="F93" s="2">
        <f t="shared" si="23"/>
        <v>35</v>
      </c>
      <c r="G93" s="2">
        <v>2</v>
      </c>
      <c r="H93" s="13"/>
      <c r="I93" s="10" t="str">
        <f t="shared" si="24"/>
        <v/>
      </c>
      <c r="J93" s="31"/>
      <c r="K93" s="1"/>
      <c r="L93" s="2" t="str">
        <f t="shared" si="25"/>
        <v/>
      </c>
      <c r="M93" s="31"/>
      <c r="N93" s="6" t="str">
        <f t="shared" si="29"/>
        <v/>
      </c>
      <c r="O93" s="7" t="str">
        <f t="shared" si="26"/>
        <v/>
      </c>
      <c r="P93" s="6" t="str">
        <f t="shared" si="27"/>
        <v/>
      </c>
      <c r="Q93" s="65" t="s">
        <v>121</v>
      </c>
      <c r="R93" s="14" t="str">
        <f t="shared" si="28"/>
        <v>-</v>
      </c>
      <c r="S93" s="71" t="str">
        <f>IF(R93="-","",VLOOKUP(R93,$A$4:$P$110,16,FALSE))</f>
        <v/>
      </c>
      <c r="T93" s="15"/>
      <c r="U93" s="21" t="str">
        <f t="shared" si="30"/>
        <v/>
      </c>
      <c r="V93" s="21"/>
      <c r="W93" s="66" t="str">
        <f>IFERROR(INDEX($A$4:$A$110,MATCH(SMALL($C$4:$C$110,ROW()-3),C$4:C$110,0)),"-")</f>
        <v>-</v>
      </c>
      <c r="X93" s="68" t="str">
        <f t="shared" si="31"/>
        <v>-</v>
      </c>
      <c r="Y93" s="66" t="str">
        <f t="shared" si="32"/>
        <v/>
      </c>
      <c r="Z93" s="66"/>
      <c r="AA93" s="21" t="str">
        <f>IFERROR(INDEX($A$4:$A$110,MATCH(SMALL($F$4:$F$110,ROW()-3),F$4:F$110,0)),"-")</f>
        <v>-</v>
      </c>
      <c r="AB93" s="21" t="str">
        <f t="shared" si="33"/>
        <v>-</v>
      </c>
      <c r="AC93" s="21"/>
      <c r="AD93" s="21"/>
      <c r="AE93" s="69"/>
      <c r="AF93" s="69" t="s">
        <v>121</v>
      </c>
      <c r="AG93" s="70" t="e">
        <f t="shared" si="34"/>
        <v>#NUM!</v>
      </c>
      <c r="AH93" s="70" t="e">
        <f t="shared" si="35"/>
        <v>#NUM!</v>
      </c>
      <c r="AI93" s="21"/>
      <c r="AJ93" s="21"/>
      <c r="AK93" s="66">
        <v>1</v>
      </c>
      <c r="AL93" s="15"/>
      <c r="AM93" s="15"/>
      <c r="AN93" s="15"/>
    </row>
    <row r="94" spans="1:40" ht="20.100000000000001" customHeight="1" thickBot="1" x14ac:dyDescent="0.3">
      <c r="A94" s="39" t="s">
        <v>236</v>
      </c>
      <c r="B94" s="9"/>
      <c r="C94" s="7" t="str">
        <f t="shared" si="22"/>
        <v/>
      </c>
      <c r="D94" s="31"/>
      <c r="E94" s="9"/>
      <c r="F94" s="2" t="str">
        <f t="shared" si="23"/>
        <v/>
      </c>
      <c r="G94" s="2"/>
      <c r="H94" s="13"/>
      <c r="I94" s="10" t="str">
        <f t="shared" si="24"/>
        <v/>
      </c>
      <c r="J94" s="31"/>
      <c r="K94" s="1"/>
      <c r="L94" s="2" t="str">
        <f t="shared" si="25"/>
        <v/>
      </c>
      <c r="M94" s="31"/>
      <c r="N94" s="6" t="str">
        <f t="shared" si="29"/>
        <v/>
      </c>
      <c r="O94" s="7" t="str">
        <f t="shared" si="26"/>
        <v/>
      </c>
      <c r="P94" s="6" t="str">
        <f t="shared" si="27"/>
        <v/>
      </c>
      <c r="Q94" s="65" t="s">
        <v>122</v>
      </c>
      <c r="R94" s="14" t="str">
        <f t="shared" si="28"/>
        <v>-</v>
      </c>
      <c r="S94" s="71" t="str">
        <f>IF(R94="-","",VLOOKUP(R94,$A$4:$P$110,16,FALSE))</f>
        <v/>
      </c>
      <c r="T94" s="15"/>
      <c r="U94" s="21" t="str">
        <f t="shared" si="30"/>
        <v/>
      </c>
      <c r="V94" s="21"/>
      <c r="W94" s="66" t="str">
        <f>IFERROR(INDEX($A$4:$A$110,MATCH(SMALL($C$4:$C$110,ROW()-3),C$4:C$110,0)),"-")</f>
        <v>-</v>
      </c>
      <c r="X94" s="68" t="str">
        <f t="shared" si="31"/>
        <v>-</v>
      </c>
      <c r="Y94" s="66" t="str">
        <f t="shared" si="32"/>
        <v/>
      </c>
      <c r="Z94" s="66"/>
      <c r="AA94" s="21" t="str">
        <f>IFERROR(INDEX($A$4:$A$110,MATCH(SMALL($F$4:$F$110,ROW()-3),F$4:F$110,0)),"-")</f>
        <v>-</v>
      </c>
      <c r="AB94" s="21" t="str">
        <f t="shared" si="33"/>
        <v>-</v>
      </c>
      <c r="AC94" s="21"/>
      <c r="AD94" s="21"/>
      <c r="AE94" s="69"/>
      <c r="AF94" s="69" t="s">
        <v>122</v>
      </c>
      <c r="AG94" s="70" t="e">
        <f t="shared" si="34"/>
        <v>#NUM!</v>
      </c>
      <c r="AH94" s="70" t="e">
        <f t="shared" si="35"/>
        <v>#NUM!</v>
      </c>
      <c r="AI94" s="21"/>
      <c r="AJ94" s="21"/>
      <c r="AK94" s="66">
        <v>1</v>
      </c>
      <c r="AL94" s="15"/>
      <c r="AM94" s="15"/>
      <c r="AN94" s="15"/>
    </row>
    <row r="95" spans="1:40" ht="20.100000000000001" customHeight="1" thickBot="1" x14ac:dyDescent="0.3">
      <c r="A95" s="39" t="s">
        <v>237</v>
      </c>
      <c r="B95" s="9"/>
      <c r="C95" s="7" t="str">
        <f t="shared" si="22"/>
        <v/>
      </c>
      <c r="D95" s="31"/>
      <c r="E95" s="9"/>
      <c r="F95" s="2" t="str">
        <f t="shared" si="23"/>
        <v/>
      </c>
      <c r="G95" s="2"/>
      <c r="H95" s="13"/>
      <c r="I95" s="10" t="str">
        <f t="shared" si="24"/>
        <v/>
      </c>
      <c r="J95" s="31"/>
      <c r="K95" s="1"/>
      <c r="L95" s="2" t="str">
        <f t="shared" si="25"/>
        <v/>
      </c>
      <c r="M95" s="31"/>
      <c r="N95" s="6" t="str">
        <f t="shared" si="29"/>
        <v/>
      </c>
      <c r="O95" s="7" t="str">
        <f t="shared" si="26"/>
        <v/>
      </c>
      <c r="P95" s="6" t="str">
        <f t="shared" si="27"/>
        <v/>
      </c>
      <c r="Q95" s="65" t="s">
        <v>123</v>
      </c>
      <c r="R95" s="14" t="str">
        <f t="shared" si="28"/>
        <v>-</v>
      </c>
      <c r="S95" s="71" t="str">
        <f>IF(R95="-","",VLOOKUP(R95,$A$4:$P$110,16,FALSE))</f>
        <v/>
      </c>
      <c r="T95" s="15"/>
      <c r="U95" s="21" t="str">
        <f t="shared" si="30"/>
        <v/>
      </c>
      <c r="V95" s="21"/>
      <c r="W95" s="66" t="str">
        <f>IFERROR(INDEX($A$4:$A$110,MATCH(SMALL($C$4:$C$110,ROW()-3),C$4:C$110,0)),"-")</f>
        <v>-</v>
      </c>
      <c r="X95" s="68" t="str">
        <f t="shared" si="31"/>
        <v>-</v>
      </c>
      <c r="Y95" s="66" t="str">
        <f t="shared" si="32"/>
        <v/>
      </c>
      <c r="Z95" s="66"/>
      <c r="AA95" s="21" t="str">
        <f>IFERROR(INDEX($A$4:$A$110,MATCH(SMALL($F$4:$F$110,ROW()-3),F$4:F$110,0)),"-")</f>
        <v>-</v>
      </c>
      <c r="AB95" s="21" t="str">
        <f t="shared" si="33"/>
        <v>-</v>
      </c>
      <c r="AC95" s="21"/>
      <c r="AD95" s="21"/>
      <c r="AE95" s="69"/>
      <c r="AF95" s="69" t="s">
        <v>302</v>
      </c>
      <c r="AG95" s="70" t="e">
        <f t="shared" si="34"/>
        <v>#NUM!</v>
      </c>
      <c r="AH95" s="70" t="e">
        <f t="shared" si="35"/>
        <v>#NUM!</v>
      </c>
      <c r="AI95" s="21"/>
      <c r="AJ95" s="21"/>
      <c r="AK95" s="66">
        <v>1</v>
      </c>
      <c r="AL95" s="15"/>
      <c r="AM95" s="15"/>
      <c r="AN95" s="15"/>
    </row>
    <row r="96" spans="1:40" ht="20.100000000000001" customHeight="1" thickBot="1" x14ac:dyDescent="0.3">
      <c r="A96" s="39" t="s">
        <v>238</v>
      </c>
      <c r="B96" s="9"/>
      <c r="C96" s="7" t="str">
        <f t="shared" si="22"/>
        <v/>
      </c>
      <c r="D96" s="31"/>
      <c r="E96" s="9"/>
      <c r="F96" s="2" t="str">
        <f t="shared" si="23"/>
        <v/>
      </c>
      <c r="G96" s="2"/>
      <c r="H96" s="13"/>
      <c r="I96" s="10" t="str">
        <f t="shared" si="24"/>
        <v/>
      </c>
      <c r="J96" s="31"/>
      <c r="K96" s="1"/>
      <c r="L96" s="2" t="str">
        <f t="shared" si="25"/>
        <v/>
      </c>
      <c r="M96" s="31"/>
      <c r="N96" s="6" t="str">
        <f t="shared" si="29"/>
        <v/>
      </c>
      <c r="O96" s="7" t="str">
        <f t="shared" si="26"/>
        <v/>
      </c>
      <c r="P96" s="6" t="str">
        <f t="shared" si="27"/>
        <v/>
      </c>
      <c r="Q96" s="65" t="s">
        <v>124</v>
      </c>
      <c r="R96" s="14" t="str">
        <f t="shared" si="28"/>
        <v>-</v>
      </c>
      <c r="S96" s="71" t="str">
        <f>IF(R96="-","",VLOOKUP(R96,$A$4:$P$110,16,FALSE))</f>
        <v/>
      </c>
      <c r="T96" s="15"/>
      <c r="U96" s="21" t="str">
        <f t="shared" si="30"/>
        <v/>
      </c>
      <c r="V96" s="21"/>
      <c r="W96" s="66" t="str">
        <f>IFERROR(INDEX($A$4:$A$110,MATCH(SMALL($C$4:$C$110,ROW()-3),C$4:C$110,0)),"-")</f>
        <v>-</v>
      </c>
      <c r="X96" s="68" t="str">
        <f t="shared" si="31"/>
        <v>-</v>
      </c>
      <c r="Y96" s="66" t="str">
        <f t="shared" si="32"/>
        <v/>
      </c>
      <c r="Z96" s="66"/>
      <c r="AA96" s="21" t="str">
        <f>IFERROR(INDEX($A$4:$A$110,MATCH(SMALL($F$4:$F$110,ROW()-3),F$4:F$110,0)),"-")</f>
        <v>-</v>
      </c>
      <c r="AB96" s="21" t="str">
        <f t="shared" si="33"/>
        <v>-</v>
      </c>
      <c r="AC96" s="21"/>
      <c r="AD96" s="21"/>
      <c r="AE96" s="69"/>
      <c r="AF96" s="69" t="s">
        <v>303</v>
      </c>
      <c r="AG96" s="70" t="e">
        <f t="shared" si="34"/>
        <v>#NUM!</v>
      </c>
      <c r="AH96" s="70" t="e">
        <f t="shared" si="35"/>
        <v>#NUM!</v>
      </c>
      <c r="AI96" s="21"/>
      <c r="AJ96" s="21"/>
      <c r="AK96" s="66">
        <v>1</v>
      </c>
      <c r="AL96" s="15"/>
      <c r="AM96" s="15"/>
      <c r="AN96" s="15"/>
    </row>
    <row r="97" spans="1:40" ht="20.100000000000001" customHeight="1" thickBot="1" x14ac:dyDescent="0.3">
      <c r="A97" s="39" t="s">
        <v>239</v>
      </c>
      <c r="B97" s="9"/>
      <c r="C97" s="7" t="str">
        <f t="shared" si="22"/>
        <v/>
      </c>
      <c r="D97" s="31"/>
      <c r="E97" s="9"/>
      <c r="F97" s="2" t="str">
        <f t="shared" si="23"/>
        <v/>
      </c>
      <c r="G97" s="2"/>
      <c r="H97" s="13"/>
      <c r="I97" s="10" t="str">
        <f t="shared" si="24"/>
        <v/>
      </c>
      <c r="J97" s="31"/>
      <c r="K97" s="1"/>
      <c r="L97" s="2" t="str">
        <f t="shared" si="25"/>
        <v/>
      </c>
      <c r="M97" s="31"/>
      <c r="N97" s="6" t="str">
        <f t="shared" si="29"/>
        <v/>
      </c>
      <c r="O97" s="7" t="str">
        <f t="shared" si="26"/>
        <v/>
      </c>
      <c r="P97" s="6" t="str">
        <f t="shared" si="27"/>
        <v/>
      </c>
      <c r="Q97" s="65" t="s">
        <v>125</v>
      </c>
      <c r="R97" s="14" t="str">
        <f t="shared" si="28"/>
        <v>-</v>
      </c>
      <c r="S97" s="71" t="str">
        <f>IF(R97="-","",VLOOKUP(R97,$A$4:$P$110,16,FALSE))</f>
        <v/>
      </c>
      <c r="T97" s="15"/>
      <c r="U97" s="21" t="str">
        <f t="shared" si="30"/>
        <v/>
      </c>
      <c r="V97" s="21"/>
      <c r="W97" s="66" t="str">
        <f>IFERROR(INDEX($A$4:$A$110,MATCH(SMALL($C$4:$C$110,ROW()-3),C$4:C$110,0)),"-")</f>
        <v>-</v>
      </c>
      <c r="X97" s="68" t="str">
        <f t="shared" si="31"/>
        <v>-</v>
      </c>
      <c r="Y97" s="66" t="str">
        <f t="shared" si="32"/>
        <v/>
      </c>
      <c r="Z97" s="66"/>
      <c r="AA97" s="21" t="str">
        <f>IFERROR(INDEX($A$4:$A$110,MATCH(SMALL($F$4:$F$110,ROW()-3),F$4:F$110,0)),"-")</f>
        <v>-</v>
      </c>
      <c r="AB97" s="21" t="str">
        <f t="shared" si="33"/>
        <v>-</v>
      </c>
      <c r="AC97" s="21"/>
      <c r="AD97" s="21"/>
      <c r="AE97" s="69"/>
      <c r="AF97" s="69" t="s">
        <v>304</v>
      </c>
      <c r="AG97" s="70" t="e">
        <f t="shared" si="34"/>
        <v>#NUM!</v>
      </c>
      <c r="AH97" s="70" t="e">
        <f t="shared" si="35"/>
        <v>#NUM!</v>
      </c>
      <c r="AI97" s="21"/>
      <c r="AJ97" s="21"/>
      <c r="AK97" s="66">
        <v>1</v>
      </c>
      <c r="AL97" s="15"/>
      <c r="AM97" s="15"/>
      <c r="AN97" s="15"/>
    </row>
    <row r="98" spans="1:40" ht="20.100000000000001" customHeight="1" thickBot="1" x14ac:dyDescent="0.3">
      <c r="A98" s="40" t="s">
        <v>240</v>
      </c>
      <c r="B98" s="9">
        <v>4.5420138888888892E-4</v>
      </c>
      <c r="C98" s="7">
        <f t="shared" si="22"/>
        <v>22</v>
      </c>
      <c r="D98" s="31">
        <v>2</v>
      </c>
      <c r="E98" s="9">
        <v>3.6922453703703699E-4</v>
      </c>
      <c r="F98" s="2">
        <f t="shared" si="23"/>
        <v>28</v>
      </c>
      <c r="G98" s="2">
        <v>2</v>
      </c>
      <c r="H98" s="13">
        <v>7.5706018518518527E-4</v>
      </c>
      <c r="I98" s="10">
        <f t="shared" si="24"/>
        <v>27</v>
      </c>
      <c r="J98" s="31"/>
      <c r="K98" s="1">
        <v>1.0371643518518518E-3</v>
      </c>
      <c r="L98" s="2">
        <f t="shared" si="25"/>
        <v>27</v>
      </c>
      <c r="M98" s="31"/>
      <c r="N98" s="6">
        <f t="shared" si="29"/>
        <v>2.6176504629629631E-3</v>
      </c>
      <c r="O98" s="7">
        <f t="shared" si="26"/>
        <v>19</v>
      </c>
      <c r="P98" s="6">
        <f t="shared" si="27"/>
        <v>3.038888888888887E-4</v>
      </c>
      <c r="Q98" s="65" t="s">
        <v>126</v>
      </c>
      <c r="R98" s="14" t="str">
        <f t="shared" si="28"/>
        <v>-</v>
      </c>
      <c r="S98" s="71" t="str">
        <f>IF(R98="-","",VLOOKUP(R98,$A$4:$P$110,16,FALSE))</f>
        <v/>
      </c>
      <c r="T98" s="15"/>
      <c r="U98" s="21" t="str">
        <f t="shared" si="30"/>
        <v/>
      </c>
      <c r="V98" s="21"/>
      <c r="W98" s="66" t="str">
        <f>IFERROR(INDEX($A$4:$A$110,MATCH(SMALL($C$4:$C$110,ROW()-3),C$4:C$110,0)),"-")</f>
        <v>-</v>
      </c>
      <c r="X98" s="68" t="str">
        <f t="shared" si="31"/>
        <v>-</v>
      </c>
      <c r="Y98" s="66" t="str">
        <f t="shared" si="32"/>
        <v/>
      </c>
      <c r="Z98" s="66"/>
      <c r="AA98" s="21" t="str">
        <f>IFERROR(INDEX($A$4:$A$110,MATCH(SMALL($F$4:$F$110,ROW()-3),F$4:F$110,0)),"-")</f>
        <v>-</v>
      </c>
      <c r="AB98" s="21" t="str">
        <f t="shared" si="33"/>
        <v>-</v>
      </c>
      <c r="AC98" s="21"/>
      <c r="AD98" s="21"/>
      <c r="AE98" s="69"/>
      <c r="AF98" s="69" t="s">
        <v>305</v>
      </c>
      <c r="AG98" s="70" t="e">
        <f t="shared" si="34"/>
        <v>#NUM!</v>
      </c>
      <c r="AH98" s="70" t="e">
        <f t="shared" si="35"/>
        <v>#NUM!</v>
      </c>
      <c r="AI98" s="21"/>
      <c r="AJ98" s="21"/>
      <c r="AK98" s="66">
        <v>1</v>
      </c>
      <c r="AL98" s="15"/>
      <c r="AM98" s="15"/>
      <c r="AN98" s="15"/>
    </row>
    <row r="99" spans="1:40" ht="20.100000000000001" customHeight="1" thickBot="1" x14ac:dyDescent="0.3">
      <c r="A99" s="64" t="s">
        <v>241</v>
      </c>
      <c r="B99" s="9">
        <v>5.6934027777777788E-4</v>
      </c>
      <c r="C99" s="7">
        <f t="shared" si="22"/>
        <v>31</v>
      </c>
      <c r="D99" s="31">
        <v>2</v>
      </c>
      <c r="E99" s="9">
        <v>3.8017361111111108E-4</v>
      </c>
      <c r="F99" s="2">
        <f t="shared" si="23"/>
        <v>38</v>
      </c>
      <c r="G99" s="2">
        <v>2</v>
      </c>
      <c r="H99" s="13">
        <v>7.851851851851852E-4</v>
      </c>
      <c r="I99" s="10">
        <f t="shared" si="24"/>
        <v>28</v>
      </c>
      <c r="J99" s="31"/>
      <c r="K99" s="1">
        <v>1.0388541666666669E-3</v>
      </c>
      <c r="L99" s="2">
        <f t="shared" si="25"/>
        <v>28</v>
      </c>
      <c r="M99" s="31"/>
      <c r="N99" s="6">
        <f t="shared" si="29"/>
        <v>2.7735532407407414E-3</v>
      </c>
      <c r="O99" s="7">
        <f t="shared" si="26"/>
        <v>23</v>
      </c>
      <c r="P99" s="6">
        <f t="shared" si="27"/>
        <v>4.5979166666666694E-4</v>
      </c>
      <c r="Q99" s="65" t="s">
        <v>127</v>
      </c>
      <c r="R99" s="14" t="str">
        <f t="shared" si="28"/>
        <v>-</v>
      </c>
      <c r="S99" s="71" t="str">
        <f>IF(R99="-","",VLOOKUP(R99,$A$4:$P$110,16,FALSE))</f>
        <v/>
      </c>
      <c r="T99" s="15"/>
      <c r="U99" s="21" t="str">
        <f t="shared" si="30"/>
        <v/>
      </c>
      <c r="V99" s="21"/>
      <c r="W99" s="66" t="str">
        <f>IFERROR(INDEX($A$4:$A$110,MATCH(SMALL($C$4:$C$110,ROW()-3),C$4:C$110,0)),"-")</f>
        <v>-</v>
      </c>
      <c r="X99" s="68" t="str">
        <f t="shared" si="31"/>
        <v>-</v>
      </c>
      <c r="Y99" s="66" t="str">
        <f t="shared" si="32"/>
        <v/>
      </c>
      <c r="Z99" s="66"/>
      <c r="AA99" s="21" t="str">
        <f>IFERROR(INDEX($A$4:$A$110,MATCH(SMALL($F$4:$F$110,ROW()-3),F$4:F$110,0)),"-")</f>
        <v>-</v>
      </c>
      <c r="AB99" s="21" t="str">
        <f t="shared" si="33"/>
        <v>-</v>
      </c>
      <c r="AC99" s="21"/>
      <c r="AD99" s="21"/>
      <c r="AE99" s="69"/>
      <c r="AF99" s="69" t="s">
        <v>306</v>
      </c>
      <c r="AG99" s="70" t="e">
        <f t="shared" si="34"/>
        <v>#NUM!</v>
      </c>
      <c r="AH99" s="70" t="e">
        <f t="shared" si="35"/>
        <v>#NUM!</v>
      </c>
      <c r="AI99" s="21"/>
      <c r="AJ99" s="21"/>
      <c r="AK99" s="66">
        <v>1</v>
      </c>
      <c r="AL99" s="15"/>
      <c r="AM99" s="15"/>
      <c r="AN99" s="15"/>
    </row>
    <row r="100" spans="1:40" ht="20.100000000000001" customHeight="1" thickBot="1" x14ac:dyDescent="0.3">
      <c r="A100" s="39" t="s">
        <v>242</v>
      </c>
      <c r="B100" s="9"/>
      <c r="C100" s="7" t="str">
        <f t="shared" ref="C100:C110" si="36">IF(B100,RANK(B100,B$4:B$110,1),"")</f>
        <v/>
      </c>
      <c r="D100" s="31"/>
      <c r="E100" s="9">
        <v>3.5892361111111113E-4</v>
      </c>
      <c r="F100" s="2">
        <f t="shared" ref="F100:F110" si="37">IF(E100,RANK(E100,E$4:E$110,1),"")</f>
        <v>14</v>
      </c>
      <c r="G100" s="2">
        <v>1</v>
      </c>
      <c r="H100" s="13">
        <v>6.8109953703703703E-4</v>
      </c>
      <c r="I100" s="10">
        <f t="shared" ref="I100:I110" si="38">IF(H100,RANK(H100,H$4:H$110,1),"")</f>
        <v>4</v>
      </c>
      <c r="J100" s="31"/>
      <c r="K100" s="1">
        <v>9.6935185185185178E-4</v>
      </c>
      <c r="L100" s="2">
        <f t="shared" ref="L100:L110" si="39">IF(K100,RANK(K100,K$4:K$110,1),"")</f>
        <v>7</v>
      </c>
      <c r="M100" s="31"/>
      <c r="N100" s="6" t="str">
        <f t="shared" si="29"/>
        <v/>
      </c>
      <c r="O100" s="7" t="str">
        <f t="shared" ref="O100:O110" si="40">IF(N100="","",RANK(N100,N$4:N$110,1))</f>
        <v/>
      </c>
      <c r="P100" s="6" t="str">
        <f t="shared" ref="P100:P110" si="41">IF(LEN(N100)=0,"",N100-MIN(N$4:N$111))</f>
        <v/>
      </c>
      <c r="Q100" s="65" t="s">
        <v>128</v>
      </c>
      <c r="R100" s="14" t="str">
        <f t="shared" ref="R100:R110" si="42">IFERROR(INDEX($A$4:$A$110,MATCH(SMALL($O$4:$O$110,ROW()-3),O$4:O$110,0)),"-")</f>
        <v>-</v>
      </c>
      <c r="S100" s="71" t="str">
        <f>IF(R100="-","",VLOOKUP(R100,$A$4:$P$110,16,FALSE))</f>
        <v/>
      </c>
      <c r="T100" s="15"/>
      <c r="U100" s="21" t="str">
        <f t="shared" si="30"/>
        <v/>
      </c>
      <c r="V100" s="21"/>
      <c r="W100" s="66" t="str">
        <f>IFERROR(INDEX($A$4:$A$110,MATCH(SMALL($C$4:$C$110,ROW()-3),C$4:C$110,0)),"-")</f>
        <v>-</v>
      </c>
      <c r="X100" s="68" t="str">
        <f t="shared" si="31"/>
        <v>-</v>
      </c>
      <c r="Y100" s="66" t="str">
        <f t="shared" si="32"/>
        <v/>
      </c>
      <c r="Z100" s="66"/>
      <c r="AA100" s="21" t="str">
        <f>IFERROR(INDEX($A$4:$A$110,MATCH(SMALL($F$4:$F$110,ROW()-3),F$4:F$110,0)),"-")</f>
        <v>-</v>
      </c>
      <c r="AB100" s="21" t="str">
        <f t="shared" si="33"/>
        <v>-</v>
      </c>
      <c r="AC100" s="21"/>
      <c r="AD100" s="21"/>
      <c r="AE100" s="69"/>
      <c r="AF100" s="69" t="s">
        <v>307</v>
      </c>
      <c r="AG100" s="70" t="e">
        <f t="shared" si="34"/>
        <v>#NUM!</v>
      </c>
      <c r="AH100" s="70" t="e">
        <f t="shared" si="35"/>
        <v>#NUM!</v>
      </c>
      <c r="AI100" s="21"/>
      <c r="AJ100" s="21"/>
      <c r="AK100" s="66">
        <v>1</v>
      </c>
      <c r="AL100" s="15"/>
      <c r="AM100" s="15"/>
      <c r="AN100" s="15"/>
    </row>
    <row r="101" spans="1:40" ht="20.100000000000001" customHeight="1" thickBot="1" x14ac:dyDescent="0.3">
      <c r="A101" s="39" t="s">
        <v>243</v>
      </c>
      <c r="B101" s="9"/>
      <c r="C101" s="7" t="str">
        <f t="shared" si="36"/>
        <v/>
      </c>
      <c r="D101" s="31"/>
      <c r="E101" s="9"/>
      <c r="F101" s="2" t="str">
        <f t="shared" si="37"/>
        <v/>
      </c>
      <c r="G101" s="2"/>
      <c r="H101" s="13"/>
      <c r="I101" s="10" t="str">
        <f t="shared" si="38"/>
        <v/>
      </c>
      <c r="J101" s="31"/>
      <c r="K101" s="1"/>
      <c r="L101" s="2" t="str">
        <f t="shared" si="39"/>
        <v/>
      </c>
      <c r="M101" s="31"/>
      <c r="N101" s="6" t="str">
        <f t="shared" si="29"/>
        <v/>
      </c>
      <c r="O101" s="7" t="str">
        <f t="shared" si="40"/>
        <v/>
      </c>
      <c r="P101" s="6" t="str">
        <f t="shared" si="41"/>
        <v/>
      </c>
      <c r="Q101" s="65" t="s">
        <v>129</v>
      </c>
      <c r="R101" s="14" t="str">
        <f t="shared" si="42"/>
        <v>-</v>
      </c>
      <c r="S101" s="71" t="str">
        <f>IF(R101="-","",VLOOKUP(R101,$A$4:$P$110,16,FALSE))</f>
        <v/>
      </c>
      <c r="T101" s="15"/>
      <c r="U101" s="21" t="str">
        <f t="shared" si="30"/>
        <v/>
      </c>
      <c r="V101" s="21"/>
      <c r="W101" s="66" t="str">
        <f>IFERROR(INDEX($A$4:$A$110,MATCH(SMALL($C$4:$C$110,ROW()-3),C$4:C$110,0)),"-")</f>
        <v>-</v>
      </c>
      <c r="X101" s="68" t="str">
        <f t="shared" si="31"/>
        <v>-</v>
      </c>
      <c r="Y101" s="66" t="str">
        <f t="shared" si="32"/>
        <v/>
      </c>
      <c r="Z101" s="66"/>
      <c r="AA101" s="21" t="str">
        <f>IFERROR(INDEX($A$4:$A$110,MATCH(SMALL($F$4:$F$110,ROW()-3),F$4:F$110,0)),"-")</f>
        <v>-</v>
      </c>
      <c r="AB101" s="21" t="str">
        <f t="shared" si="33"/>
        <v>-</v>
      </c>
      <c r="AC101" s="21"/>
      <c r="AD101" s="21"/>
      <c r="AE101" s="69"/>
      <c r="AF101" s="69" t="s">
        <v>308</v>
      </c>
      <c r="AG101" s="70" t="e">
        <f t="shared" si="34"/>
        <v>#NUM!</v>
      </c>
      <c r="AH101" s="70" t="e">
        <f t="shared" si="35"/>
        <v>#NUM!</v>
      </c>
      <c r="AI101" s="21"/>
      <c r="AJ101" s="21"/>
      <c r="AK101" s="66">
        <v>1</v>
      </c>
      <c r="AL101" s="15"/>
      <c r="AM101" s="15"/>
      <c r="AN101" s="15"/>
    </row>
    <row r="102" spans="1:40" ht="20.100000000000001" customHeight="1" thickBot="1" x14ac:dyDescent="0.3">
      <c r="A102" s="39" t="s">
        <v>244</v>
      </c>
      <c r="B102" s="9"/>
      <c r="C102" s="7" t="str">
        <f t="shared" si="36"/>
        <v/>
      </c>
      <c r="D102" s="31"/>
      <c r="E102" s="9"/>
      <c r="F102" s="2" t="str">
        <f t="shared" si="37"/>
        <v/>
      </c>
      <c r="G102" s="2"/>
      <c r="H102" s="13"/>
      <c r="I102" s="10" t="str">
        <f t="shared" si="38"/>
        <v/>
      </c>
      <c r="J102" s="31"/>
      <c r="K102" s="1"/>
      <c r="L102" s="2" t="str">
        <f t="shared" si="39"/>
        <v/>
      </c>
      <c r="M102" s="31"/>
      <c r="N102" s="6" t="str">
        <f t="shared" si="29"/>
        <v/>
      </c>
      <c r="O102" s="7" t="str">
        <f t="shared" si="40"/>
        <v/>
      </c>
      <c r="P102" s="6" t="str">
        <f t="shared" si="41"/>
        <v/>
      </c>
      <c r="Q102" s="65" t="s">
        <v>130</v>
      </c>
      <c r="R102" s="14" t="str">
        <f t="shared" si="42"/>
        <v>-</v>
      </c>
      <c r="S102" s="71" t="str">
        <f>IF(R102="-","",VLOOKUP(R102,$A$4:$P$110,16,FALSE))</f>
        <v/>
      </c>
      <c r="T102" s="15"/>
      <c r="U102" s="21" t="str">
        <f t="shared" si="30"/>
        <v/>
      </c>
      <c r="V102" s="21"/>
      <c r="W102" s="66" t="str">
        <f>IFERROR(INDEX($A$4:$A$110,MATCH(SMALL($C$4:$C$110,ROW()-3),C$4:C$110,0)),"-")</f>
        <v>-</v>
      </c>
      <c r="X102" s="68" t="str">
        <f t="shared" si="31"/>
        <v>-</v>
      </c>
      <c r="Y102" s="66" t="str">
        <f t="shared" si="32"/>
        <v/>
      </c>
      <c r="Z102" s="66"/>
      <c r="AA102" s="21" t="str">
        <f>IFERROR(INDEX($A$4:$A$110,MATCH(SMALL($F$4:$F$110,ROW()-3),F$4:F$110,0)),"-")</f>
        <v>-</v>
      </c>
      <c r="AB102" s="21" t="str">
        <f t="shared" si="33"/>
        <v>-</v>
      </c>
      <c r="AC102" s="21"/>
      <c r="AD102" s="21"/>
      <c r="AE102" s="69"/>
      <c r="AF102" s="69" t="s">
        <v>309</v>
      </c>
      <c r="AG102" s="70" t="e">
        <f t="shared" si="34"/>
        <v>#NUM!</v>
      </c>
      <c r="AH102" s="70" t="e">
        <f t="shared" si="35"/>
        <v>#NUM!</v>
      </c>
      <c r="AI102" s="21"/>
      <c r="AJ102" s="21"/>
      <c r="AK102" s="66">
        <v>1</v>
      </c>
      <c r="AL102" s="15"/>
      <c r="AM102" s="15"/>
      <c r="AN102" s="15"/>
    </row>
    <row r="103" spans="1:40" ht="20.100000000000001" customHeight="1" thickBot="1" x14ac:dyDescent="0.3">
      <c r="A103" s="39" t="s">
        <v>245</v>
      </c>
      <c r="B103" s="9"/>
      <c r="C103" s="7" t="str">
        <f t="shared" si="36"/>
        <v/>
      </c>
      <c r="D103" s="31"/>
      <c r="E103" s="9"/>
      <c r="F103" s="2" t="str">
        <f t="shared" si="37"/>
        <v/>
      </c>
      <c r="G103" s="2"/>
      <c r="H103" s="13"/>
      <c r="I103" s="10" t="str">
        <f t="shared" si="38"/>
        <v/>
      </c>
      <c r="J103" s="31"/>
      <c r="K103" s="1"/>
      <c r="L103" s="2" t="str">
        <f t="shared" si="39"/>
        <v/>
      </c>
      <c r="M103" s="31"/>
      <c r="N103" s="6" t="str">
        <f t="shared" si="29"/>
        <v/>
      </c>
      <c r="O103" s="7" t="str">
        <f t="shared" si="40"/>
        <v/>
      </c>
      <c r="P103" s="6" t="str">
        <f t="shared" si="41"/>
        <v/>
      </c>
      <c r="Q103" s="65" t="s">
        <v>131</v>
      </c>
      <c r="R103" s="14" t="str">
        <f t="shared" si="42"/>
        <v>-</v>
      </c>
      <c r="S103" s="71" t="str">
        <f>IF(R103="-","",VLOOKUP(R103,$A$4:$P$110,16,FALSE))</f>
        <v/>
      </c>
      <c r="T103" s="15"/>
      <c r="U103" s="21" t="str">
        <f t="shared" si="30"/>
        <v/>
      </c>
      <c r="V103" s="21"/>
      <c r="W103" s="66" t="str">
        <f>IFERROR(INDEX($A$4:$A$110,MATCH(SMALL($C$4:$C$110,ROW()-3),C$4:C$110,0)),"-")</f>
        <v>-</v>
      </c>
      <c r="X103" s="68" t="str">
        <f t="shared" si="31"/>
        <v>-</v>
      </c>
      <c r="Y103" s="66" t="str">
        <f t="shared" si="32"/>
        <v/>
      </c>
      <c r="Z103" s="66"/>
      <c r="AA103" s="21" t="str">
        <f>IFERROR(INDEX($A$4:$A$110,MATCH(SMALL($F$4:$F$110,ROW()-3),F$4:F$110,0)),"-")</f>
        <v>-</v>
      </c>
      <c r="AB103" s="21" t="str">
        <f t="shared" si="33"/>
        <v>-</v>
      </c>
      <c r="AC103" s="21"/>
      <c r="AD103" s="21"/>
      <c r="AE103" s="69"/>
      <c r="AF103" s="69" t="s">
        <v>131</v>
      </c>
      <c r="AG103" s="70" t="e">
        <f t="shared" si="34"/>
        <v>#NUM!</v>
      </c>
      <c r="AH103" s="70" t="e">
        <f t="shared" si="35"/>
        <v>#NUM!</v>
      </c>
      <c r="AI103" s="21"/>
      <c r="AJ103" s="21"/>
      <c r="AK103" s="66">
        <v>1</v>
      </c>
      <c r="AL103" s="15"/>
      <c r="AM103" s="15"/>
      <c r="AN103" s="15"/>
    </row>
    <row r="104" spans="1:40" ht="20.100000000000001" customHeight="1" thickBot="1" x14ac:dyDescent="0.3">
      <c r="A104" s="39" t="s">
        <v>246</v>
      </c>
      <c r="B104" s="9"/>
      <c r="C104" s="7" t="str">
        <f t="shared" si="36"/>
        <v/>
      </c>
      <c r="D104" s="31"/>
      <c r="E104" s="9"/>
      <c r="F104" s="2" t="str">
        <f t="shared" si="37"/>
        <v/>
      </c>
      <c r="G104" s="2"/>
      <c r="H104" s="13"/>
      <c r="I104" s="10" t="str">
        <f t="shared" si="38"/>
        <v/>
      </c>
      <c r="J104" s="31"/>
      <c r="K104" s="1"/>
      <c r="L104" s="2" t="str">
        <f t="shared" si="39"/>
        <v/>
      </c>
      <c r="M104" s="31"/>
      <c r="N104" s="6" t="str">
        <f t="shared" si="29"/>
        <v/>
      </c>
      <c r="O104" s="7" t="str">
        <f t="shared" si="40"/>
        <v/>
      </c>
      <c r="P104" s="6" t="str">
        <f t="shared" si="41"/>
        <v/>
      </c>
      <c r="Q104" s="65" t="s">
        <v>132</v>
      </c>
      <c r="R104" s="14" t="str">
        <f t="shared" si="42"/>
        <v>-</v>
      </c>
      <c r="S104" s="71" t="str">
        <f>IF(R104="-","",VLOOKUP(R104,$A$4:$P$110,16,FALSE))</f>
        <v/>
      </c>
      <c r="T104" s="15"/>
      <c r="U104" s="21" t="str">
        <f t="shared" si="30"/>
        <v/>
      </c>
      <c r="V104" s="21"/>
      <c r="W104" s="66" t="str">
        <f>IFERROR(INDEX($A$4:$A$110,MATCH(SMALL($C$4:$C$110,ROW()-3),C$4:C$110,0)),"-")</f>
        <v>-</v>
      </c>
      <c r="X104" s="68" t="str">
        <f t="shared" si="31"/>
        <v>-</v>
      </c>
      <c r="Y104" s="66" t="str">
        <f t="shared" si="32"/>
        <v/>
      </c>
      <c r="Z104" s="66"/>
      <c r="AA104" s="21" t="str">
        <f>IFERROR(INDEX($A$4:$A$110,MATCH(SMALL($F$4:$F$110,ROW()-3),F$4:F$110,0)),"-")</f>
        <v>-</v>
      </c>
      <c r="AB104" s="21" t="str">
        <f t="shared" si="33"/>
        <v>-</v>
      </c>
      <c r="AC104" s="21"/>
      <c r="AD104" s="21"/>
      <c r="AE104" s="69"/>
      <c r="AF104" s="69" t="s">
        <v>132</v>
      </c>
      <c r="AG104" s="70" t="e">
        <f t="shared" si="34"/>
        <v>#NUM!</v>
      </c>
      <c r="AH104" s="70" t="e">
        <f t="shared" si="35"/>
        <v>#NUM!</v>
      </c>
      <c r="AI104" s="21"/>
      <c r="AJ104" s="21"/>
      <c r="AK104" s="66">
        <v>1</v>
      </c>
      <c r="AL104" s="15"/>
      <c r="AM104" s="15"/>
      <c r="AN104" s="15"/>
    </row>
    <row r="105" spans="1:40" ht="20.100000000000001" customHeight="1" thickBot="1" x14ac:dyDescent="0.3">
      <c r="A105" s="39" t="s">
        <v>247</v>
      </c>
      <c r="B105" s="9"/>
      <c r="C105" s="7" t="str">
        <f t="shared" si="36"/>
        <v/>
      </c>
      <c r="D105" s="31"/>
      <c r="E105" s="9"/>
      <c r="F105" s="2" t="str">
        <f t="shared" si="37"/>
        <v/>
      </c>
      <c r="G105" s="2"/>
      <c r="H105" s="13"/>
      <c r="I105" s="10" t="str">
        <f t="shared" si="38"/>
        <v/>
      </c>
      <c r="J105" s="31"/>
      <c r="K105" s="1"/>
      <c r="L105" s="2" t="str">
        <f t="shared" si="39"/>
        <v/>
      </c>
      <c r="M105" s="31"/>
      <c r="N105" s="6" t="str">
        <f t="shared" si="29"/>
        <v/>
      </c>
      <c r="O105" s="7" t="str">
        <f t="shared" si="40"/>
        <v/>
      </c>
      <c r="P105" s="6" t="str">
        <f t="shared" si="41"/>
        <v/>
      </c>
      <c r="Q105" s="65" t="s">
        <v>133</v>
      </c>
      <c r="R105" s="14" t="str">
        <f t="shared" si="42"/>
        <v>-</v>
      </c>
      <c r="S105" s="71" t="str">
        <f>IF(R105="-","",VLOOKUP(R105,$A$4:$P$110,16,FALSE))</f>
        <v/>
      </c>
      <c r="T105" s="15"/>
      <c r="U105" s="21" t="str">
        <f t="shared" si="30"/>
        <v/>
      </c>
      <c r="V105" s="21"/>
      <c r="W105" s="66" t="str">
        <f>IFERROR(INDEX($A$4:$A$110,MATCH(SMALL($C$4:$C$110,ROW()-3),C$4:C$110,0)),"-")</f>
        <v>-</v>
      </c>
      <c r="X105" s="68" t="str">
        <f t="shared" si="31"/>
        <v>-</v>
      </c>
      <c r="Y105" s="66" t="str">
        <f t="shared" si="32"/>
        <v/>
      </c>
      <c r="Z105" s="66"/>
      <c r="AA105" s="21" t="str">
        <f>IFERROR(INDEX($A$4:$A$110,MATCH(SMALL($F$4:$F$110,ROW()-3),F$4:F$110,0)),"-")</f>
        <v>-</v>
      </c>
      <c r="AB105" s="21" t="str">
        <f t="shared" si="33"/>
        <v>-</v>
      </c>
      <c r="AC105" s="21"/>
      <c r="AD105" s="21"/>
      <c r="AE105" s="69"/>
      <c r="AF105" s="69" t="s">
        <v>310</v>
      </c>
      <c r="AG105" s="70" t="e">
        <f t="shared" si="34"/>
        <v>#NUM!</v>
      </c>
      <c r="AH105" s="70" t="e">
        <f t="shared" si="35"/>
        <v>#NUM!</v>
      </c>
      <c r="AI105" s="21"/>
      <c r="AJ105" s="21"/>
      <c r="AK105" s="66">
        <v>1</v>
      </c>
      <c r="AL105" s="15"/>
      <c r="AM105" s="15"/>
      <c r="AN105" s="15"/>
    </row>
    <row r="106" spans="1:40" ht="20.100000000000001" customHeight="1" thickBot="1" x14ac:dyDescent="0.3">
      <c r="A106" s="39" t="s">
        <v>248</v>
      </c>
      <c r="B106" s="9"/>
      <c r="C106" s="7" t="str">
        <f t="shared" si="36"/>
        <v/>
      </c>
      <c r="D106" s="31"/>
      <c r="E106" s="9"/>
      <c r="F106" s="2" t="str">
        <f t="shared" si="37"/>
        <v/>
      </c>
      <c r="G106" s="2"/>
      <c r="H106" s="13"/>
      <c r="I106" s="10" t="str">
        <f t="shared" si="38"/>
        <v/>
      </c>
      <c r="J106" s="31"/>
      <c r="K106" s="1"/>
      <c r="L106" s="2" t="str">
        <f t="shared" si="39"/>
        <v/>
      </c>
      <c r="M106" s="31"/>
      <c r="N106" s="6" t="str">
        <f t="shared" si="29"/>
        <v/>
      </c>
      <c r="O106" s="7" t="str">
        <f t="shared" si="40"/>
        <v/>
      </c>
      <c r="P106" s="6" t="str">
        <f t="shared" si="41"/>
        <v/>
      </c>
      <c r="Q106" s="65" t="s">
        <v>134</v>
      </c>
      <c r="R106" s="14" t="str">
        <f t="shared" si="42"/>
        <v>-</v>
      </c>
      <c r="S106" s="71" t="str">
        <f>IF(R106="-","",VLOOKUP(R106,$A$4:$P$110,16,FALSE))</f>
        <v/>
      </c>
      <c r="T106" s="15"/>
      <c r="U106" s="21" t="str">
        <f t="shared" si="30"/>
        <v/>
      </c>
      <c r="V106" s="21"/>
      <c r="W106" s="66" t="str">
        <f>IFERROR(INDEX($A$4:$A$110,MATCH(SMALL($C$4:$C$110,ROW()-3),C$4:C$110,0)),"-")</f>
        <v>-</v>
      </c>
      <c r="X106" s="68" t="str">
        <f t="shared" si="31"/>
        <v>-</v>
      </c>
      <c r="Y106" s="66" t="str">
        <f t="shared" si="32"/>
        <v/>
      </c>
      <c r="Z106" s="66"/>
      <c r="AA106" s="21" t="str">
        <f>IFERROR(INDEX($A$4:$A$110,MATCH(SMALL($F$4:$F$110,ROW()-3),F$4:F$110,0)),"-")</f>
        <v>-</v>
      </c>
      <c r="AB106" s="21" t="str">
        <f t="shared" si="33"/>
        <v>-</v>
      </c>
      <c r="AC106" s="21"/>
      <c r="AD106" s="21"/>
      <c r="AE106" s="69"/>
      <c r="AF106" s="69" t="s">
        <v>311</v>
      </c>
      <c r="AG106" s="70" t="e">
        <f t="shared" si="34"/>
        <v>#NUM!</v>
      </c>
      <c r="AH106" s="70" t="e">
        <f t="shared" si="35"/>
        <v>#NUM!</v>
      </c>
      <c r="AI106" s="21"/>
      <c r="AJ106" s="21"/>
      <c r="AK106" s="66">
        <v>1</v>
      </c>
      <c r="AL106" s="15"/>
      <c r="AM106" s="15"/>
      <c r="AN106" s="15"/>
    </row>
    <row r="107" spans="1:40" ht="20.100000000000001" customHeight="1" thickBot="1" x14ac:dyDescent="0.3">
      <c r="A107" s="39" t="s">
        <v>249</v>
      </c>
      <c r="B107" s="9"/>
      <c r="C107" s="7" t="str">
        <f t="shared" si="36"/>
        <v/>
      </c>
      <c r="D107" s="31"/>
      <c r="E107" s="9"/>
      <c r="F107" s="2" t="str">
        <f t="shared" si="37"/>
        <v/>
      </c>
      <c r="G107" s="2"/>
      <c r="H107" s="13"/>
      <c r="I107" s="10" t="str">
        <f t="shared" si="38"/>
        <v/>
      </c>
      <c r="J107" s="31"/>
      <c r="K107" s="1"/>
      <c r="L107" s="2" t="str">
        <f t="shared" si="39"/>
        <v/>
      </c>
      <c r="M107" s="31"/>
      <c r="N107" s="6" t="str">
        <f t="shared" si="29"/>
        <v/>
      </c>
      <c r="O107" s="7" t="str">
        <f t="shared" si="40"/>
        <v/>
      </c>
      <c r="P107" s="6" t="str">
        <f t="shared" si="41"/>
        <v/>
      </c>
      <c r="Q107" s="65" t="s">
        <v>135</v>
      </c>
      <c r="R107" s="14" t="str">
        <f t="shared" si="42"/>
        <v>-</v>
      </c>
      <c r="S107" s="71" t="str">
        <f>IF(R107="-","",VLOOKUP(R107,$A$4:$P$110,16,FALSE))</f>
        <v/>
      </c>
      <c r="T107" s="15"/>
      <c r="U107" s="21" t="str">
        <f t="shared" si="30"/>
        <v/>
      </c>
      <c r="V107" s="21"/>
      <c r="W107" s="66" t="str">
        <f>IFERROR(INDEX($A$4:$A$110,MATCH(SMALL($C$4:$C$110,ROW()-3),C$4:C$110,0)),"-")</f>
        <v>-</v>
      </c>
      <c r="X107" s="68" t="str">
        <f t="shared" si="31"/>
        <v>-</v>
      </c>
      <c r="Y107" s="66" t="str">
        <f t="shared" si="32"/>
        <v/>
      </c>
      <c r="Z107" s="66"/>
      <c r="AA107" s="21" t="str">
        <f>IFERROR(INDEX($A$4:$A$110,MATCH(SMALL($F$4:$F$110,ROW()-3),F$4:F$110,0)),"-")</f>
        <v>-</v>
      </c>
      <c r="AB107" s="21" t="str">
        <f t="shared" si="33"/>
        <v>-</v>
      </c>
      <c r="AC107" s="21"/>
      <c r="AD107" s="21"/>
      <c r="AE107" s="69"/>
      <c r="AF107" s="69" t="s">
        <v>312</v>
      </c>
      <c r="AG107" s="70" t="e">
        <f t="shared" ref="AG107:AG110" si="43">INDEX($AC$4:$AC$34,MATCH(SMALL($AE$4:$AE$34,ROW()-3),$AE$4:$AE$34,0))</f>
        <v>#NUM!</v>
      </c>
      <c r="AH107" s="70" t="e">
        <f t="shared" si="35"/>
        <v>#NUM!</v>
      </c>
      <c r="AI107" s="21"/>
      <c r="AJ107" s="21"/>
      <c r="AK107" s="66">
        <v>1</v>
      </c>
      <c r="AL107" s="15"/>
      <c r="AM107" s="15"/>
      <c r="AN107" s="15"/>
    </row>
    <row r="108" spans="1:40" ht="20.100000000000001" customHeight="1" thickBot="1" x14ac:dyDescent="0.3">
      <c r="A108" s="39" t="s">
        <v>250</v>
      </c>
      <c r="B108" s="9">
        <v>4.831134259259259E-4</v>
      </c>
      <c r="C108" s="7">
        <f t="shared" si="36"/>
        <v>28</v>
      </c>
      <c r="D108" s="31">
        <v>2</v>
      </c>
      <c r="E108" s="9">
        <v>3.6633101851851849E-4</v>
      </c>
      <c r="F108" s="2">
        <f t="shared" si="37"/>
        <v>27</v>
      </c>
      <c r="G108" s="2">
        <v>1</v>
      </c>
      <c r="H108" s="13">
        <v>6.9990740740740744E-4</v>
      </c>
      <c r="I108" s="10">
        <f t="shared" si="38"/>
        <v>12</v>
      </c>
      <c r="J108" s="31"/>
      <c r="K108" s="1"/>
      <c r="L108" s="2" t="str">
        <f t="shared" si="39"/>
        <v/>
      </c>
      <c r="M108" s="31"/>
      <c r="N108" s="6" t="str">
        <f t="shared" si="29"/>
        <v/>
      </c>
      <c r="O108" s="7" t="str">
        <f t="shared" si="40"/>
        <v/>
      </c>
      <c r="P108" s="6" t="str">
        <f t="shared" si="41"/>
        <v/>
      </c>
      <c r="Q108" s="65" t="s">
        <v>136</v>
      </c>
      <c r="R108" s="14" t="str">
        <f t="shared" si="42"/>
        <v>-</v>
      </c>
      <c r="S108" s="71" t="str">
        <f>IF(R108="-","",VLOOKUP(R108,$A$4:$P$110,16,FALSE))</f>
        <v/>
      </c>
      <c r="T108" s="15"/>
      <c r="U108" s="21" t="str">
        <f t="shared" si="30"/>
        <v/>
      </c>
      <c r="V108" s="21"/>
      <c r="W108" s="66" t="str">
        <f>IFERROR(INDEX($A$4:$A$110,MATCH(SMALL($C$4:$C$110,ROW()-3),C$4:C$110,0)),"-")</f>
        <v>-</v>
      </c>
      <c r="X108" s="68" t="str">
        <f t="shared" si="31"/>
        <v>-</v>
      </c>
      <c r="Y108" s="66" t="str">
        <f t="shared" si="32"/>
        <v/>
      </c>
      <c r="Z108" s="66"/>
      <c r="AA108" s="21" t="str">
        <f>IFERROR(INDEX($A$4:$A$110,MATCH(SMALL($F$4:$F$110,ROW()-3),F$4:F$110,0)),"-")</f>
        <v>-</v>
      </c>
      <c r="AB108" s="21" t="str">
        <f t="shared" si="33"/>
        <v>-</v>
      </c>
      <c r="AC108" s="21"/>
      <c r="AD108" s="21"/>
      <c r="AE108" s="69"/>
      <c r="AF108" s="69" t="s">
        <v>313</v>
      </c>
      <c r="AG108" s="70" t="e">
        <f t="shared" si="43"/>
        <v>#NUM!</v>
      </c>
      <c r="AH108" s="70" t="e">
        <f t="shared" si="35"/>
        <v>#NUM!</v>
      </c>
      <c r="AI108" s="21"/>
      <c r="AJ108" s="21"/>
      <c r="AK108" s="66">
        <v>1</v>
      </c>
      <c r="AL108" s="15"/>
      <c r="AM108" s="15"/>
      <c r="AN108" s="15"/>
    </row>
    <row r="109" spans="1:40" ht="20.100000000000001" customHeight="1" thickBot="1" x14ac:dyDescent="0.3">
      <c r="A109" s="39" t="s">
        <v>251</v>
      </c>
      <c r="B109" s="9"/>
      <c r="C109" s="7" t="str">
        <f t="shared" si="36"/>
        <v/>
      </c>
      <c r="D109" s="31"/>
      <c r="E109" s="9"/>
      <c r="F109" s="2" t="str">
        <f t="shared" si="37"/>
        <v/>
      </c>
      <c r="G109" s="2"/>
      <c r="H109" s="13"/>
      <c r="I109" s="10" t="str">
        <f t="shared" si="38"/>
        <v/>
      </c>
      <c r="J109" s="31"/>
      <c r="K109" s="1"/>
      <c r="L109" s="2" t="str">
        <f t="shared" si="39"/>
        <v/>
      </c>
      <c r="M109" s="31"/>
      <c r="N109" s="6" t="str">
        <f t="shared" si="29"/>
        <v/>
      </c>
      <c r="O109" s="7" t="str">
        <f t="shared" si="40"/>
        <v/>
      </c>
      <c r="P109" s="6" t="str">
        <f t="shared" si="41"/>
        <v/>
      </c>
      <c r="Q109" s="65" t="s">
        <v>137</v>
      </c>
      <c r="R109" s="14" t="str">
        <f t="shared" si="42"/>
        <v>-</v>
      </c>
      <c r="S109" s="71" t="str">
        <f>IF(R109="-","",VLOOKUP(R109,$A$4:$P$110,16,FALSE))</f>
        <v/>
      </c>
      <c r="T109" s="15"/>
      <c r="U109" s="21" t="str">
        <f t="shared" si="30"/>
        <v/>
      </c>
      <c r="V109" s="21"/>
      <c r="W109" s="66" t="str">
        <f>IFERROR(INDEX($A$4:$A$110,MATCH(SMALL($C$4:$C$110,ROW()-3),C$4:C$110,0)),"-")</f>
        <v>-</v>
      </c>
      <c r="X109" s="68" t="str">
        <f t="shared" si="31"/>
        <v>-</v>
      </c>
      <c r="Y109" s="66" t="str">
        <f t="shared" si="32"/>
        <v/>
      </c>
      <c r="Z109" s="66"/>
      <c r="AA109" s="21" t="str">
        <f>IFERROR(INDEX($A$4:$A$110,MATCH(SMALL($F$4:$F$110,ROW()-3),F$4:F$110,0)),"-")</f>
        <v>-</v>
      </c>
      <c r="AB109" s="21" t="str">
        <f t="shared" si="33"/>
        <v>-</v>
      </c>
      <c r="AC109" s="21"/>
      <c r="AD109" s="21"/>
      <c r="AE109" s="69"/>
      <c r="AF109" s="69" t="s">
        <v>314</v>
      </c>
      <c r="AG109" s="70" t="e">
        <f t="shared" si="43"/>
        <v>#NUM!</v>
      </c>
      <c r="AH109" s="70" t="e">
        <f t="shared" si="35"/>
        <v>#NUM!</v>
      </c>
      <c r="AI109" s="21"/>
      <c r="AJ109" s="21"/>
      <c r="AK109" s="66">
        <v>1</v>
      </c>
      <c r="AL109" s="15"/>
      <c r="AM109" s="15"/>
      <c r="AN109" s="15"/>
    </row>
    <row r="110" spans="1:40" ht="20.100000000000001" customHeight="1" thickBot="1" x14ac:dyDescent="0.3">
      <c r="A110" s="39" t="s">
        <v>252</v>
      </c>
      <c r="B110" s="16"/>
      <c r="C110" s="17" t="str">
        <f t="shared" si="36"/>
        <v/>
      </c>
      <c r="D110" s="32"/>
      <c r="E110" s="16"/>
      <c r="F110" s="19" t="str">
        <f t="shared" si="37"/>
        <v/>
      </c>
      <c r="G110" s="19"/>
      <c r="H110" s="22"/>
      <c r="I110" s="23" t="str">
        <f t="shared" si="38"/>
        <v/>
      </c>
      <c r="J110" s="32"/>
      <c r="K110" s="18"/>
      <c r="L110" s="19" t="str">
        <f t="shared" si="39"/>
        <v/>
      </c>
      <c r="M110" s="32"/>
      <c r="N110" s="24" t="str">
        <f t="shared" si="29"/>
        <v/>
      </c>
      <c r="O110" s="17" t="str">
        <f t="shared" si="40"/>
        <v/>
      </c>
      <c r="P110" s="20" t="str">
        <f t="shared" si="41"/>
        <v/>
      </c>
      <c r="Q110" s="95" t="s">
        <v>138</v>
      </c>
      <c r="R110" s="14" t="str">
        <f t="shared" si="42"/>
        <v>-</v>
      </c>
      <c r="S110" s="71" t="str">
        <f>IF(R110="-","",VLOOKUP(R110,$A$4:$P$110,16,FALSE))</f>
        <v/>
      </c>
      <c r="T110" s="15"/>
      <c r="U110" s="21" t="str">
        <f t="shared" si="30"/>
        <v/>
      </c>
      <c r="V110" s="21"/>
      <c r="W110" s="66" t="str">
        <f>IFERROR(INDEX($A$4:$A$110,MATCH(SMALL($C$4:$C$110,ROW()-3),C$4:C$110,0)),"-")</f>
        <v>-</v>
      </c>
      <c r="X110" s="68" t="str">
        <f t="shared" si="31"/>
        <v>-</v>
      </c>
      <c r="Y110" s="66" t="str">
        <f t="shared" si="32"/>
        <v/>
      </c>
      <c r="Z110" s="66"/>
      <c r="AA110" s="21" t="str">
        <f>IFERROR(INDEX($A$4:$A$110,MATCH(SMALL($F$4:$F$110,ROW()-3),F$4:F$110,0)),"-")</f>
        <v>-</v>
      </c>
      <c r="AB110" s="21" t="str">
        <f t="shared" si="33"/>
        <v>-</v>
      </c>
      <c r="AC110" s="21"/>
      <c r="AD110" s="21"/>
      <c r="AE110" s="69"/>
      <c r="AF110" s="69" t="s">
        <v>315</v>
      </c>
      <c r="AG110" s="70" t="e">
        <f t="shared" si="43"/>
        <v>#NUM!</v>
      </c>
      <c r="AH110" s="70" t="e">
        <f t="shared" si="35"/>
        <v>#NUM!</v>
      </c>
      <c r="AI110" s="21"/>
      <c r="AJ110" s="21"/>
      <c r="AK110" s="66">
        <v>1</v>
      </c>
      <c r="AL110" s="15"/>
      <c r="AM110" s="15"/>
      <c r="AN110" s="15"/>
    </row>
    <row r="111" spans="1:40" x14ac:dyDescent="0.3">
      <c r="A111" s="40" t="s">
        <v>253</v>
      </c>
      <c r="K111" s="15"/>
      <c r="L111" s="97"/>
      <c r="M111" s="97"/>
      <c r="AF111" s="69"/>
    </row>
    <row r="112" spans="1:40" x14ac:dyDescent="0.3">
      <c r="AF112" s="69"/>
    </row>
  </sheetData>
  <dataConsolidate leftLabels="1">
    <dataRefs count="2">
      <dataRef ref="W4:X36" sheet="Semaine 8"/>
      <dataRef ref="AA4:AB44" sheet="Semaine 8"/>
    </dataRefs>
  </dataConsolidate>
  <mergeCells count="23">
    <mergeCell ref="U1:X1"/>
    <mergeCell ref="Y1:AB1"/>
    <mergeCell ref="AC1:AE1"/>
    <mergeCell ref="AF1:AH1"/>
    <mergeCell ref="AS9:AT10"/>
    <mergeCell ref="S2:S3"/>
    <mergeCell ref="Q2:R3"/>
    <mergeCell ref="AQ7:AR8"/>
    <mergeCell ref="AO8:AP9"/>
    <mergeCell ref="AF2:AH2"/>
    <mergeCell ref="U2:X2"/>
    <mergeCell ref="Y2:AB2"/>
    <mergeCell ref="AC2:AE2"/>
    <mergeCell ref="A1:A3"/>
    <mergeCell ref="B1:R1"/>
    <mergeCell ref="B2:C2"/>
    <mergeCell ref="E2:F2"/>
    <mergeCell ref="H2:I2"/>
    <mergeCell ref="K2:L2"/>
    <mergeCell ref="N2:O3"/>
    <mergeCell ref="H3:I3"/>
    <mergeCell ref="K3:L3"/>
    <mergeCell ref="P2:P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Semaine 8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David</dc:creator>
  <cp:keywords/>
  <dc:description/>
  <cp:lastModifiedBy>David</cp:lastModifiedBy>
  <cp:revision/>
  <dcterms:created xsi:type="dcterms:W3CDTF">2016-02-13T21:07:45Z</dcterms:created>
  <dcterms:modified xsi:type="dcterms:W3CDTF">2016-02-25T17:07:52Z</dcterms:modified>
  <cp:category/>
  <cp:contentStatus/>
</cp:coreProperties>
</file>