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5280" yWindow="3810" windowWidth="15600" windowHeight="7545" activeTab="5"/>
  </bookViews>
  <sheets>
    <sheet name="LC101" sheetId="1" r:id="rId1"/>
    <sheet name="LC104" sheetId="6" r:id="rId2"/>
    <sheet name="LC106" sheetId="7" r:id="rId3"/>
    <sheet name="Analyse-Jour" sheetId="9" r:id="rId4"/>
    <sheet name="AIC" sheetId="8" r:id="rId5"/>
    <sheet name="BILAN" sheetId="10" r:id="rId6"/>
  </sheets>
  <definedNames>
    <definedName name="B1500000">'LC101'!$B$999925</definedName>
    <definedName name="B2000000">'LC101'!$B$999925</definedName>
  </definedNames>
  <calcPr calcId="145621"/>
</workbook>
</file>

<file path=xl/calcChain.xml><?xml version="1.0" encoding="utf-8"?>
<calcChain xmlns="http://schemas.openxmlformats.org/spreadsheetml/2006/main">
  <c r="L7" i="8" l="1"/>
  <c r="K6" i="8"/>
  <c r="K5" i="8"/>
  <c r="K4" i="8"/>
  <c r="J6" i="8"/>
  <c r="J5" i="8"/>
  <c r="J4" i="8"/>
  <c r="CG15" i="9"/>
  <c r="CH15" i="9"/>
  <c r="CI15" i="9"/>
  <c r="CJ15" i="9"/>
  <c r="CK15" i="9"/>
  <c r="CL15" i="9"/>
  <c r="CM15" i="9"/>
  <c r="CN15" i="9"/>
  <c r="CO15" i="9"/>
  <c r="CP15" i="9"/>
  <c r="CQ15" i="9"/>
  <c r="CR15" i="9"/>
  <c r="CS15" i="9"/>
  <c r="CT15" i="9"/>
  <c r="CU15" i="9"/>
  <c r="CV15" i="9"/>
  <c r="CW15" i="9"/>
  <c r="CX15" i="9"/>
  <c r="CY15" i="9"/>
  <c r="CZ15" i="9"/>
  <c r="DA15" i="9"/>
  <c r="DB15" i="9"/>
  <c r="DC15" i="9"/>
  <c r="DD15" i="9"/>
  <c r="DE15" i="9"/>
  <c r="DF15" i="9"/>
  <c r="DG15" i="9"/>
  <c r="DH15" i="9"/>
  <c r="DI15" i="9"/>
  <c r="DJ15" i="9"/>
  <c r="DK15" i="9"/>
  <c r="DL15" i="9"/>
  <c r="DM15" i="9"/>
  <c r="DN15" i="9"/>
  <c r="DO15" i="9"/>
  <c r="DP15" i="9"/>
  <c r="DQ15" i="9"/>
  <c r="DR15" i="9"/>
  <c r="DS15" i="9"/>
  <c r="DT15" i="9"/>
  <c r="DU15" i="9"/>
  <c r="CF15" i="9"/>
  <c r="CH9" i="9"/>
  <c r="CI9" i="9"/>
  <c r="CJ9" i="9"/>
  <c r="CK9" i="9"/>
  <c r="CL9" i="9"/>
  <c r="CM9" i="9"/>
  <c r="CN9" i="9"/>
  <c r="CO9" i="9"/>
  <c r="CP9" i="9"/>
  <c r="CQ9" i="9"/>
  <c r="CR9" i="9"/>
  <c r="CS9" i="9"/>
  <c r="CT9" i="9"/>
  <c r="CU9" i="9"/>
  <c r="CV9" i="9"/>
  <c r="CW9" i="9"/>
  <c r="CX9" i="9"/>
  <c r="CY9" i="9"/>
  <c r="CZ9" i="9"/>
  <c r="DA9" i="9"/>
  <c r="DB9" i="9"/>
  <c r="DC9" i="9"/>
  <c r="DD9" i="9"/>
  <c r="DE9" i="9"/>
  <c r="DF9" i="9"/>
  <c r="DG9" i="9"/>
  <c r="DH9" i="9"/>
  <c r="DI9" i="9"/>
  <c r="DJ9" i="9"/>
  <c r="DK9" i="9"/>
  <c r="DL9" i="9"/>
  <c r="DM9" i="9"/>
  <c r="DN9" i="9"/>
  <c r="DO9" i="9"/>
  <c r="DP9" i="9"/>
  <c r="DQ9" i="9"/>
  <c r="DR9" i="9"/>
  <c r="DS9" i="9"/>
  <c r="DT9" i="9"/>
  <c r="CG9" i="9"/>
  <c r="CF9" i="9"/>
  <c r="I13" i="9"/>
  <c r="J13" i="9"/>
  <c r="K13" i="9"/>
  <c r="L13" i="9"/>
  <c r="M13" i="9"/>
  <c r="N13" i="9"/>
  <c r="O13" i="9"/>
  <c r="P13" i="9"/>
  <c r="Q13" i="9"/>
  <c r="R13" i="9"/>
  <c r="S13" i="9"/>
  <c r="T13" i="9"/>
  <c r="U13" i="9"/>
  <c r="V13" i="9"/>
  <c r="W13" i="9"/>
  <c r="X13" i="9"/>
  <c r="Y13" i="9"/>
  <c r="Z13" i="9"/>
  <c r="AA13" i="9"/>
  <c r="AB13" i="9"/>
  <c r="AC13" i="9"/>
  <c r="AD13" i="9"/>
  <c r="AE13" i="9"/>
  <c r="AF13" i="9"/>
  <c r="AG13" i="9"/>
  <c r="AH13" i="9"/>
  <c r="AI13" i="9"/>
  <c r="AJ13" i="9"/>
  <c r="AK13" i="9"/>
  <c r="AL13" i="9"/>
  <c r="AM13" i="9"/>
  <c r="AN13" i="9"/>
  <c r="AO13" i="9"/>
  <c r="AP13" i="9"/>
  <c r="AQ13" i="9"/>
  <c r="AR13" i="9"/>
  <c r="AS13" i="9"/>
  <c r="AT13" i="9"/>
  <c r="AU13" i="9"/>
  <c r="H13" i="9"/>
  <c r="G13" i="9"/>
  <c r="F7" i="8"/>
  <c r="K7" i="8" l="1"/>
  <c r="K12" i="8"/>
  <c r="J13" i="8"/>
  <c r="H13" i="8" s="1"/>
  <c r="J12" i="8"/>
  <c r="H12" i="8" s="1"/>
  <c r="K11" i="8"/>
  <c r="K13" i="8"/>
  <c r="J11" i="8"/>
  <c r="H11" i="8" s="1"/>
  <c r="K10" i="8"/>
  <c r="J10" i="8"/>
  <c r="H10" i="8" s="1"/>
  <c r="D4" i="8"/>
  <c r="I7" i="9" l="1"/>
  <c r="J7" i="9"/>
  <c r="K7" i="9"/>
  <c r="L7" i="9"/>
  <c r="M7" i="9"/>
  <c r="N7" i="9"/>
  <c r="O7" i="9"/>
  <c r="P7" i="9"/>
  <c r="Q7" i="9"/>
  <c r="R7" i="9"/>
  <c r="S7" i="9"/>
  <c r="T7" i="9"/>
  <c r="U7" i="9"/>
  <c r="V7" i="9"/>
  <c r="W7" i="9"/>
  <c r="X7" i="9"/>
  <c r="Y7" i="9"/>
  <c r="Z7" i="9"/>
  <c r="AA7" i="9"/>
  <c r="AB7" i="9"/>
  <c r="AC7" i="9"/>
  <c r="AD7" i="9"/>
  <c r="AE7" i="9"/>
  <c r="AF7" i="9"/>
  <c r="AG7" i="9"/>
  <c r="AH7" i="9"/>
  <c r="AI7" i="9"/>
  <c r="AJ7" i="9"/>
  <c r="AK7" i="9"/>
  <c r="AL7" i="9"/>
  <c r="AM7" i="9"/>
  <c r="AN7" i="9"/>
  <c r="AO7" i="9"/>
  <c r="AP7" i="9"/>
  <c r="AQ7" i="9"/>
  <c r="AR7" i="9"/>
  <c r="AS7" i="9"/>
  <c r="AT7" i="9"/>
  <c r="H7" i="9"/>
  <c r="G7" i="9"/>
  <c r="CK4" i="9"/>
  <c r="CL4" i="9"/>
  <c r="CM4" i="9"/>
  <c r="CN4" i="9"/>
  <c r="CO4" i="9"/>
  <c r="CP4" i="9"/>
  <c r="CQ4" i="9"/>
  <c r="CR4" i="9"/>
  <c r="CS4" i="9"/>
  <c r="CT4" i="9"/>
  <c r="CU4" i="9"/>
  <c r="CV4" i="9"/>
  <c r="CW4" i="9"/>
  <c r="CX4" i="9"/>
  <c r="CY4" i="9"/>
  <c r="CZ4" i="9"/>
  <c r="DA4" i="9"/>
  <c r="DB4" i="9"/>
  <c r="DC4" i="9"/>
  <c r="DD4" i="9"/>
  <c r="DE4" i="9"/>
  <c r="DF4" i="9"/>
  <c r="DG4" i="9"/>
  <c r="DH4" i="9"/>
  <c r="DI4" i="9"/>
  <c r="DJ4" i="9"/>
  <c r="DK4" i="9"/>
  <c r="DL4" i="9"/>
  <c r="DM4" i="9"/>
  <c r="DN4" i="9"/>
  <c r="DO4" i="9"/>
  <c r="DP4" i="9"/>
  <c r="DQ4" i="9"/>
  <c r="DR4" i="9"/>
  <c r="DS4" i="9"/>
  <c r="CG4" i="9"/>
  <c r="CH4" i="9"/>
  <c r="CI4" i="9"/>
  <c r="CJ4" i="9"/>
  <c r="CF4" i="9"/>
  <c r="E10" i="8" l="1"/>
  <c r="E12" i="8"/>
  <c r="E13" i="8"/>
  <c r="E11" i="8"/>
  <c r="D10" i="8"/>
  <c r="B10" i="8" s="1"/>
  <c r="D12" i="8"/>
  <c r="B12" i="8" s="1"/>
  <c r="D13" i="8"/>
  <c r="B13" i="8" s="1"/>
  <c r="D11" i="8"/>
  <c r="B11" i="8" s="1"/>
  <c r="N1" i="9"/>
  <c r="D6" i="8" l="1"/>
  <c r="D5" i="8"/>
  <c r="E6" i="8"/>
  <c r="E5" i="8"/>
  <c r="E4" i="8"/>
  <c r="M1" i="8"/>
  <c r="E7" i="8" l="1"/>
  <c r="G70" i="9"/>
  <c r="H70" i="9" s="1"/>
  <c r="I70" i="9" s="1"/>
  <c r="A1" i="9" l="1"/>
  <c r="C49" i="9" l="1"/>
  <c r="C50" i="9"/>
  <c r="C48" i="9"/>
</calcChain>
</file>

<file path=xl/sharedStrings.xml><?xml version="1.0" encoding="utf-8"?>
<sst xmlns="http://schemas.openxmlformats.org/spreadsheetml/2006/main" count="711" uniqueCount="159">
  <si>
    <t>Jour</t>
  </si>
  <si>
    <t>Date</t>
  </si>
  <si>
    <t>Nom</t>
  </si>
  <si>
    <t>Equipe</t>
  </si>
  <si>
    <t>Seul sur le poste ?</t>
  </si>
  <si>
    <t>Poste</t>
  </si>
  <si>
    <t>Taux de performance</t>
  </si>
  <si>
    <t>Taux de disponibilité</t>
  </si>
  <si>
    <t>Taux de qualité</t>
  </si>
  <si>
    <t>TRS</t>
  </si>
  <si>
    <t>Temps théorique disponibilité machine</t>
  </si>
  <si>
    <t>Total arrêt production</t>
  </si>
  <si>
    <t>Temps réel de fonctionnement</t>
  </si>
  <si>
    <t>Commentaires</t>
  </si>
  <si>
    <t>Si oui combien de temps ?</t>
  </si>
  <si>
    <t>Réunion/formation</t>
  </si>
  <si>
    <t>Pause (repas, pause)</t>
  </si>
  <si>
    <t>Sous-charge/condi sur une autre installation</t>
  </si>
  <si>
    <t>Absence d'OC/avance planning</t>
  </si>
  <si>
    <t>Essais (produit,aménagement)</t>
  </si>
  <si>
    <t>Maintenance préventive</t>
  </si>
  <si>
    <t>Nettoyage 5S</t>
  </si>
  <si>
    <t>Passage consignes</t>
  </si>
  <si>
    <t>Nettoyage fin de poste</t>
  </si>
  <si>
    <t>Conditionneuse</t>
  </si>
  <si>
    <t>Robot</t>
  </si>
  <si>
    <t>Préparation bidons</t>
  </si>
  <si>
    <t>Balance</t>
  </si>
  <si>
    <t>Sertissage</t>
  </si>
  <si>
    <t>Dépose bidon robot</t>
  </si>
  <si>
    <t>Conditionnement (dépose couvercle / sertisseuse)</t>
  </si>
  <si>
    <t>Orienteur de anse</t>
  </si>
  <si>
    <t>Scotcheuse (uniquement Devree PB)</t>
  </si>
  <si>
    <t>Impression jet d'encre carton</t>
  </si>
  <si>
    <t xml:space="preserve">Filtre </t>
  </si>
  <si>
    <t>Buse</t>
  </si>
  <si>
    <t>Panne énergie (coupure élec/air)</t>
  </si>
  <si>
    <t>Panne informatique</t>
  </si>
  <si>
    <t>Panne ligne râclée</t>
  </si>
  <si>
    <t>Panne étiqueteuse</t>
  </si>
  <si>
    <t>Panne doseur</t>
  </si>
  <si>
    <t>Panne dépose couvercle</t>
  </si>
  <si>
    <t>Panne orienteur anse</t>
  </si>
  <si>
    <t>Panne robot</t>
  </si>
  <si>
    <t>Panne convoyeur</t>
  </si>
  <si>
    <t>Ligne</t>
  </si>
  <si>
    <t>Produit</t>
  </si>
  <si>
    <t>Emballage</t>
  </si>
  <si>
    <t>Couvercle</t>
  </si>
  <si>
    <t>Contrôle laboratoire</t>
  </si>
  <si>
    <t>Cuve mobile</t>
  </si>
  <si>
    <t>Big Fût</t>
  </si>
  <si>
    <t>GRV</t>
  </si>
  <si>
    <t>Absence opérateur</t>
  </si>
  <si>
    <t>Temps d'arrêt production</t>
  </si>
  <si>
    <t>Début/Fin de poste</t>
  </si>
  <si>
    <t>Temps de changement de fabrication</t>
  </si>
  <si>
    <t>Temps de contrôle</t>
  </si>
  <si>
    <t>Temps de réglage</t>
  </si>
  <si>
    <t>Temps d'entretien</t>
  </si>
  <si>
    <t>Temps de pannes</t>
  </si>
  <si>
    <t>Attentes</t>
  </si>
  <si>
    <t>Conditionnement annexe</t>
  </si>
  <si>
    <t>Temps d'arrêts planifiés</t>
  </si>
  <si>
    <t>Temps de non production</t>
  </si>
  <si>
    <r>
      <t>Main d'œuvre</t>
    </r>
    <r>
      <rPr>
        <b/>
        <sz val="8"/>
        <color indexed="8"/>
        <rFont val="Calibri"/>
        <family val="2"/>
      </rPr>
      <t xml:space="preserve"> (retard, absence non prévue, réaffectation)</t>
    </r>
  </si>
  <si>
    <r>
      <t xml:space="preserve">Problème OC </t>
    </r>
    <r>
      <rPr>
        <b/>
        <sz val="8"/>
        <color indexed="8"/>
        <rFont val="Calibri"/>
        <family val="2"/>
      </rPr>
      <t>(correspondance à produire et produit)</t>
    </r>
  </si>
  <si>
    <t>Quantité totale de bidons produites</t>
  </si>
  <si>
    <t>Autre pannes (spécifier dans commentaires)</t>
  </si>
  <si>
    <t>LC101</t>
  </si>
  <si>
    <t>LC104</t>
  </si>
  <si>
    <t>LC106</t>
  </si>
  <si>
    <t>Cad.
réelle</t>
  </si>
  <si>
    <t>Cad.
Theo</t>
  </si>
  <si>
    <t>! : Aucune données n'ont besoin d'être saisies dans cette feuille</t>
  </si>
  <si>
    <t>Retouche</t>
  </si>
  <si>
    <t>Rebut</t>
  </si>
  <si>
    <t>MATIN</t>
  </si>
  <si>
    <t>NUIT</t>
  </si>
  <si>
    <t>APRES MIDI</t>
  </si>
  <si>
    <r>
      <t>2</t>
    </r>
    <r>
      <rPr>
        <b/>
        <vertAlign val="superscript"/>
        <sz val="8"/>
        <color theme="1"/>
        <rFont val="Calibri"/>
        <family val="2"/>
        <scheme val="minor"/>
      </rPr>
      <t xml:space="preserve">e </t>
    </r>
    <r>
      <rPr>
        <b/>
        <sz val="8"/>
        <color theme="1"/>
        <rFont val="Calibri"/>
        <family val="2"/>
        <scheme val="minor"/>
      </rPr>
      <t>opérateur</t>
    </r>
  </si>
  <si>
    <t>Panne ligne raclée</t>
  </si>
  <si>
    <t>Etiqueteuse NTE</t>
  </si>
  <si>
    <t>Convoyeurs</t>
  </si>
  <si>
    <t>Volume/Poids</t>
  </si>
  <si>
    <t>Dépose couvercle</t>
  </si>
  <si>
    <t>Sertisseuse</t>
  </si>
  <si>
    <t>Détection présence couvercle</t>
  </si>
  <si>
    <t>Détection couvercle mal posé</t>
  </si>
  <si>
    <t>Orienteur anse</t>
  </si>
  <si>
    <t>Palettisation</t>
  </si>
  <si>
    <t>Bacs</t>
  </si>
  <si>
    <t>Panne sertiseuse</t>
  </si>
  <si>
    <t>Autres pannes</t>
  </si>
  <si>
    <t>Attente etiquetage</t>
  </si>
  <si>
    <t>Emballage/couvercle</t>
  </si>
  <si>
    <t>Rupture emballage</t>
  </si>
  <si>
    <t>Prolème OC/BT</t>
  </si>
  <si>
    <t>Contrôle tamisage</t>
  </si>
  <si>
    <t>Non-conformité emballage/etiquette</t>
  </si>
  <si>
    <t>Temps d'arrêts hors TRS</t>
  </si>
  <si>
    <t>Temps de pannes amont/aval</t>
  </si>
  <si>
    <t>Temps d'attentes</t>
  </si>
  <si>
    <t>Affinement réglages</t>
  </si>
  <si>
    <t>Le:</t>
  </si>
  <si>
    <t>ANALYSE DU TRS PAR JOUR</t>
  </si>
  <si>
    <t>2e opérateur</t>
  </si>
  <si>
    <t>nbligne</t>
  </si>
  <si>
    <t>Arrêts par poste</t>
  </si>
  <si>
    <t>Pourcentage des arrêts LC101</t>
  </si>
  <si>
    <t>To</t>
  </si>
  <si>
    <t>Tr</t>
  </si>
  <si>
    <t>Décomposition graphique du TRS (Norme NF E 60 -182)</t>
  </si>
  <si>
    <t>Tf</t>
  </si>
  <si>
    <t>Tn</t>
  </si>
  <si>
    <t>Tu</t>
  </si>
  <si>
    <t>Sous-charge</t>
  </si>
  <si>
    <t>Condionneuse/Robot</t>
  </si>
  <si>
    <t>Fardeleurse</t>
  </si>
  <si>
    <t>Etiqueteuse</t>
  </si>
  <si>
    <t>Dépose couvercles</t>
  </si>
  <si>
    <t>Fardeleuse</t>
  </si>
  <si>
    <t>Panne fardeleuse</t>
  </si>
  <si>
    <t>Autre pannes (noter dans commentaire)</t>
  </si>
  <si>
    <t>Problème OC/BT</t>
  </si>
  <si>
    <t>Cuves</t>
  </si>
  <si>
    <t>Réglages générales</t>
  </si>
  <si>
    <t>Lavage tête</t>
  </si>
  <si>
    <t>Lavage cuve</t>
  </si>
  <si>
    <t>Vidange premix de nettoyage</t>
  </si>
  <si>
    <t xml:space="preserve">Impression jet d'encre </t>
  </si>
  <si>
    <t xml:space="preserve">Panne impression jet d'encre </t>
  </si>
  <si>
    <t>Contrôle application</t>
  </si>
  <si>
    <t>AIC GROUPE CONDI DU</t>
  </si>
  <si>
    <t>Taux de perf</t>
  </si>
  <si>
    <t>1/</t>
  </si>
  <si>
    <t>2/</t>
  </si>
  <si>
    <t>3/</t>
  </si>
  <si>
    <t>4/</t>
  </si>
  <si>
    <t>Causes racines:</t>
  </si>
  <si>
    <t>Actions proposées:</t>
  </si>
  <si>
    <t>Moyenne</t>
  </si>
  <si>
    <t>Causes de non-production:</t>
  </si>
  <si>
    <t>Impact:</t>
  </si>
  <si>
    <t>min</t>
  </si>
  <si>
    <t/>
  </si>
  <si>
    <t>OUI</t>
  </si>
  <si>
    <t>8h</t>
  </si>
  <si>
    <t>---</t>
  </si>
  <si>
    <t>B</t>
  </si>
  <si>
    <t>M.RAMI</t>
  </si>
  <si>
    <t>A</t>
  </si>
  <si>
    <t>X. SCHEID</t>
  </si>
  <si>
    <t>L.BOURGARIT</t>
  </si>
  <si>
    <t>C</t>
  </si>
  <si>
    <t>Du</t>
  </si>
  <si>
    <t>Au</t>
  </si>
  <si>
    <t>Tx de dispo</t>
  </si>
  <si>
    <t>Nbr bidons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</si>
</sst>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18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indexed="8"/>
      <name val="Calibri"/>
      <family val="2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vertAlign val="superscript"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1"/>
      <name val="Calibri"/>
      <family val="2"/>
      <scheme val="minor"/>
    </font>
    <font>
      <u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28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textRotation="90" wrapText="1"/>
    </xf>
    <xf numFmtId="0" fontId="1" fillId="0" borderId="1" xfId="0" applyFont="1" applyBorder="1"/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9" fontId="2" fillId="0" borderId="1" xfId="1" applyFont="1" applyFill="1" applyBorder="1" applyAlignment="1">
      <alignment horizontal="center" vertical="center" wrapText="1"/>
    </xf>
    <xf numFmtId="9" fontId="1" fillId="0" borderId="1" xfId="1" applyFont="1" applyBorder="1"/>
    <xf numFmtId="164" fontId="2" fillId="0" borderId="1" xfId="0" applyNumberFormat="1" applyFont="1" applyFill="1" applyBorder="1" applyAlignment="1">
      <alignment horizontal="center" vertical="center" wrapText="1"/>
    </xf>
    <xf numFmtId="164" fontId="1" fillId="0" borderId="1" xfId="0" applyNumberFormat="1" applyFont="1" applyBorder="1"/>
    <xf numFmtId="14" fontId="2" fillId="0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Border="1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9" fontId="0" fillId="0" borderId="0" xfId="1" applyFont="1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0" fillId="0" borderId="0" xfId="0" applyAlignment="1">
      <alignment textRotation="90"/>
    </xf>
    <xf numFmtId="0" fontId="0" fillId="2" borderId="0" xfId="0" applyFill="1"/>
    <xf numFmtId="0" fontId="9" fillId="2" borderId="2" xfId="0" applyFont="1" applyFill="1" applyBorder="1"/>
    <xf numFmtId="0" fontId="0" fillId="2" borderId="4" xfId="0" applyFill="1" applyBorder="1"/>
    <xf numFmtId="0" fontId="11" fillId="2" borderId="4" xfId="0" applyFont="1" applyFill="1" applyBorder="1" applyAlignment="1">
      <alignment vertical="center"/>
    </xf>
    <xf numFmtId="0" fontId="10" fillId="2" borderId="4" xfId="0" applyFont="1" applyFill="1" applyBorder="1" applyAlignment="1">
      <alignment vertical="center"/>
    </xf>
    <xf numFmtId="0" fontId="11" fillId="2" borderId="4" xfId="0" applyFont="1" applyFill="1" applyBorder="1" applyAlignment="1">
      <alignment horizontal="center" vertical="center"/>
    </xf>
    <xf numFmtId="0" fontId="0" fillId="2" borderId="3" xfId="0" applyFill="1" applyBorder="1"/>
    <xf numFmtId="0" fontId="0" fillId="0" borderId="1" xfId="0" applyBorder="1"/>
    <xf numFmtId="14" fontId="0" fillId="0" borderId="1" xfId="0" applyNumberFormat="1" applyBorder="1"/>
    <xf numFmtId="9" fontId="0" fillId="0" borderId="1" xfId="1" applyFont="1" applyBorder="1"/>
    <xf numFmtId="0" fontId="10" fillId="0" borderId="1" xfId="0" applyFont="1" applyBorder="1"/>
    <xf numFmtId="0" fontId="0" fillId="0" borderId="6" xfId="0" applyBorder="1" applyAlignment="1"/>
    <xf numFmtId="0" fontId="0" fillId="0" borderId="7" xfId="0" applyBorder="1" applyAlignment="1"/>
    <xf numFmtId="0" fontId="0" fillId="4" borderId="1" xfId="0" applyFill="1" applyBorder="1" applyAlignment="1">
      <alignment horizontal="center" textRotation="90" wrapText="1"/>
    </xf>
    <xf numFmtId="0" fontId="0" fillId="4" borderId="1" xfId="0" applyFill="1" applyBorder="1" applyAlignment="1">
      <alignment textRotation="90"/>
    </xf>
    <xf numFmtId="10" fontId="13" fillId="0" borderId="6" xfId="0" applyNumberFormat="1" applyFont="1" applyBorder="1"/>
    <xf numFmtId="0" fontId="9" fillId="0" borderId="0" xfId="0" applyFont="1"/>
    <xf numFmtId="9" fontId="9" fillId="0" borderId="0" xfId="1" applyFont="1"/>
    <xf numFmtId="0" fontId="14" fillId="0" borderId="0" xfId="0" applyFont="1"/>
    <xf numFmtId="14" fontId="9" fillId="0" borderId="0" xfId="0" applyNumberFormat="1" applyFont="1"/>
    <xf numFmtId="0" fontId="12" fillId="0" borderId="0" xfId="0" applyFont="1"/>
    <xf numFmtId="14" fontId="12" fillId="0" borderId="0" xfId="0" applyNumberFormat="1" applyFont="1"/>
    <xf numFmtId="0" fontId="0" fillId="0" borderId="0" xfId="0" applyAlignment="1">
      <alignment horizontal="center" textRotation="90" wrapText="1"/>
    </xf>
    <xf numFmtId="0" fontId="0" fillId="0" borderId="11" xfId="0" applyBorder="1"/>
    <xf numFmtId="0" fontId="0" fillId="0" borderId="1" xfId="0" applyBorder="1" applyAlignment="1">
      <alignment horizontal="center" textRotation="90" wrapText="1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1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5" fillId="0" borderId="0" xfId="0" applyFont="1" applyBorder="1"/>
    <xf numFmtId="0" fontId="0" fillId="0" borderId="15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16" fillId="0" borderId="0" xfId="0" applyFont="1" applyBorder="1"/>
    <xf numFmtId="0" fontId="10" fillId="0" borderId="14" xfId="0" applyFont="1" applyBorder="1"/>
    <xf numFmtId="9" fontId="0" fillId="0" borderId="1" xfId="0" applyNumberFormat="1" applyBorder="1"/>
    <xf numFmtId="9" fontId="0" fillId="0" borderId="11" xfId="1" applyFont="1" applyBorder="1"/>
    <xf numFmtId="0" fontId="10" fillId="0" borderId="11" xfId="0" applyFont="1" applyBorder="1"/>
    <xf numFmtId="14" fontId="0" fillId="0" borderId="11" xfId="0" applyNumberFormat="1" applyBorder="1"/>
    <xf numFmtId="9" fontId="0" fillId="5" borderId="1" xfId="0" applyNumberFormat="1" applyFill="1" applyBorder="1"/>
    <xf numFmtId="9" fontId="0" fillId="5" borderId="1" xfId="1" applyFont="1" applyFill="1" applyBorder="1"/>
    <xf numFmtId="1" fontId="0" fillId="0" borderId="1" xfId="0" applyNumberFormat="1" applyBorder="1"/>
    <xf numFmtId="0" fontId="0" fillId="0" borderId="22" xfId="0" applyBorder="1"/>
    <xf numFmtId="0" fontId="2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0" fontId="2" fillId="0" borderId="1" xfId="0" applyFont="1" applyFill="1" applyBorder="1" applyAlignment="1" applyProtection="1">
      <alignment horizontal="center" vertical="center" textRotation="90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textRotation="90" wrapText="1"/>
    </xf>
    <xf numFmtId="0" fontId="0" fillId="7" borderId="1" xfId="0" applyFill="1" applyBorder="1" applyAlignment="1">
      <alignment horizontal="center" textRotation="90" wrapText="1"/>
    </xf>
    <xf numFmtId="0" fontId="2" fillId="0" borderId="1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14" fontId="11" fillId="2" borderId="4" xfId="0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/>
    </xf>
    <xf numFmtId="0" fontId="10" fillId="3" borderId="4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10" fillId="3" borderId="1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14" fontId="10" fillId="0" borderId="20" xfId="0" applyNumberFormat="1" applyFont="1" applyBorder="1" applyAlignment="1">
      <alignment horizontal="center"/>
    </xf>
    <xf numFmtId="14" fontId="10" fillId="0" borderId="21" xfId="0" applyNumberFormat="1" applyFont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'Analyse-Jour'!$G$3:$AT$3</c:f>
              <c:strCache>
                <c:ptCount val="40"/>
                <c:pt idx="0">
                  <c:v>Réunion/formation</c:v>
                </c:pt>
                <c:pt idx="1">
                  <c:v>Pause (repas, pause)</c:v>
                </c:pt>
                <c:pt idx="2">
                  <c:v>Sous-charge/condi sur une autre installation</c:v>
                </c:pt>
                <c:pt idx="3">
                  <c:v>Absence d'OC/avance planning</c:v>
                </c:pt>
                <c:pt idx="4">
                  <c:v>Essais (produit,aménagement)</c:v>
                </c:pt>
                <c:pt idx="5">
                  <c:v>Maintenance préventive</c:v>
                </c:pt>
                <c:pt idx="6">
                  <c:v>Nettoyage 5S</c:v>
                </c:pt>
                <c:pt idx="7">
                  <c:v>Panne énergie (coupure élec/air)</c:v>
                </c:pt>
                <c:pt idx="8">
                  <c:v>Panne informatique</c:v>
                </c:pt>
                <c:pt idx="9">
                  <c:v>Panne ligne raclée</c:v>
                </c:pt>
                <c:pt idx="10">
                  <c:v>Ligne</c:v>
                </c:pt>
                <c:pt idx="11">
                  <c:v>Produit</c:v>
                </c:pt>
                <c:pt idx="12">
                  <c:v>Passage consignes</c:v>
                </c:pt>
                <c:pt idx="13">
                  <c:v>Nettoyage fin de poste</c:v>
                </c:pt>
                <c:pt idx="14">
                  <c:v>Temps de changement de fabrication</c:v>
                </c:pt>
                <c:pt idx="15">
                  <c:v>Etiqueteuse NTE</c:v>
                </c:pt>
                <c:pt idx="16">
                  <c:v>Convoyeurs</c:v>
                </c:pt>
                <c:pt idx="17">
                  <c:v>Volume/Poids</c:v>
                </c:pt>
                <c:pt idx="18">
                  <c:v>Dépose couvercle</c:v>
                </c:pt>
                <c:pt idx="19">
                  <c:v>Sertisseuse</c:v>
                </c:pt>
                <c:pt idx="20">
                  <c:v>Détection présence couvercle</c:v>
                </c:pt>
                <c:pt idx="21">
                  <c:v>Détection couvercle mal posé</c:v>
                </c:pt>
                <c:pt idx="22">
                  <c:v>Orienteur anse</c:v>
                </c:pt>
                <c:pt idx="23">
                  <c:v>Palettisation</c:v>
                </c:pt>
                <c:pt idx="24">
                  <c:v>Buse</c:v>
                </c:pt>
                <c:pt idx="25">
                  <c:v>Bacs</c:v>
                </c:pt>
                <c:pt idx="26">
                  <c:v>Panne étiqueteuse</c:v>
                </c:pt>
                <c:pt idx="27">
                  <c:v>Panne doseur</c:v>
                </c:pt>
                <c:pt idx="28">
                  <c:v>Panne dépose couvercle</c:v>
                </c:pt>
                <c:pt idx="29">
                  <c:v>Panne sertiseuse</c:v>
                </c:pt>
                <c:pt idx="30">
                  <c:v>Panne orienteur anse</c:v>
                </c:pt>
                <c:pt idx="31">
                  <c:v>Panne robot</c:v>
                </c:pt>
                <c:pt idx="32">
                  <c:v>Panne convoyeur</c:v>
                </c:pt>
                <c:pt idx="33">
                  <c:v>Autres pannes</c:v>
                </c:pt>
                <c:pt idx="34">
                  <c:v>Attente etiquetage</c:v>
                </c:pt>
                <c:pt idx="35">
                  <c:v>Emballage/couvercle</c:v>
                </c:pt>
                <c:pt idx="36">
                  <c:v>Rupture emballage</c:v>
                </c:pt>
                <c:pt idx="37">
                  <c:v>Prolème OC/BT</c:v>
                </c:pt>
                <c:pt idx="38">
                  <c:v>Contrôle tamisage</c:v>
                </c:pt>
                <c:pt idx="39">
                  <c:v>Non-conformité emballage/etiquette</c:v>
                </c:pt>
              </c:strCache>
            </c:strRef>
          </c:cat>
          <c:val>
            <c:numRef>
              <c:f>'Analyse-Jour'!$G$7:$AT$7</c:f>
              <c:numCache>
                <c:formatCode>0.00%</c:formatCode>
                <c:ptCount val="40"/>
                <c:pt idx="0">
                  <c:v>0.22900763358778625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0.15267175572519084</c:v>
                </c:pt>
                <c:pt idx="13">
                  <c:v>0.11450381679389313</c:v>
                </c:pt>
                <c:pt idx="14">
                  <c:v>7.6335877862595422E-2</c:v>
                </c:pt>
                <c:pt idx="15">
                  <c:v>0.42748091603053434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2601856"/>
        <c:axId val="82603392"/>
      </c:barChart>
      <c:catAx>
        <c:axId val="82601856"/>
        <c:scaling>
          <c:orientation val="minMax"/>
        </c:scaling>
        <c:delete val="0"/>
        <c:axPos val="b"/>
        <c:majorTickMark val="out"/>
        <c:minorTickMark val="none"/>
        <c:tickLblPos val="nextTo"/>
        <c:crossAx val="82603392"/>
        <c:crosses val="autoZero"/>
        <c:auto val="1"/>
        <c:lblAlgn val="ctr"/>
        <c:lblOffset val="100"/>
        <c:noMultiLvlLbl val="0"/>
      </c:catAx>
      <c:valAx>
        <c:axId val="82603392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826018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699" l="0.70000000000000062" r="0.70000000000000062" t="0.75000000000000699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110378</xdr:colOff>
      <xdr:row>20</xdr:row>
      <xdr:rowOff>74520</xdr:rowOff>
    </xdr:from>
    <xdr:to>
      <xdr:col>22</xdr:col>
      <xdr:colOff>28575</xdr:colOff>
      <xdr:row>34</xdr:row>
      <xdr:rowOff>17369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47625</xdr:rowOff>
        </xdr:from>
        <xdr:to>
          <xdr:col>2</xdr:col>
          <xdr:colOff>714375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Analyse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9525</xdr:rowOff>
        </xdr:from>
        <xdr:to>
          <xdr:col>1</xdr:col>
          <xdr:colOff>1266825</xdr:colOff>
          <xdr:row>2</xdr:row>
          <xdr:rowOff>66675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Analyse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1304925</xdr:colOff>
          <xdr:row>0</xdr:row>
          <xdr:rowOff>9525</xdr:rowOff>
        </xdr:from>
        <xdr:to>
          <xdr:col>2</xdr:col>
          <xdr:colOff>1285875</xdr:colOff>
          <xdr:row>2</xdr:row>
          <xdr:rowOff>66675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</xdr:row>
          <xdr:rowOff>95250</xdr:rowOff>
        </xdr:from>
        <xdr:to>
          <xdr:col>7</xdr:col>
          <xdr:colOff>219075</xdr:colOff>
          <xdr:row>2</xdr:row>
          <xdr:rowOff>161925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Bilan LC101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200025</xdr:colOff>
          <xdr:row>10</xdr:row>
          <xdr:rowOff>95250</xdr:rowOff>
        </xdr:from>
        <xdr:to>
          <xdr:col>7</xdr:col>
          <xdr:colOff>400050</xdr:colOff>
          <xdr:row>11</xdr:row>
          <xdr:rowOff>161925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Bilan LC104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200025</xdr:colOff>
          <xdr:row>19</xdr:row>
          <xdr:rowOff>95250</xdr:rowOff>
        </xdr:from>
        <xdr:to>
          <xdr:col>7</xdr:col>
          <xdr:colOff>400050</xdr:colOff>
          <xdr:row>20</xdr:row>
          <xdr:rowOff>161925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Bilan LC106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-0.499984740745262"/>
  </sheetPr>
  <dimension ref="A1:BI6"/>
  <sheetViews>
    <sheetView workbookViewId="0">
      <pane xSplit="5" ySplit="2" topLeftCell="F3" activePane="bottomRight" state="frozen"/>
      <selection pane="topRight" activeCell="E1" sqref="E1"/>
      <selection pane="bottomLeft" activeCell="A3" sqref="A3"/>
      <selection pane="bottomRight" activeCell="I11" sqref="I11"/>
    </sheetView>
  </sheetViews>
  <sheetFormatPr baseColWidth="10" defaultRowHeight="11.25" x14ac:dyDescent="0.2"/>
  <cols>
    <col min="1" max="1" width="7.28515625" style="11" customWidth="1"/>
    <col min="2" max="2" width="9.28515625" style="13" customWidth="1"/>
    <col min="3" max="4" width="7.7109375" style="4" customWidth="1"/>
    <col min="5" max="5" width="9.42578125" style="25" customWidth="1"/>
    <col min="6" max="6" width="5.5703125" style="26" customWidth="1"/>
    <col min="7" max="7" width="10.85546875" style="9" customWidth="1"/>
    <col min="8" max="8" width="9.28515625" style="9" customWidth="1"/>
    <col min="9" max="9" width="7.7109375" style="9" customWidth="1"/>
    <col min="10" max="10" width="9.140625" style="9" customWidth="1"/>
    <col min="11" max="11" width="9.140625" style="4" customWidth="1"/>
    <col min="12" max="12" width="8.5703125" style="4" customWidth="1"/>
    <col min="13" max="13" width="11.7109375" style="4" customWidth="1"/>
    <col min="14" max="14" width="19.42578125" style="6" customWidth="1"/>
    <col min="15" max="15" width="7.42578125" style="4" customWidth="1"/>
    <col min="16" max="16" width="6.85546875" style="4" customWidth="1"/>
    <col min="17" max="17" width="7.42578125" style="4" customWidth="1"/>
    <col min="18" max="18" width="5.28515625" style="4" customWidth="1"/>
    <col min="19" max="19" width="4.7109375" style="4" customWidth="1"/>
    <col min="20" max="20" width="5.140625" style="4" customWidth="1"/>
    <col min="21" max="21" width="6.7109375" style="4" customWidth="1"/>
    <col min="22" max="22" width="5.140625" style="4" customWidth="1"/>
    <col min="23" max="23" width="4.7109375" style="4" customWidth="1"/>
    <col min="24" max="24" width="6.42578125" style="4" customWidth="1"/>
    <col min="25" max="25" width="4.5703125" style="4" customWidth="1"/>
    <col min="26" max="26" width="4.7109375" style="4" customWidth="1"/>
    <col min="27" max="27" width="4.42578125" style="4" customWidth="1"/>
    <col min="28" max="28" width="3.7109375" style="4" customWidth="1"/>
    <col min="29" max="29" width="5.5703125" style="4" customWidth="1"/>
    <col min="30" max="30" width="7.7109375" style="4" customWidth="1"/>
    <col min="31" max="31" width="5.42578125" style="4" customWidth="1"/>
    <col min="32" max="32" width="5" style="4" customWidth="1"/>
    <col min="33" max="33" width="6.42578125" style="4" customWidth="1"/>
    <col min="34" max="34" width="7.5703125" style="4" customWidth="1"/>
    <col min="35" max="35" width="7.85546875" style="4" customWidth="1"/>
    <col min="36" max="36" width="9.85546875" style="4" customWidth="1"/>
    <col min="37" max="37" width="4.85546875" style="4" customWidth="1"/>
    <col min="38" max="38" width="4.5703125" style="4" customWidth="1"/>
    <col min="39" max="39" width="4.7109375" style="4" customWidth="1"/>
    <col min="40" max="40" width="6.42578125" style="4" customWidth="1"/>
    <col min="41" max="41" width="5.5703125" style="4" customWidth="1"/>
    <col min="42" max="42" width="4.7109375" style="4" customWidth="1"/>
    <col min="43" max="43" width="3.85546875" style="4" customWidth="1"/>
    <col min="44" max="44" width="5.28515625" style="4" customWidth="1"/>
    <col min="45" max="45" width="3.42578125" style="4" customWidth="1"/>
    <col min="46" max="47" width="4.42578125" style="4" customWidth="1"/>
    <col min="48" max="48" width="3.85546875" style="4" customWidth="1"/>
    <col min="49" max="52" width="5" style="4" customWidth="1"/>
    <col min="53" max="53" width="6.7109375" style="4" customWidth="1"/>
    <col min="54" max="55" width="3.85546875" style="4" customWidth="1"/>
    <col min="56" max="56" width="6.42578125" style="4" customWidth="1"/>
    <col min="57" max="57" width="5" style="4" customWidth="1"/>
    <col min="58" max="58" width="4.42578125" style="4" customWidth="1"/>
    <col min="59" max="59" width="7.140625" style="4" customWidth="1"/>
    <col min="60" max="60" width="5.140625" style="4" customWidth="1"/>
    <col min="61" max="61" width="3.85546875" style="4" customWidth="1"/>
    <col min="62" max="114" width="11.42578125" style="4"/>
    <col min="115" max="115" width="11.42578125" style="4" customWidth="1"/>
    <col min="116" max="16384" width="11.42578125" style="4"/>
  </cols>
  <sheetData>
    <row r="1" spans="1:61" ht="22.5" customHeight="1" x14ac:dyDescent="0.2">
      <c r="A1" s="24" t="s">
        <v>107</v>
      </c>
      <c r="B1" s="89" t="s">
        <v>69</v>
      </c>
      <c r="C1" s="90"/>
      <c r="D1" s="90"/>
      <c r="E1" s="91"/>
      <c r="F1" s="98" t="s">
        <v>74</v>
      </c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98"/>
      <c r="U1" s="98"/>
      <c r="V1" s="95" t="s">
        <v>100</v>
      </c>
      <c r="W1" s="96"/>
      <c r="X1" s="96"/>
      <c r="Y1" s="96"/>
      <c r="Z1" s="96"/>
      <c r="AA1" s="96"/>
      <c r="AB1" s="96"/>
      <c r="AC1" s="96"/>
      <c r="AD1" s="96"/>
      <c r="AE1" s="96"/>
      <c r="AF1" s="96"/>
      <c r="AG1" s="97"/>
      <c r="AH1" s="95" t="s">
        <v>64</v>
      </c>
      <c r="AI1" s="96"/>
      <c r="AJ1" s="96"/>
      <c r="AK1" s="96"/>
      <c r="AL1" s="96"/>
      <c r="AM1" s="96"/>
      <c r="AN1" s="96"/>
      <c r="AO1" s="96"/>
      <c r="AP1" s="96"/>
      <c r="AQ1" s="96"/>
      <c r="AR1" s="96"/>
      <c r="AS1" s="96"/>
      <c r="AT1" s="96"/>
      <c r="AU1" s="96"/>
      <c r="AV1" s="96"/>
      <c r="AW1" s="96"/>
      <c r="AX1" s="96"/>
      <c r="AY1" s="96"/>
      <c r="AZ1" s="96"/>
      <c r="BA1" s="96"/>
      <c r="BB1" s="96"/>
      <c r="BC1" s="96"/>
      <c r="BD1" s="96"/>
      <c r="BE1" s="96"/>
      <c r="BF1" s="96"/>
      <c r="BG1" s="96"/>
      <c r="BH1" s="96"/>
      <c r="BI1" s="97"/>
    </row>
    <row r="2" spans="1:61" s="2" customFormat="1" ht="40.5" customHeight="1" x14ac:dyDescent="0.25">
      <c r="A2" s="23">
        <v>6</v>
      </c>
      <c r="B2" s="92"/>
      <c r="C2" s="93"/>
      <c r="D2" s="93"/>
      <c r="E2" s="94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102" t="s">
        <v>53</v>
      </c>
      <c r="W2" s="102"/>
      <c r="X2" s="102"/>
      <c r="Y2" s="102" t="s">
        <v>54</v>
      </c>
      <c r="Z2" s="102"/>
      <c r="AA2" s="102"/>
      <c r="AB2" s="102"/>
      <c r="AC2" s="103" t="s">
        <v>101</v>
      </c>
      <c r="AD2" s="104"/>
      <c r="AE2" s="105"/>
      <c r="AF2" s="99" t="s">
        <v>102</v>
      </c>
      <c r="AG2" s="101"/>
      <c r="AH2" s="18" t="s">
        <v>55</v>
      </c>
      <c r="AI2" s="18" t="s">
        <v>23</v>
      </c>
      <c r="AJ2" s="19" t="s">
        <v>56</v>
      </c>
      <c r="AK2" s="99" t="s">
        <v>103</v>
      </c>
      <c r="AL2" s="100"/>
      <c r="AM2" s="100"/>
      <c r="AN2" s="100"/>
      <c r="AO2" s="100"/>
      <c r="AP2" s="100"/>
      <c r="AQ2" s="100"/>
      <c r="AR2" s="100"/>
      <c r="AS2" s="101"/>
      <c r="AT2" s="99" t="s">
        <v>59</v>
      </c>
      <c r="AU2" s="101"/>
      <c r="AV2" s="99" t="s">
        <v>60</v>
      </c>
      <c r="AW2" s="100"/>
      <c r="AX2" s="100"/>
      <c r="AY2" s="100"/>
      <c r="AZ2" s="100"/>
      <c r="BA2" s="100"/>
      <c r="BB2" s="100"/>
      <c r="BC2" s="101"/>
      <c r="BD2" s="99" t="s">
        <v>61</v>
      </c>
      <c r="BE2" s="100"/>
      <c r="BF2" s="100"/>
      <c r="BG2" s="100"/>
      <c r="BH2" s="100"/>
      <c r="BI2" s="101"/>
    </row>
    <row r="3" spans="1:61" s="5" customFormat="1" ht="96" customHeight="1" x14ac:dyDescent="0.25">
      <c r="A3" s="10" t="s">
        <v>0</v>
      </c>
      <c r="B3" s="12" t="s">
        <v>1</v>
      </c>
      <c r="C3" s="1" t="s">
        <v>2</v>
      </c>
      <c r="D3" s="21" t="s">
        <v>80</v>
      </c>
      <c r="E3" s="22" t="s">
        <v>3</v>
      </c>
      <c r="F3" s="22" t="s">
        <v>5</v>
      </c>
      <c r="G3" s="8" t="s">
        <v>6</v>
      </c>
      <c r="H3" s="8" t="s">
        <v>7</v>
      </c>
      <c r="I3" s="8" t="s">
        <v>8</v>
      </c>
      <c r="J3" s="8" t="s">
        <v>9</v>
      </c>
      <c r="K3" s="1" t="s">
        <v>10</v>
      </c>
      <c r="L3" s="1" t="s">
        <v>11</v>
      </c>
      <c r="M3" s="1" t="s">
        <v>12</v>
      </c>
      <c r="N3" s="1" t="s">
        <v>13</v>
      </c>
      <c r="O3" s="1" t="s">
        <v>67</v>
      </c>
      <c r="P3" s="14" t="s">
        <v>76</v>
      </c>
      <c r="Q3" s="7" t="s">
        <v>75</v>
      </c>
      <c r="R3" s="1" t="s">
        <v>73</v>
      </c>
      <c r="S3" s="1" t="s">
        <v>72</v>
      </c>
      <c r="T3" s="1" t="s">
        <v>4</v>
      </c>
      <c r="U3" s="1" t="s">
        <v>14</v>
      </c>
      <c r="V3" s="3" t="s">
        <v>15</v>
      </c>
      <c r="W3" s="3" t="s">
        <v>16</v>
      </c>
      <c r="X3" s="3" t="s">
        <v>17</v>
      </c>
      <c r="Y3" s="3" t="s">
        <v>18</v>
      </c>
      <c r="Z3" s="3" t="s">
        <v>19</v>
      </c>
      <c r="AA3" s="3" t="s">
        <v>20</v>
      </c>
      <c r="AB3" s="3" t="s">
        <v>21</v>
      </c>
      <c r="AC3" s="3" t="s">
        <v>36</v>
      </c>
      <c r="AD3" s="3" t="s">
        <v>37</v>
      </c>
      <c r="AE3" s="3" t="s">
        <v>81</v>
      </c>
      <c r="AF3" s="3" t="s">
        <v>45</v>
      </c>
      <c r="AG3" s="3" t="s">
        <v>46</v>
      </c>
      <c r="AH3" s="3" t="s">
        <v>22</v>
      </c>
      <c r="AI3" s="3" t="s">
        <v>23</v>
      </c>
      <c r="AJ3" s="3" t="s">
        <v>56</v>
      </c>
      <c r="AK3" s="3" t="s">
        <v>82</v>
      </c>
      <c r="AL3" s="3" t="s">
        <v>83</v>
      </c>
      <c r="AM3" s="3" t="s">
        <v>84</v>
      </c>
      <c r="AN3" s="3" t="s">
        <v>85</v>
      </c>
      <c r="AO3" s="3" t="s">
        <v>86</v>
      </c>
      <c r="AP3" s="3" t="s">
        <v>87</v>
      </c>
      <c r="AQ3" s="3" t="s">
        <v>88</v>
      </c>
      <c r="AR3" s="3" t="s">
        <v>89</v>
      </c>
      <c r="AS3" s="3" t="s">
        <v>90</v>
      </c>
      <c r="AT3" s="3" t="s">
        <v>35</v>
      </c>
      <c r="AU3" s="3" t="s">
        <v>91</v>
      </c>
      <c r="AV3" s="3" t="s">
        <v>39</v>
      </c>
      <c r="AW3" s="3" t="s">
        <v>40</v>
      </c>
      <c r="AX3" s="3" t="s">
        <v>41</v>
      </c>
      <c r="AY3" s="3" t="s">
        <v>92</v>
      </c>
      <c r="AZ3" s="3" t="s">
        <v>42</v>
      </c>
      <c r="BA3" s="3" t="s">
        <v>43</v>
      </c>
      <c r="BB3" s="3" t="s">
        <v>44</v>
      </c>
      <c r="BC3" s="3" t="s">
        <v>93</v>
      </c>
      <c r="BD3" s="3" t="s">
        <v>94</v>
      </c>
      <c r="BE3" s="3" t="s">
        <v>95</v>
      </c>
      <c r="BF3" s="3" t="s">
        <v>96</v>
      </c>
      <c r="BG3" s="3" t="s">
        <v>97</v>
      </c>
      <c r="BH3" s="3" t="s">
        <v>98</v>
      </c>
      <c r="BI3" s="3" t="s">
        <v>99</v>
      </c>
    </row>
    <row r="4" spans="1:61" s="5" customFormat="1" ht="15.75" customHeight="1" x14ac:dyDescent="0.25">
      <c r="A4" s="10">
        <v>42409</v>
      </c>
      <c r="B4" s="12">
        <v>42409</v>
      </c>
      <c r="C4" s="84" t="s">
        <v>153</v>
      </c>
      <c r="D4" s="84" t="s">
        <v>145</v>
      </c>
      <c r="E4" s="84" t="s">
        <v>154</v>
      </c>
      <c r="F4" s="84" t="s">
        <v>78</v>
      </c>
      <c r="G4" s="8">
        <v>1.8115942028985508E-2</v>
      </c>
      <c r="H4" s="8">
        <v>0.95833333333333337</v>
      </c>
      <c r="I4" s="8">
        <v>1</v>
      </c>
      <c r="J4" s="8">
        <v>1.7361111111111112E-2</v>
      </c>
      <c r="K4" s="84">
        <v>480</v>
      </c>
      <c r="L4" s="84">
        <v>20</v>
      </c>
      <c r="M4" s="84">
        <v>460</v>
      </c>
      <c r="N4" s="84" t="s">
        <v>148</v>
      </c>
      <c r="O4" s="84">
        <v>100</v>
      </c>
      <c r="P4" s="84">
        <v>0</v>
      </c>
      <c r="Q4" s="84">
        <v>0</v>
      </c>
      <c r="R4" s="84">
        <v>12</v>
      </c>
      <c r="S4" s="84">
        <v>0.21739130434782608</v>
      </c>
      <c r="T4" s="84" t="s">
        <v>146</v>
      </c>
      <c r="U4" s="84" t="s">
        <v>147</v>
      </c>
      <c r="V4" s="84">
        <v>0</v>
      </c>
      <c r="W4" s="84">
        <v>0</v>
      </c>
      <c r="X4" s="84">
        <v>0</v>
      </c>
      <c r="Y4" s="84">
        <v>0</v>
      </c>
      <c r="Z4" s="84">
        <v>0</v>
      </c>
      <c r="AA4" s="84">
        <v>0</v>
      </c>
      <c r="AB4" s="84">
        <v>0</v>
      </c>
      <c r="AC4" s="84">
        <v>0</v>
      </c>
      <c r="AD4" s="84">
        <v>0</v>
      </c>
      <c r="AE4" s="84">
        <v>0</v>
      </c>
      <c r="AF4" s="84">
        <v>0</v>
      </c>
      <c r="AG4" s="84">
        <v>0</v>
      </c>
      <c r="AH4" s="84">
        <v>20</v>
      </c>
      <c r="AI4" s="84">
        <v>0</v>
      </c>
      <c r="AJ4" s="84">
        <v>0</v>
      </c>
      <c r="AK4" s="84">
        <v>56</v>
      </c>
      <c r="AL4" s="84">
        <v>0</v>
      </c>
      <c r="AM4" s="84">
        <v>0</v>
      </c>
      <c r="AN4" s="84">
        <v>0</v>
      </c>
      <c r="AO4" s="84">
        <v>0</v>
      </c>
      <c r="AP4" s="84">
        <v>0</v>
      </c>
      <c r="AQ4" s="84">
        <v>0</v>
      </c>
      <c r="AR4" s="84">
        <v>0</v>
      </c>
      <c r="AS4" s="84">
        <v>0</v>
      </c>
      <c r="AT4" s="84">
        <v>0</v>
      </c>
      <c r="AU4" s="84">
        <v>0</v>
      </c>
      <c r="AV4" s="84">
        <v>0</v>
      </c>
      <c r="AW4" s="84">
        <v>0</v>
      </c>
      <c r="AX4" s="84">
        <v>0</v>
      </c>
      <c r="AY4" s="84">
        <v>0</v>
      </c>
      <c r="AZ4" s="84">
        <v>0</v>
      </c>
      <c r="BA4" s="84">
        <v>0</v>
      </c>
      <c r="BB4" s="84">
        <v>0</v>
      </c>
      <c r="BC4" s="84">
        <v>0</v>
      </c>
      <c r="BD4" s="84">
        <v>0</v>
      </c>
      <c r="BE4" s="84">
        <v>0</v>
      </c>
      <c r="BF4" s="84">
        <v>0</v>
      </c>
      <c r="BG4" s="84">
        <v>0</v>
      </c>
      <c r="BH4" s="84">
        <v>0</v>
      </c>
      <c r="BI4" s="84">
        <v>0</v>
      </c>
    </row>
    <row r="5" spans="1:61" s="5" customFormat="1" ht="15.75" customHeight="1" x14ac:dyDescent="0.25">
      <c r="A5" s="10">
        <v>42409</v>
      </c>
      <c r="B5" s="12">
        <v>42409</v>
      </c>
      <c r="C5" s="83" t="s">
        <v>152</v>
      </c>
      <c r="D5" s="83" t="s">
        <v>145</v>
      </c>
      <c r="E5" s="83" t="s">
        <v>149</v>
      </c>
      <c r="F5" s="83" t="s">
        <v>79</v>
      </c>
      <c r="G5" s="8">
        <v>1.7921146953405017E-2</v>
      </c>
      <c r="H5" s="8">
        <v>0.96875</v>
      </c>
      <c r="I5" s="8">
        <v>1</v>
      </c>
      <c r="J5" s="8">
        <v>1.7361111111111112E-2</v>
      </c>
      <c r="K5" s="83">
        <v>480</v>
      </c>
      <c r="L5" s="83">
        <v>15</v>
      </c>
      <c r="M5" s="83">
        <v>465</v>
      </c>
      <c r="N5" s="83" t="s">
        <v>148</v>
      </c>
      <c r="O5" s="83">
        <v>100</v>
      </c>
      <c r="P5" s="83">
        <v>0</v>
      </c>
      <c r="Q5" s="83">
        <v>0</v>
      </c>
      <c r="R5" s="83">
        <v>12</v>
      </c>
      <c r="S5" s="83">
        <v>0.21505376344086022</v>
      </c>
      <c r="T5" s="83" t="s">
        <v>146</v>
      </c>
      <c r="U5" s="83" t="s">
        <v>147</v>
      </c>
      <c r="V5" s="83">
        <v>0</v>
      </c>
      <c r="W5" s="83">
        <v>0</v>
      </c>
      <c r="X5" s="83">
        <v>0</v>
      </c>
      <c r="Y5" s="83">
        <v>0</v>
      </c>
      <c r="Z5" s="83">
        <v>0</v>
      </c>
      <c r="AA5" s="83">
        <v>0</v>
      </c>
      <c r="AB5" s="83">
        <v>0</v>
      </c>
      <c r="AC5" s="83">
        <v>0</v>
      </c>
      <c r="AD5" s="83">
        <v>0</v>
      </c>
      <c r="AE5" s="83">
        <v>0</v>
      </c>
      <c r="AF5" s="83">
        <v>0</v>
      </c>
      <c r="AG5" s="83">
        <v>0</v>
      </c>
      <c r="AI5" s="83">
        <v>15</v>
      </c>
      <c r="AJ5" s="83">
        <v>0</v>
      </c>
      <c r="AK5" s="83">
        <v>0</v>
      </c>
      <c r="AL5" s="83">
        <v>0</v>
      </c>
      <c r="AM5" s="83">
        <v>0</v>
      </c>
      <c r="AN5" s="83">
        <v>0</v>
      </c>
      <c r="AO5" s="83">
        <v>0</v>
      </c>
      <c r="AP5" s="83">
        <v>0</v>
      </c>
      <c r="AQ5" s="83">
        <v>0</v>
      </c>
      <c r="AR5" s="83">
        <v>0</v>
      </c>
      <c r="AS5" s="83">
        <v>0</v>
      </c>
      <c r="AT5" s="83">
        <v>0</v>
      </c>
      <c r="AU5" s="83">
        <v>0</v>
      </c>
      <c r="AV5" s="83">
        <v>0</v>
      </c>
      <c r="AW5" s="83">
        <v>0</v>
      </c>
      <c r="AX5" s="83">
        <v>0</v>
      </c>
      <c r="AY5" s="83">
        <v>0</v>
      </c>
      <c r="AZ5" s="83">
        <v>0</v>
      </c>
      <c r="BA5" s="83">
        <v>0</v>
      </c>
      <c r="BB5" s="83">
        <v>0</v>
      </c>
      <c r="BC5" s="83">
        <v>0</v>
      </c>
      <c r="BD5" s="83">
        <v>0</v>
      </c>
      <c r="BE5" s="83">
        <v>0</v>
      </c>
      <c r="BF5" s="83">
        <v>0</v>
      </c>
      <c r="BG5" s="83">
        <v>0</v>
      </c>
      <c r="BH5" s="83">
        <v>0</v>
      </c>
      <c r="BI5" s="83">
        <v>0</v>
      </c>
    </row>
    <row r="6" spans="1:61" s="5" customFormat="1" ht="15.75" customHeight="1" x14ac:dyDescent="0.25">
      <c r="A6" s="10">
        <v>42409</v>
      </c>
      <c r="B6" s="12">
        <v>42409</v>
      </c>
      <c r="C6" s="82" t="s">
        <v>150</v>
      </c>
      <c r="D6" s="82" t="s">
        <v>145</v>
      </c>
      <c r="E6" s="82" t="s">
        <v>151</v>
      </c>
      <c r="F6" s="82" t="s">
        <v>77</v>
      </c>
      <c r="G6" s="8">
        <v>1.7730496453900711E-2</v>
      </c>
      <c r="H6" s="8">
        <v>0.97916666666666663</v>
      </c>
      <c r="I6" s="8">
        <v>1</v>
      </c>
      <c r="J6" s="8">
        <v>1.7361111111111112E-2</v>
      </c>
      <c r="K6" s="82">
        <v>480</v>
      </c>
      <c r="L6" s="82">
        <v>10</v>
      </c>
      <c r="M6" s="82">
        <v>470</v>
      </c>
      <c r="N6" s="82" t="s">
        <v>148</v>
      </c>
      <c r="O6" s="82">
        <v>100</v>
      </c>
      <c r="P6" s="82">
        <v>0</v>
      </c>
      <c r="Q6" s="82">
        <v>0</v>
      </c>
      <c r="R6" s="82">
        <v>12</v>
      </c>
      <c r="S6" s="82">
        <v>0.21276595744680851</v>
      </c>
      <c r="T6" s="82" t="s">
        <v>146</v>
      </c>
      <c r="U6" s="82" t="s">
        <v>147</v>
      </c>
      <c r="V6" s="82">
        <v>30</v>
      </c>
      <c r="W6" s="82">
        <v>0</v>
      </c>
      <c r="X6" s="82">
        <v>0</v>
      </c>
      <c r="Y6" s="82">
        <v>0</v>
      </c>
      <c r="Z6" s="82">
        <v>0</v>
      </c>
      <c r="AA6" s="82">
        <v>0</v>
      </c>
      <c r="AB6" s="82">
        <v>0</v>
      </c>
      <c r="AC6" s="82">
        <v>0</v>
      </c>
      <c r="AD6" s="82">
        <v>0</v>
      </c>
      <c r="AE6" s="82">
        <v>0</v>
      </c>
      <c r="AF6" s="82">
        <v>0</v>
      </c>
      <c r="AG6" s="82">
        <v>0</v>
      </c>
      <c r="AI6" s="82">
        <v>0</v>
      </c>
      <c r="AJ6" s="82">
        <v>10</v>
      </c>
      <c r="AK6" s="82">
        <v>0</v>
      </c>
      <c r="AL6" s="82">
        <v>0</v>
      </c>
      <c r="AM6" s="82">
        <v>0</v>
      </c>
      <c r="AN6" s="82">
        <v>0</v>
      </c>
      <c r="AO6" s="82">
        <v>0</v>
      </c>
      <c r="AP6" s="82">
        <v>0</v>
      </c>
      <c r="AQ6" s="82">
        <v>0</v>
      </c>
      <c r="AR6" s="82">
        <v>0</v>
      </c>
      <c r="AS6" s="82">
        <v>0</v>
      </c>
      <c r="AT6" s="82">
        <v>0</v>
      </c>
      <c r="AU6" s="82">
        <v>0</v>
      </c>
      <c r="AV6" s="82">
        <v>0</v>
      </c>
      <c r="AW6" s="82">
        <v>0</v>
      </c>
      <c r="AX6" s="82">
        <v>0</v>
      </c>
      <c r="AY6" s="82">
        <v>0</v>
      </c>
      <c r="AZ6" s="82">
        <v>0</v>
      </c>
      <c r="BA6" s="82">
        <v>0</v>
      </c>
      <c r="BB6" s="82">
        <v>0</v>
      </c>
      <c r="BC6" s="82">
        <v>0</v>
      </c>
      <c r="BD6" s="82">
        <v>0</v>
      </c>
      <c r="BE6" s="82">
        <v>0</v>
      </c>
      <c r="BF6" s="82">
        <v>0</v>
      </c>
      <c r="BG6" s="82">
        <v>0</v>
      </c>
      <c r="BH6" s="82">
        <v>0</v>
      </c>
      <c r="BI6" s="82">
        <v>0</v>
      </c>
    </row>
  </sheetData>
  <mergeCells count="12">
    <mergeCell ref="B1:E2"/>
    <mergeCell ref="V1:AG1"/>
    <mergeCell ref="AH1:BI1"/>
    <mergeCell ref="F1:U2"/>
    <mergeCell ref="AK2:AS2"/>
    <mergeCell ref="AT2:AU2"/>
    <mergeCell ref="AV2:BC2"/>
    <mergeCell ref="BD2:BI2"/>
    <mergeCell ref="V2:X2"/>
    <mergeCell ref="Y2:AB2"/>
    <mergeCell ref="AC2:AE2"/>
    <mergeCell ref="AF2:AG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BJ7"/>
  <sheetViews>
    <sheetView workbookViewId="0">
      <pane xSplit="5" topLeftCell="F1" activePane="topRight" state="frozen"/>
      <selection pane="topRight" activeCell="AP14" sqref="AP14"/>
    </sheetView>
  </sheetViews>
  <sheetFormatPr baseColWidth="10" defaultRowHeight="11.25" x14ac:dyDescent="0.2"/>
  <cols>
    <col min="1" max="1" width="7.28515625" style="11" customWidth="1"/>
    <col min="2" max="2" width="9.28515625" style="13" customWidth="1"/>
    <col min="3" max="4" width="7.7109375" style="4" customWidth="1"/>
    <col min="5" max="5" width="9.42578125" style="4" customWidth="1"/>
    <col min="6" max="6" width="5.5703125" style="4" customWidth="1"/>
    <col min="7" max="7" width="10.85546875" style="9" customWidth="1"/>
    <col min="8" max="8" width="9.28515625" style="9" customWidth="1"/>
    <col min="9" max="9" width="5.85546875" style="9" customWidth="1"/>
    <col min="10" max="10" width="5.7109375" style="9" customWidth="1"/>
    <col min="11" max="11" width="9.140625" style="4" customWidth="1"/>
    <col min="12" max="12" width="8.5703125" style="4" customWidth="1"/>
    <col min="13" max="13" width="11.7109375" style="4" customWidth="1"/>
    <col min="14" max="14" width="19.42578125" style="6" customWidth="1"/>
    <col min="15" max="15" width="7.42578125" style="4" customWidth="1"/>
    <col min="16" max="16" width="6.85546875" style="4" customWidth="1"/>
    <col min="17" max="17" width="7.42578125" style="4" customWidth="1"/>
    <col min="18" max="18" width="5.28515625" style="4" customWidth="1"/>
    <col min="19" max="19" width="4.7109375" style="4" customWidth="1"/>
    <col min="20" max="20" width="5.140625" style="4" customWidth="1"/>
    <col min="21" max="21" width="6.7109375" style="4" customWidth="1"/>
    <col min="22" max="22" width="5.140625" style="4" customWidth="1"/>
    <col min="23" max="23" width="4.7109375" style="4" customWidth="1"/>
    <col min="24" max="24" width="6.42578125" style="4" customWidth="1"/>
    <col min="25" max="25" width="4.5703125" style="4" customWidth="1"/>
    <col min="26" max="26" width="4.7109375" style="4" customWidth="1"/>
    <col min="27" max="27" width="4.42578125" style="4" customWidth="1"/>
    <col min="28" max="28" width="3.7109375" style="4" customWidth="1"/>
    <col min="29" max="29" width="5.5703125" style="4" customWidth="1"/>
    <col min="30" max="30" width="7.7109375" style="4" customWidth="1"/>
    <col min="31" max="31" width="5.42578125" style="4" customWidth="1"/>
    <col min="32" max="32" width="5" style="4" customWidth="1"/>
    <col min="33" max="33" width="6.42578125" style="4" customWidth="1"/>
    <col min="34" max="34" width="8" style="4" customWidth="1"/>
    <col min="35" max="35" width="7.5703125" style="4" customWidth="1"/>
    <col min="36" max="36" width="9.140625" style="4" customWidth="1"/>
    <col min="37" max="37" width="6.42578125" style="4" customWidth="1"/>
    <col min="38" max="38" width="4.5703125" style="4" customWidth="1"/>
    <col min="39" max="39" width="4.7109375" style="4" customWidth="1"/>
    <col min="40" max="40" width="6.42578125" style="4" customWidth="1"/>
    <col min="41" max="41" width="5.5703125" style="4" customWidth="1"/>
    <col min="42" max="42" width="4.7109375" style="4" customWidth="1"/>
    <col min="43" max="43" width="3.85546875" style="4" customWidth="1"/>
    <col min="44" max="44" width="5.28515625" style="4" customWidth="1"/>
    <col min="45" max="45" width="3.42578125" style="4" customWidth="1"/>
    <col min="46" max="46" width="3.7109375" style="4" customWidth="1"/>
    <col min="47" max="47" width="4" style="4" customWidth="1"/>
    <col min="48" max="48" width="4.42578125" style="4" customWidth="1"/>
    <col min="49" max="52" width="5" style="4" customWidth="1"/>
    <col min="53" max="53" width="6.7109375" style="4" customWidth="1"/>
    <col min="54" max="55" width="3.85546875" style="4" customWidth="1"/>
    <col min="56" max="56" width="6.42578125" style="4" customWidth="1"/>
    <col min="57" max="57" width="5" style="4" customWidth="1"/>
    <col min="58" max="58" width="4.42578125" style="4" customWidth="1"/>
    <col min="59" max="59" width="7.140625" style="4" customWidth="1"/>
    <col min="60" max="60" width="5.140625" style="4" customWidth="1"/>
    <col min="61" max="61" width="3.85546875" style="4" customWidth="1"/>
    <col min="62" max="62" width="3.7109375" style="4" customWidth="1"/>
    <col min="63" max="16384" width="11.42578125" style="4"/>
  </cols>
  <sheetData>
    <row r="1" spans="1:62" ht="22.5" customHeight="1" x14ac:dyDescent="0.2">
      <c r="A1" s="24" t="s">
        <v>107</v>
      </c>
      <c r="B1" s="90" t="s">
        <v>70</v>
      </c>
      <c r="C1" s="90"/>
      <c r="D1" s="90"/>
      <c r="E1" s="91"/>
      <c r="F1" s="98" t="s">
        <v>74</v>
      </c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98"/>
      <c r="U1" s="98"/>
      <c r="V1" s="95" t="s">
        <v>100</v>
      </c>
      <c r="W1" s="96"/>
      <c r="X1" s="96"/>
      <c r="Y1" s="96"/>
      <c r="Z1" s="96"/>
      <c r="AA1" s="96"/>
      <c r="AB1" s="96"/>
      <c r="AC1" s="96"/>
      <c r="AD1" s="96"/>
      <c r="AE1" s="96"/>
      <c r="AF1" s="96"/>
      <c r="AG1" s="97"/>
      <c r="AH1" s="95" t="s">
        <v>64</v>
      </c>
      <c r="AI1" s="96"/>
      <c r="AJ1" s="96"/>
      <c r="AK1" s="96"/>
      <c r="AL1" s="96"/>
      <c r="AM1" s="96"/>
      <c r="AN1" s="96"/>
      <c r="AO1" s="96"/>
      <c r="AP1" s="96"/>
      <c r="AQ1" s="96"/>
      <c r="AR1" s="96"/>
      <c r="AS1" s="96"/>
      <c r="AT1" s="96"/>
      <c r="AU1" s="96"/>
      <c r="AV1" s="96"/>
      <c r="AW1" s="96"/>
      <c r="AX1" s="96"/>
      <c r="AY1" s="96"/>
      <c r="AZ1" s="96"/>
      <c r="BA1" s="96"/>
      <c r="BB1" s="96"/>
      <c r="BC1" s="96"/>
      <c r="BD1" s="96"/>
      <c r="BE1" s="96"/>
      <c r="BF1" s="96"/>
      <c r="BG1" s="96"/>
      <c r="BH1" s="96"/>
      <c r="BI1" s="96"/>
      <c r="BJ1" s="96"/>
    </row>
    <row r="2" spans="1:62" s="15" customFormat="1" ht="37.5" customHeight="1" x14ac:dyDescent="0.25">
      <c r="A2" s="23">
        <v>6</v>
      </c>
      <c r="B2" s="93"/>
      <c r="C2" s="93"/>
      <c r="D2" s="93"/>
      <c r="E2" s="94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102" t="s">
        <v>53</v>
      </c>
      <c r="W2" s="102"/>
      <c r="X2" s="102"/>
      <c r="Y2" s="103" t="s">
        <v>54</v>
      </c>
      <c r="Z2" s="104"/>
      <c r="AA2" s="104"/>
      <c r="AB2" s="105"/>
      <c r="AC2" s="103" t="s">
        <v>101</v>
      </c>
      <c r="AD2" s="104"/>
      <c r="AE2" s="105"/>
      <c r="AF2" s="103" t="s">
        <v>102</v>
      </c>
      <c r="AG2" s="105"/>
      <c r="AH2" s="79" t="s">
        <v>55</v>
      </c>
      <c r="AI2" s="79" t="s">
        <v>23</v>
      </c>
      <c r="AJ2" s="99" t="s">
        <v>56</v>
      </c>
      <c r="AK2" s="101"/>
      <c r="AL2" s="99" t="s">
        <v>103</v>
      </c>
      <c r="AM2" s="100"/>
      <c r="AN2" s="100"/>
      <c r="AO2" s="100"/>
      <c r="AP2" s="100"/>
      <c r="AQ2" s="100"/>
      <c r="AR2" s="100"/>
      <c r="AS2" s="100"/>
      <c r="AT2" s="101"/>
      <c r="AU2" s="99" t="s">
        <v>59</v>
      </c>
      <c r="AV2" s="101"/>
      <c r="AW2" s="99" t="s">
        <v>60</v>
      </c>
      <c r="AX2" s="100"/>
      <c r="AY2" s="100"/>
      <c r="AZ2" s="100"/>
      <c r="BA2" s="100"/>
      <c r="BB2" s="100"/>
      <c r="BC2" s="100"/>
      <c r="BD2" s="101"/>
      <c r="BE2" s="99" t="s">
        <v>61</v>
      </c>
      <c r="BF2" s="100"/>
      <c r="BG2" s="100"/>
      <c r="BH2" s="100"/>
      <c r="BI2" s="100"/>
      <c r="BJ2" s="101"/>
    </row>
    <row r="3" spans="1:62" s="5" customFormat="1" ht="96" customHeight="1" x14ac:dyDescent="0.25">
      <c r="A3" s="10" t="s">
        <v>0</v>
      </c>
      <c r="B3" s="12" t="s">
        <v>1</v>
      </c>
      <c r="C3" s="16" t="s">
        <v>2</v>
      </c>
      <c r="D3" s="21" t="s">
        <v>106</v>
      </c>
      <c r="E3" s="16" t="s">
        <v>3</v>
      </c>
      <c r="F3" s="16" t="s">
        <v>5</v>
      </c>
      <c r="G3" s="8" t="s">
        <v>6</v>
      </c>
      <c r="H3" s="8" t="s">
        <v>7</v>
      </c>
      <c r="I3" s="8" t="s">
        <v>8</v>
      </c>
      <c r="J3" s="8" t="s">
        <v>9</v>
      </c>
      <c r="K3" s="16" t="s">
        <v>10</v>
      </c>
      <c r="L3" s="16" t="s">
        <v>11</v>
      </c>
      <c r="M3" s="16" t="s">
        <v>12</v>
      </c>
      <c r="N3" s="16" t="s">
        <v>13</v>
      </c>
      <c r="O3" s="16" t="s">
        <v>67</v>
      </c>
      <c r="P3" s="16" t="s">
        <v>76</v>
      </c>
      <c r="Q3" s="16" t="s">
        <v>75</v>
      </c>
      <c r="R3" s="16" t="s">
        <v>73</v>
      </c>
      <c r="S3" s="16" t="s">
        <v>72</v>
      </c>
      <c r="T3" s="16" t="s">
        <v>4</v>
      </c>
      <c r="U3" s="16" t="s">
        <v>14</v>
      </c>
      <c r="V3" s="81" t="s">
        <v>15</v>
      </c>
      <c r="W3" s="81" t="s">
        <v>16</v>
      </c>
      <c r="X3" s="81" t="s">
        <v>116</v>
      </c>
      <c r="Y3" s="81" t="s">
        <v>18</v>
      </c>
      <c r="Z3" s="81" t="s">
        <v>19</v>
      </c>
      <c r="AA3" s="81" t="s">
        <v>20</v>
      </c>
      <c r="AB3" s="81" t="s">
        <v>21</v>
      </c>
      <c r="AC3" s="81" t="s">
        <v>36</v>
      </c>
      <c r="AD3" s="81" t="s">
        <v>37</v>
      </c>
      <c r="AE3" s="81" t="s">
        <v>38</v>
      </c>
      <c r="AF3" s="81" t="s">
        <v>45</v>
      </c>
      <c r="AG3" s="81" t="s">
        <v>46</v>
      </c>
      <c r="AH3" s="81" t="s">
        <v>22</v>
      </c>
      <c r="AI3" s="81" t="s">
        <v>23</v>
      </c>
      <c r="AJ3" s="81" t="s">
        <v>117</v>
      </c>
      <c r="AK3" s="81" t="s">
        <v>118</v>
      </c>
      <c r="AL3" s="81" t="s">
        <v>119</v>
      </c>
      <c r="AM3" s="81" t="s">
        <v>83</v>
      </c>
      <c r="AN3" s="81" t="s">
        <v>84</v>
      </c>
      <c r="AO3" s="81" t="s">
        <v>120</v>
      </c>
      <c r="AP3" s="81" t="s">
        <v>86</v>
      </c>
      <c r="AQ3" s="81" t="s">
        <v>87</v>
      </c>
      <c r="AR3" s="81" t="s">
        <v>88</v>
      </c>
      <c r="AS3" s="81" t="s">
        <v>121</v>
      </c>
      <c r="AT3" s="81" t="s">
        <v>90</v>
      </c>
      <c r="AU3" s="81" t="s">
        <v>35</v>
      </c>
      <c r="AV3" s="81" t="s">
        <v>91</v>
      </c>
      <c r="AW3" s="81" t="s">
        <v>39</v>
      </c>
      <c r="AX3" s="81" t="s">
        <v>40</v>
      </c>
      <c r="AY3" s="81" t="s">
        <v>41</v>
      </c>
      <c r="AZ3" s="81" t="s">
        <v>92</v>
      </c>
      <c r="BA3" s="81" t="s">
        <v>122</v>
      </c>
      <c r="BB3" s="81" t="s">
        <v>43</v>
      </c>
      <c r="BC3" s="81" t="s">
        <v>44</v>
      </c>
      <c r="BD3" s="81" t="s">
        <v>123</v>
      </c>
      <c r="BE3" s="81" t="s">
        <v>94</v>
      </c>
      <c r="BF3" s="81" t="s">
        <v>95</v>
      </c>
      <c r="BG3" s="81" t="s">
        <v>96</v>
      </c>
      <c r="BH3" s="81" t="s">
        <v>124</v>
      </c>
      <c r="BI3" s="81" t="s">
        <v>98</v>
      </c>
      <c r="BJ3" s="81" t="s">
        <v>99</v>
      </c>
    </row>
    <row r="4" spans="1:62" s="5" customFormat="1" ht="15.75" customHeight="1" x14ac:dyDescent="0.25">
      <c r="A4" s="10">
        <v>42409</v>
      </c>
      <c r="B4" s="12">
        <v>42409</v>
      </c>
      <c r="C4" s="85" t="s">
        <v>153</v>
      </c>
      <c r="D4" s="85" t="s">
        <v>145</v>
      </c>
      <c r="E4" s="85" t="s">
        <v>154</v>
      </c>
      <c r="F4" s="85" t="s">
        <v>78</v>
      </c>
      <c r="G4" s="8">
        <v>1.8115942028985508E-2</v>
      </c>
      <c r="H4" s="8">
        <v>0.95833333333333337</v>
      </c>
      <c r="I4" s="8">
        <v>1</v>
      </c>
      <c r="J4" s="8">
        <v>1.7361111111111112E-2</v>
      </c>
      <c r="K4" s="85">
        <v>480</v>
      </c>
      <c r="L4" s="85">
        <v>20</v>
      </c>
      <c r="M4" s="85">
        <v>460</v>
      </c>
      <c r="N4" s="85" t="s">
        <v>148</v>
      </c>
      <c r="O4" s="85">
        <v>100</v>
      </c>
      <c r="P4" s="85">
        <v>0</v>
      </c>
      <c r="Q4" s="85">
        <v>0</v>
      </c>
      <c r="R4" s="85">
        <v>12</v>
      </c>
      <c r="S4" s="85">
        <v>0.21739130434782608</v>
      </c>
      <c r="T4" s="85" t="s">
        <v>146</v>
      </c>
      <c r="U4" s="85" t="s">
        <v>147</v>
      </c>
      <c r="V4" s="85">
        <v>1</v>
      </c>
      <c r="W4" s="85">
        <v>0</v>
      </c>
      <c r="X4" s="85">
        <v>0</v>
      </c>
      <c r="Y4" s="85">
        <v>0</v>
      </c>
      <c r="Z4" s="85">
        <v>0</v>
      </c>
      <c r="AA4" s="85">
        <v>0</v>
      </c>
      <c r="AB4" s="85">
        <v>0</v>
      </c>
      <c r="AC4" s="85">
        <v>0</v>
      </c>
      <c r="AD4" s="85">
        <v>0</v>
      </c>
      <c r="AE4" s="85">
        <v>0</v>
      </c>
      <c r="AF4" s="85">
        <v>50</v>
      </c>
      <c r="AG4" s="85">
        <v>0</v>
      </c>
      <c r="AH4" s="85">
        <v>20</v>
      </c>
      <c r="AI4" s="85">
        <v>0</v>
      </c>
      <c r="AJ4" s="85">
        <v>0</v>
      </c>
      <c r="AK4" s="85">
        <v>58</v>
      </c>
      <c r="AL4" s="85">
        <v>0</v>
      </c>
      <c r="AM4" s="85">
        <v>0</v>
      </c>
      <c r="AN4" s="85">
        <v>678</v>
      </c>
      <c r="AO4" s="85">
        <v>0</v>
      </c>
      <c r="AP4" s="85">
        <v>0</v>
      </c>
      <c r="AQ4" s="85">
        <v>0</v>
      </c>
      <c r="AR4" s="85">
        <v>0</v>
      </c>
      <c r="AS4" s="85">
        <v>0</v>
      </c>
      <c r="AT4" s="85">
        <v>0</v>
      </c>
      <c r="AU4" s="85">
        <v>0</v>
      </c>
      <c r="AV4" s="85">
        <v>0</v>
      </c>
      <c r="AW4" s="85">
        <v>0</v>
      </c>
      <c r="AX4" s="85">
        <v>0</v>
      </c>
      <c r="AY4" s="85">
        <v>0</v>
      </c>
      <c r="AZ4" s="85">
        <v>0</v>
      </c>
      <c r="BA4" s="85">
        <v>0</v>
      </c>
      <c r="BB4" s="85">
        <v>0</v>
      </c>
      <c r="BC4" s="85">
        <v>0</v>
      </c>
      <c r="BD4" s="85">
        <v>0</v>
      </c>
      <c r="BE4" s="85">
        <v>0</v>
      </c>
      <c r="BF4" s="85">
        <v>0</v>
      </c>
      <c r="BG4" s="85">
        <v>0</v>
      </c>
      <c r="BH4" s="85">
        <v>0</v>
      </c>
      <c r="BI4" s="85">
        <v>0</v>
      </c>
      <c r="BJ4" s="5">
        <v>0</v>
      </c>
    </row>
    <row r="5" spans="1:62" s="5" customFormat="1" ht="15.75" customHeight="1" x14ac:dyDescent="0.25">
      <c r="A5" s="10">
        <v>42409</v>
      </c>
      <c r="B5" s="12">
        <v>42409</v>
      </c>
      <c r="C5" s="85" t="s">
        <v>152</v>
      </c>
      <c r="D5" s="85" t="s">
        <v>145</v>
      </c>
      <c r="E5" s="85" t="s">
        <v>149</v>
      </c>
      <c r="F5" s="85" t="s">
        <v>79</v>
      </c>
      <c r="G5" s="8">
        <v>1.7921146953405017E-2</v>
      </c>
      <c r="H5" s="8">
        <v>0.96875</v>
      </c>
      <c r="I5" s="8">
        <v>1</v>
      </c>
      <c r="J5" s="8">
        <v>1.7361111111111112E-2</v>
      </c>
      <c r="K5" s="85">
        <v>480</v>
      </c>
      <c r="L5" s="85">
        <v>15</v>
      </c>
      <c r="M5" s="85">
        <v>465</v>
      </c>
      <c r="N5" s="85" t="s">
        <v>148</v>
      </c>
      <c r="O5" s="85">
        <v>100</v>
      </c>
      <c r="P5" s="85">
        <v>0</v>
      </c>
      <c r="Q5" s="85">
        <v>0</v>
      </c>
      <c r="R5" s="85">
        <v>12</v>
      </c>
      <c r="S5" s="85">
        <v>0.21505376344086022</v>
      </c>
      <c r="T5" s="85" t="s">
        <v>146</v>
      </c>
      <c r="U5" s="85" t="s">
        <v>147</v>
      </c>
      <c r="V5" s="85">
        <v>0</v>
      </c>
      <c r="W5" s="85">
        <v>2</v>
      </c>
      <c r="X5" s="85">
        <v>0</v>
      </c>
      <c r="Y5" s="85">
        <v>0</v>
      </c>
      <c r="Z5" s="85">
        <v>0</v>
      </c>
      <c r="AA5" s="85">
        <v>0</v>
      </c>
      <c r="AB5" s="85">
        <v>0</v>
      </c>
      <c r="AC5" s="85">
        <v>0</v>
      </c>
      <c r="AD5" s="85">
        <v>0</v>
      </c>
      <c r="AE5" s="85">
        <v>0</v>
      </c>
      <c r="AF5" s="85">
        <v>0</v>
      </c>
      <c r="AG5" s="85">
        <v>0</v>
      </c>
      <c r="AH5" s="5">
        <v>89</v>
      </c>
      <c r="AI5" s="85">
        <v>15</v>
      </c>
      <c r="AJ5" s="85">
        <v>0</v>
      </c>
      <c r="AK5" s="85">
        <v>0</v>
      </c>
      <c r="AL5" s="85">
        <v>0</v>
      </c>
      <c r="AM5" s="85">
        <v>0</v>
      </c>
      <c r="AN5" s="85">
        <v>0</v>
      </c>
      <c r="AO5" s="85">
        <v>0</v>
      </c>
      <c r="AP5" s="85">
        <v>420</v>
      </c>
      <c r="AQ5" s="85">
        <v>0</v>
      </c>
      <c r="AR5" s="85">
        <v>0</v>
      </c>
      <c r="AS5" s="85">
        <v>0</v>
      </c>
      <c r="AT5" s="85">
        <v>0</v>
      </c>
      <c r="AU5" s="85">
        <v>0</v>
      </c>
      <c r="AV5" s="85">
        <v>0</v>
      </c>
      <c r="AW5" s="85">
        <v>0</v>
      </c>
      <c r="AX5" s="85">
        <v>0</v>
      </c>
      <c r="AY5" s="85">
        <v>789</v>
      </c>
      <c r="AZ5" s="85">
        <v>0</v>
      </c>
      <c r="BA5" s="85">
        <v>0</v>
      </c>
      <c r="BB5" s="85">
        <v>0</v>
      </c>
      <c r="BC5" s="85">
        <v>0</v>
      </c>
      <c r="BD5" s="85">
        <v>0</v>
      </c>
      <c r="BE5" s="85">
        <v>0</v>
      </c>
      <c r="BF5" s="85">
        <v>0</v>
      </c>
      <c r="BG5" s="85">
        <v>0</v>
      </c>
      <c r="BH5" s="85">
        <v>0</v>
      </c>
      <c r="BI5" s="85">
        <v>0</v>
      </c>
      <c r="BJ5" s="5">
        <v>0</v>
      </c>
    </row>
    <row r="6" spans="1:62" s="5" customFormat="1" ht="15.75" customHeight="1" x14ac:dyDescent="0.25">
      <c r="A6" s="10">
        <v>42409</v>
      </c>
      <c r="B6" s="12">
        <v>42409</v>
      </c>
      <c r="C6" s="85" t="s">
        <v>150</v>
      </c>
      <c r="D6" s="85" t="s">
        <v>145</v>
      </c>
      <c r="E6" s="85" t="s">
        <v>151</v>
      </c>
      <c r="F6" s="85" t="s">
        <v>77</v>
      </c>
      <c r="G6" s="8">
        <v>1.7730496453900711E-2</v>
      </c>
      <c r="H6" s="8">
        <v>0.97916666666666663</v>
      </c>
      <c r="I6" s="8">
        <v>1</v>
      </c>
      <c r="J6" s="8">
        <v>1.7361111111111112E-2</v>
      </c>
      <c r="K6" s="85">
        <v>480</v>
      </c>
      <c r="L6" s="85">
        <v>10</v>
      </c>
      <c r="M6" s="85">
        <v>470</v>
      </c>
      <c r="N6" s="85" t="s">
        <v>148</v>
      </c>
      <c r="O6" s="85">
        <v>100</v>
      </c>
      <c r="P6" s="85">
        <v>0</v>
      </c>
      <c r="Q6" s="85">
        <v>0</v>
      </c>
      <c r="R6" s="85">
        <v>12</v>
      </c>
      <c r="S6" s="85">
        <v>0.21276595744680851</v>
      </c>
      <c r="T6" s="85" t="s">
        <v>146</v>
      </c>
      <c r="U6" s="85" t="s">
        <v>147</v>
      </c>
      <c r="V6" s="85">
        <v>40</v>
      </c>
      <c r="W6" s="85">
        <v>0</v>
      </c>
      <c r="X6" s="85">
        <v>3</v>
      </c>
      <c r="Y6" s="85">
        <v>4</v>
      </c>
      <c r="Z6" s="85">
        <v>5</v>
      </c>
      <c r="AA6" s="85">
        <v>6</v>
      </c>
      <c r="AB6" s="85">
        <v>0</v>
      </c>
      <c r="AC6" s="85">
        <v>0</v>
      </c>
      <c r="AD6" s="85">
        <v>0</v>
      </c>
      <c r="AE6" s="85">
        <v>0</v>
      </c>
      <c r="AF6" s="85">
        <v>0</v>
      </c>
      <c r="AG6" s="85">
        <v>0</v>
      </c>
      <c r="AI6" s="85">
        <v>0</v>
      </c>
      <c r="AJ6" s="85">
        <v>10</v>
      </c>
      <c r="AK6" s="85">
        <v>0</v>
      </c>
      <c r="AL6" s="85">
        <v>0</v>
      </c>
      <c r="AM6" s="85">
        <v>0</v>
      </c>
      <c r="AN6" s="85">
        <v>0</v>
      </c>
      <c r="AO6" s="85">
        <v>0</v>
      </c>
      <c r="AP6" s="85">
        <v>677</v>
      </c>
      <c r="AQ6" s="85">
        <v>0</v>
      </c>
      <c r="AR6" s="85">
        <v>0</v>
      </c>
      <c r="AS6" s="85">
        <v>0</v>
      </c>
      <c r="AT6" s="85">
        <v>0</v>
      </c>
      <c r="AU6" s="85">
        <v>0</v>
      </c>
      <c r="AV6" s="85">
        <v>0</v>
      </c>
      <c r="AW6" s="85">
        <v>0</v>
      </c>
      <c r="AX6" s="85">
        <v>0</v>
      </c>
      <c r="AY6" s="85">
        <v>0</v>
      </c>
      <c r="AZ6" s="85">
        <v>0</v>
      </c>
      <c r="BA6" s="85">
        <v>0</v>
      </c>
      <c r="BB6" s="85">
        <v>0</v>
      </c>
      <c r="BC6" s="85">
        <v>0</v>
      </c>
      <c r="BD6" s="85">
        <v>0</v>
      </c>
      <c r="BE6" s="85">
        <v>0</v>
      </c>
      <c r="BF6" s="85">
        <v>0</v>
      </c>
      <c r="BG6" s="85">
        <v>0</v>
      </c>
      <c r="BH6" s="85">
        <v>0</v>
      </c>
      <c r="BI6" s="85">
        <v>0</v>
      </c>
      <c r="BJ6" s="5">
        <v>0</v>
      </c>
    </row>
    <row r="7" spans="1:62" s="5" customFormat="1" ht="15.75" customHeight="1" x14ac:dyDescent="0.25">
      <c r="A7" s="10"/>
      <c r="B7" s="12"/>
      <c r="C7" s="85"/>
      <c r="D7" s="85"/>
      <c r="E7" s="85"/>
      <c r="G7" s="8"/>
      <c r="H7" s="8"/>
      <c r="I7" s="8"/>
      <c r="J7" s="8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I7" s="85"/>
      <c r="AJ7" s="85"/>
      <c r="AK7" s="85"/>
      <c r="AL7" s="85"/>
      <c r="AM7" s="85"/>
      <c r="AN7" s="85"/>
      <c r="AO7" s="85"/>
      <c r="AP7" s="85"/>
      <c r="AQ7" s="85"/>
      <c r="AR7" s="85"/>
      <c r="AS7" s="85"/>
      <c r="AT7" s="85"/>
      <c r="AU7" s="85"/>
      <c r="AV7" s="85"/>
      <c r="AW7" s="85"/>
      <c r="AX7" s="85"/>
      <c r="AY7" s="85"/>
      <c r="AZ7" s="85"/>
      <c r="BA7" s="85"/>
      <c r="BB7" s="85"/>
      <c r="BC7" s="85"/>
      <c r="BD7" s="85"/>
      <c r="BE7" s="85"/>
      <c r="BF7" s="85"/>
      <c r="BG7" s="85"/>
      <c r="BH7" s="85"/>
      <c r="BI7" s="85"/>
    </row>
  </sheetData>
  <mergeCells count="13">
    <mergeCell ref="AW2:BD2"/>
    <mergeCell ref="BE2:BJ2"/>
    <mergeCell ref="V1:AG1"/>
    <mergeCell ref="AH1:BJ1"/>
    <mergeCell ref="B1:E2"/>
    <mergeCell ref="AC2:AE2"/>
    <mergeCell ref="AF2:AG2"/>
    <mergeCell ref="F1:U2"/>
    <mergeCell ref="V2:X2"/>
    <mergeCell ref="Y2:AB2"/>
    <mergeCell ref="AJ2:AK2"/>
    <mergeCell ref="AL2:AT2"/>
    <mergeCell ref="AU2:AV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499984740745262"/>
  </sheetPr>
  <dimension ref="A1:BK6"/>
  <sheetViews>
    <sheetView workbookViewId="0">
      <pane xSplit="5" topLeftCell="AH1" activePane="topRight" state="frozen"/>
      <selection pane="topRight" activeCell="BH14" sqref="BH14"/>
    </sheetView>
  </sheetViews>
  <sheetFormatPr baseColWidth="10" defaultRowHeight="11.25" x14ac:dyDescent="0.2"/>
  <cols>
    <col min="1" max="1" width="7.28515625" style="11" customWidth="1"/>
    <col min="2" max="2" width="9.28515625" style="13" customWidth="1"/>
    <col min="3" max="4" width="7.7109375" style="4" customWidth="1"/>
    <col min="5" max="5" width="9.42578125" style="4" customWidth="1"/>
    <col min="6" max="6" width="5.5703125" style="4" customWidth="1"/>
    <col min="7" max="7" width="10.85546875" style="9" customWidth="1"/>
    <col min="8" max="8" width="9.28515625" style="9" customWidth="1"/>
    <col min="9" max="9" width="5.85546875" style="9" customWidth="1"/>
    <col min="10" max="10" width="5.7109375" style="9" customWidth="1"/>
    <col min="11" max="11" width="9.140625" style="4" customWidth="1"/>
    <col min="12" max="12" width="8.5703125" style="4" customWidth="1"/>
    <col min="13" max="13" width="11.7109375" style="4" customWidth="1"/>
    <col min="14" max="14" width="19.42578125" style="6" customWidth="1"/>
    <col min="15" max="15" width="7.42578125" style="4" customWidth="1"/>
    <col min="16" max="16" width="6.85546875" style="4" customWidth="1"/>
    <col min="17" max="17" width="7.42578125" style="4" customWidth="1"/>
    <col min="18" max="18" width="5.28515625" style="4" customWidth="1"/>
    <col min="19" max="19" width="4.7109375" style="4" customWidth="1"/>
    <col min="20" max="20" width="5.140625" style="4" customWidth="1"/>
    <col min="21" max="21" width="6.7109375" style="4" customWidth="1"/>
    <col min="22" max="22" width="5.140625" style="4" customWidth="1"/>
    <col min="23" max="23" width="4.7109375" style="4" customWidth="1"/>
    <col min="24" max="24" width="6.42578125" style="4" customWidth="1"/>
    <col min="25" max="25" width="4.5703125" style="4" customWidth="1"/>
    <col min="26" max="26" width="4.7109375" style="4" customWidth="1"/>
    <col min="27" max="27" width="4.42578125" style="4" customWidth="1"/>
    <col min="28" max="28" width="3.7109375" style="4" customWidth="1"/>
    <col min="29" max="29" width="5.5703125" style="4" customWidth="1"/>
    <col min="30" max="30" width="7.7109375" style="4" customWidth="1"/>
    <col min="31" max="31" width="5.42578125" style="4" customWidth="1"/>
    <col min="32" max="32" width="5" style="4" customWidth="1"/>
    <col min="33" max="33" width="6.42578125" style="4" customWidth="1"/>
    <col min="34" max="34" width="4.42578125" style="4" customWidth="1"/>
    <col min="35" max="36" width="4.140625" style="4" customWidth="1"/>
    <col min="37" max="37" width="7.140625" style="4" customWidth="1"/>
    <col min="38" max="38" width="4.5703125" style="4" customWidth="1"/>
    <col min="39" max="39" width="4.7109375" style="4" customWidth="1"/>
    <col min="40" max="40" width="6.42578125" style="4" customWidth="1"/>
    <col min="41" max="41" width="5.5703125" style="4" customWidth="1"/>
    <col min="42" max="42" width="4.7109375" style="4" customWidth="1"/>
    <col min="43" max="43" width="3.85546875" style="4" customWidth="1"/>
    <col min="44" max="44" width="5.28515625" style="4" customWidth="1"/>
    <col min="45" max="45" width="3.42578125" style="4" customWidth="1"/>
    <col min="46" max="46" width="3.7109375" style="4" customWidth="1"/>
    <col min="47" max="47" width="4" style="4" customWidth="1"/>
    <col min="48" max="48" width="3.85546875" style="4" customWidth="1"/>
    <col min="49" max="52" width="5" style="4" customWidth="1"/>
    <col min="53" max="53" width="6.7109375" style="4" customWidth="1"/>
    <col min="54" max="55" width="3.85546875" style="4" customWidth="1"/>
    <col min="56" max="56" width="6.42578125" style="4" customWidth="1"/>
    <col min="57" max="57" width="5" style="4" customWidth="1"/>
    <col min="58" max="58" width="4.42578125" style="4" customWidth="1"/>
    <col min="59" max="59" width="7.140625" style="4" customWidth="1"/>
    <col min="60" max="60" width="5.140625" style="4" customWidth="1"/>
    <col min="61" max="61" width="3.85546875" style="4" customWidth="1"/>
    <col min="62" max="62" width="3.7109375" style="4" customWidth="1"/>
    <col min="63" max="63" width="4.42578125" style="4" customWidth="1"/>
    <col min="64" max="16384" width="11.42578125" style="4"/>
  </cols>
  <sheetData>
    <row r="1" spans="1:63" ht="22.5" customHeight="1" x14ac:dyDescent="0.2">
      <c r="A1" s="24" t="s">
        <v>107</v>
      </c>
      <c r="B1" s="90" t="s">
        <v>71</v>
      </c>
      <c r="C1" s="90"/>
      <c r="D1" s="90"/>
      <c r="E1" s="91"/>
      <c r="F1" s="98" t="s">
        <v>74</v>
      </c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98"/>
      <c r="U1" s="98"/>
      <c r="V1" s="106" t="s">
        <v>63</v>
      </c>
      <c r="W1" s="106"/>
      <c r="X1" s="106"/>
      <c r="Y1" s="106"/>
      <c r="Z1" s="106"/>
      <c r="AA1" s="106"/>
      <c r="AB1" s="106"/>
      <c r="AC1" s="106" t="s">
        <v>64</v>
      </c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6"/>
      <c r="AS1" s="106"/>
      <c r="AT1" s="106"/>
      <c r="AU1" s="106"/>
      <c r="AV1" s="106"/>
      <c r="AW1" s="106"/>
      <c r="AX1" s="106"/>
      <c r="AY1" s="106"/>
      <c r="AZ1" s="106"/>
      <c r="BA1" s="106"/>
      <c r="BB1" s="106"/>
      <c r="BC1" s="106"/>
      <c r="BD1" s="106"/>
      <c r="BE1" s="106"/>
      <c r="BF1" s="106"/>
      <c r="BG1" s="106"/>
      <c r="BH1" s="106"/>
      <c r="BI1" s="106"/>
      <c r="BJ1" s="106"/>
      <c r="BK1" s="106"/>
    </row>
    <row r="2" spans="1:63" s="15" customFormat="1" ht="40.5" customHeight="1" x14ac:dyDescent="0.25">
      <c r="A2" s="80"/>
      <c r="B2" s="93"/>
      <c r="C2" s="93"/>
      <c r="D2" s="93"/>
      <c r="E2" s="94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102" t="s">
        <v>53</v>
      </c>
      <c r="W2" s="102"/>
      <c r="X2" s="102"/>
      <c r="Y2" s="102" t="s">
        <v>54</v>
      </c>
      <c r="Z2" s="102"/>
      <c r="AA2" s="102"/>
      <c r="AB2" s="102"/>
      <c r="AC2" s="16" t="s">
        <v>55</v>
      </c>
      <c r="AD2" s="15" t="s">
        <v>23</v>
      </c>
      <c r="AE2" s="107" t="s">
        <v>56</v>
      </c>
      <c r="AF2" s="107"/>
      <c r="AG2" s="15" t="s">
        <v>26</v>
      </c>
      <c r="AH2" s="107" t="s">
        <v>57</v>
      </c>
      <c r="AI2" s="107"/>
      <c r="AJ2" s="107"/>
      <c r="AK2" s="107" t="s">
        <v>58</v>
      </c>
      <c r="AL2" s="107"/>
      <c r="AM2" s="107"/>
      <c r="AN2" s="107"/>
      <c r="AO2" s="107"/>
      <c r="AP2" s="107" t="s">
        <v>59</v>
      </c>
      <c r="AQ2" s="107"/>
      <c r="AR2" s="107" t="s">
        <v>60</v>
      </c>
      <c r="AS2" s="107"/>
      <c r="AT2" s="107"/>
      <c r="AU2" s="107"/>
      <c r="AV2" s="107"/>
      <c r="AW2" s="107"/>
      <c r="AX2" s="107"/>
      <c r="AY2" s="107"/>
      <c r="AZ2" s="107"/>
      <c r="BA2" s="107"/>
      <c r="BB2" s="107" t="s">
        <v>61</v>
      </c>
      <c r="BC2" s="107"/>
      <c r="BD2" s="107"/>
      <c r="BE2" s="107"/>
      <c r="BF2" s="107"/>
      <c r="BG2" s="107"/>
      <c r="BH2" s="107"/>
      <c r="BI2" s="107" t="s">
        <v>62</v>
      </c>
      <c r="BJ2" s="107"/>
      <c r="BK2" s="107"/>
    </row>
    <row r="3" spans="1:63" s="5" customFormat="1" ht="96" customHeight="1" x14ac:dyDescent="0.25">
      <c r="A3" s="10" t="s">
        <v>0</v>
      </c>
      <c r="B3" s="12" t="s">
        <v>1</v>
      </c>
      <c r="C3" s="16" t="s">
        <v>2</v>
      </c>
      <c r="D3" s="21" t="s">
        <v>106</v>
      </c>
      <c r="E3" s="16" t="s">
        <v>3</v>
      </c>
      <c r="F3" s="16" t="s">
        <v>5</v>
      </c>
      <c r="G3" s="8" t="s">
        <v>6</v>
      </c>
      <c r="H3" s="8" t="s">
        <v>7</v>
      </c>
      <c r="I3" s="8" t="s">
        <v>8</v>
      </c>
      <c r="J3" s="8" t="s">
        <v>9</v>
      </c>
      <c r="K3" s="16" t="s">
        <v>10</v>
      </c>
      <c r="L3" s="16" t="s">
        <v>11</v>
      </c>
      <c r="M3" s="16" t="s">
        <v>12</v>
      </c>
      <c r="N3" s="16" t="s">
        <v>13</v>
      </c>
      <c r="O3" s="16" t="s">
        <v>67</v>
      </c>
      <c r="P3" s="16" t="s">
        <v>76</v>
      </c>
      <c r="Q3" s="16" t="s">
        <v>75</v>
      </c>
      <c r="R3" s="16" t="s">
        <v>73</v>
      </c>
      <c r="S3" s="16" t="s">
        <v>72</v>
      </c>
      <c r="T3" s="16" t="s">
        <v>4</v>
      </c>
      <c r="U3" s="16" t="s">
        <v>14</v>
      </c>
      <c r="V3" s="3" t="s">
        <v>15</v>
      </c>
      <c r="W3" s="3" t="s">
        <v>16</v>
      </c>
      <c r="X3" s="3" t="s">
        <v>17</v>
      </c>
      <c r="Y3" s="3" t="s">
        <v>18</v>
      </c>
      <c r="Z3" s="3" t="s">
        <v>19</v>
      </c>
      <c r="AA3" s="3" t="s">
        <v>20</v>
      </c>
      <c r="AB3" s="3" t="s">
        <v>21</v>
      </c>
      <c r="AC3" s="3" t="s">
        <v>22</v>
      </c>
      <c r="AD3" s="3" t="s">
        <v>23</v>
      </c>
      <c r="AE3" s="3" t="s">
        <v>24</v>
      </c>
      <c r="AF3" s="3" t="s">
        <v>25</v>
      </c>
      <c r="AG3" s="3" t="s">
        <v>26</v>
      </c>
      <c r="AH3" s="3" t="s">
        <v>27</v>
      </c>
      <c r="AI3" s="3" t="s">
        <v>28</v>
      </c>
      <c r="AJ3" s="3" t="s">
        <v>29</v>
      </c>
      <c r="AK3" s="3" t="s">
        <v>30</v>
      </c>
      <c r="AL3" s="3" t="s">
        <v>25</v>
      </c>
      <c r="AM3" s="3" t="s">
        <v>31</v>
      </c>
      <c r="AN3" s="3" t="s">
        <v>32</v>
      </c>
      <c r="AO3" s="3" t="s">
        <v>33</v>
      </c>
      <c r="AP3" s="3" t="s">
        <v>34</v>
      </c>
      <c r="AQ3" s="3" t="s">
        <v>35</v>
      </c>
      <c r="AR3" s="3" t="s">
        <v>36</v>
      </c>
      <c r="AS3" s="3" t="s">
        <v>37</v>
      </c>
      <c r="AT3" s="3" t="s">
        <v>38</v>
      </c>
      <c r="AU3" s="3" t="s">
        <v>39</v>
      </c>
      <c r="AV3" s="3" t="s">
        <v>40</v>
      </c>
      <c r="AW3" s="3" t="s">
        <v>41</v>
      </c>
      <c r="AX3" s="3" t="s">
        <v>42</v>
      </c>
      <c r="AY3" s="3" t="s">
        <v>43</v>
      </c>
      <c r="AZ3" s="3" t="s">
        <v>44</v>
      </c>
      <c r="BA3" s="3" t="s">
        <v>68</v>
      </c>
      <c r="BB3" s="3" t="s">
        <v>45</v>
      </c>
      <c r="BC3" s="3" t="s">
        <v>46</v>
      </c>
      <c r="BD3" s="3" t="s">
        <v>65</v>
      </c>
      <c r="BE3" s="3" t="s">
        <v>47</v>
      </c>
      <c r="BF3" s="3" t="s">
        <v>48</v>
      </c>
      <c r="BG3" s="3" t="s">
        <v>66</v>
      </c>
      <c r="BH3" s="3" t="s">
        <v>49</v>
      </c>
      <c r="BI3" s="3" t="s">
        <v>50</v>
      </c>
      <c r="BJ3" s="3" t="s">
        <v>51</v>
      </c>
      <c r="BK3" s="3" t="s">
        <v>52</v>
      </c>
    </row>
    <row r="4" spans="1:63" s="5" customFormat="1" ht="15.75" customHeight="1" x14ac:dyDescent="0.25">
      <c r="A4" s="10">
        <v>42409</v>
      </c>
      <c r="B4" s="12">
        <v>42409</v>
      </c>
      <c r="C4" s="88" t="s">
        <v>153</v>
      </c>
      <c r="D4" s="88" t="s">
        <v>145</v>
      </c>
      <c r="E4" s="88" t="s">
        <v>154</v>
      </c>
      <c r="F4" s="88" t="s">
        <v>78</v>
      </c>
      <c r="G4" s="8">
        <v>1.8115942028985508E-2</v>
      </c>
      <c r="H4" s="8">
        <v>0.95833333333333337</v>
      </c>
      <c r="I4" s="8">
        <v>1</v>
      </c>
      <c r="J4" s="8">
        <v>1.7361111111111112E-2</v>
      </c>
      <c r="K4" s="88">
        <v>480</v>
      </c>
      <c r="L4" s="88">
        <v>20</v>
      </c>
      <c r="M4" s="88">
        <v>460</v>
      </c>
      <c r="N4" s="88" t="s">
        <v>148</v>
      </c>
      <c r="O4" s="88">
        <v>100</v>
      </c>
      <c r="P4" s="88">
        <v>0</v>
      </c>
      <c r="Q4" s="88">
        <v>0</v>
      </c>
      <c r="R4" s="88">
        <v>12</v>
      </c>
      <c r="S4" s="88">
        <v>0.21739130434782608</v>
      </c>
      <c r="T4" s="88" t="s">
        <v>146</v>
      </c>
      <c r="U4" s="88" t="s">
        <v>147</v>
      </c>
      <c r="V4" s="88">
        <v>0</v>
      </c>
      <c r="W4" s="88">
        <v>0</v>
      </c>
      <c r="X4" s="88">
        <v>0</v>
      </c>
      <c r="Y4" s="88">
        <v>0</v>
      </c>
      <c r="Z4" s="88">
        <v>0</v>
      </c>
      <c r="AA4" s="88">
        <v>0</v>
      </c>
      <c r="AB4" s="88">
        <v>0</v>
      </c>
      <c r="AC4" s="88">
        <v>0</v>
      </c>
      <c r="AD4" s="88">
        <v>0</v>
      </c>
      <c r="AE4" s="88">
        <v>0</v>
      </c>
      <c r="AF4" s="88">
        <v>0</v>
      </c>
      <c r="AG4" s="88">
        <v>0</v>
      </c>
      <c r="AH4" s="88">
        <v>20</v>
      </c>
      <c r="AI4" s="88">
        <v>0</v>
      </c>
      <c r="AJ4" s="88">
        <v>0</v>
      </c>
      <c r="AK4" s="88">
        <v>56</v>
      </c>
      <c r="AL4" s="88">
        <v>0</v>
      </c>
      <c r="AM4" s="88">
        <v>0</v>
      </c>
      <c r="AN4" s="88">
        <v>0</v>
      </c>
      <c r="AO4" s="88">
        <v>0</v>
      </c>
      <c r="AP4" s="88">
        <v>0</v>
      </c>
      <c r="AQ4" s="88">
        <v>0</v>
      </c>
      <c r="AR4" s="88">
        <v>0</v>
      </c>
      <c r="AS4" s="88">
        <v>0</v>
      </c>
      <c r="AT4" s="88">
        <v>0</v>
      </c>
      <c r="AU4" s="88">
        <v>0</v>
      </c>
      <c r="AV4" s="88">
        <v>0</v>
      </c>
      <c r="AW4" s="88">
        <v>0</v>
      </c>
      <c r="AX4" s="88">
        <v>0</v>
      </c>
      <c r="AY4" s="88">
        <v>0</v>
      </c>
      <c r="AZ4" s="88">
        <v>0</v>
      </c>
      <c r="BA4" s="88">
        <v>0</v>
      </c>
      <c r="BB4" s="88">
        <v>0</v>
      </c>
      <c r="BC4" s="88">
        <v>0</v>
      </c>
      <c r="BD4" s="88">
        <v>0</v>
      </c>
      <c r="BE4" s="88">
        <v>0</v>
      </c>
      <c r="BF4" s="88">
        <v>0</v>
      </c>
      <c r="BG4" s="88">
        <v>0</v>
      </c>
      <c r="BH4" s="88">
        <v>0</v>
      </c>
      <c r="BI4" s="88">
        <v>0</v>
      </c>
      <c r="BJ4" s="5">
        <v>2</v>
      </c>
      <c r="BK4" s="5">
        <v>4</v>
      </c>
    </row>
    <row r="5" spans="1:63" s="5" customFormat="1" ht="15.75" customHeight="1" x14ac:dyDescent="0.25">
      <c r="A5" s="10">
        <v>42409</v>
      </c>
      <c r="B5" s="12">
        <v>42409</v>
      </c>
      <c r="C5" s="88" t="s">
        <v>152</v>
      </c>
      <c r="D5" s="88" t="s">
        <v>145</v>
      </c>
      <c r="E5" s="88" t="s">
        <v>149</v>
      </c>
      <c r="F5" s="88" t="s">
        <v>79</v>
      </c>
      <c r="G5" s="8">
        <v>1.7921146953405017E-2</v>
      </c>
      <c r="H5" s="8">
        <v>0.96875</v>
      </c>
      <c r="I5" s="8">
        <v>1</v>
      </c>
      <c r="J5" s="8">
        <v>1.7361111111111112E-2</v>
      </c>
      <c r="K5" s="88">
        <v>480</v>
      </c>
      <c r="L5" s="88">
        <v>15</v>
      </c>
      <c r="M5" s="88">
        <v>465</v>
      </c>
      <c r="N5" s="88" t="s">
        <v>148</v>
      </c>
      <c r="O5" s="88">
        <v>100</v>
      </c>
      <c r="P5" s="88">
        <v>0</v>
      </c>
      <c r="Q5" s="88">
        <v>0</v>
      </c>
      <c r="R5" s="88">
        <v>12</v>
      </c>
      <c r="S5" s="88">
        <v>0.21505376344086022</v>
      </c>
      <c r="T5" s="88" t="s">
        <v>146</v>
      </c>
      <c r="U5" s="88" t="s">
        <v>147</v>
      </c>
      <c r="V5" s="88">
        <v>0</v>
      </c>
      <c r="W5" s="88">
        <v>0</v>
      </c>
      <c r="X5" s="88">
        <v>0</v>
      </c>
      <c r="Y5" s="88">
        <v>0</v>
      </c>
      <c r="Z5" s="88">
        <v>0</v>
      </c>
      <c r="AA5" s="88">
        <v>0</v>
      </c>
      <c r="AB5" s="88">
        <v>0</v>
      </c>
      <c r="AC5" s="88">
        <v>0</v>
      </c>
      <c r="AD5" s="88">
        <v>0</v>
      </c>
      <c r="AE5" s="88">
        <v>0</v>
      </c>
      <c r="AF5" s="88">
        <v>0</v>
      </c>
      <c r="AG5" s="88">
        <v>0</v>
      </c>
      <c r="AI5" s="88">
        <v>15</v>
      </c>
      <c r="AJ5" s="88">
        <v>0</v>
      </c>
      <c r="AK5" s="88">
        <v>0</v>
      </c>
      <c r="AL5" s="88">
        <v>0</v>
      </c>
      <c r="AM5" s="88">
        <v>0</v>
      </c>
      <c r="AN5" s="88">
        <v>0</v>
      </c>
      <c r="AO5" s="88">
        <v>0</v>
      </c>
      <c r="AP5" s="88">
        <v>0</v>
      </c>
      <c r="AQ5" s="88">
        <v>0</v>
      </c>
      <c r="AR5" s="88">
        <v>0</v>
      </c>
      <c r="AS5" s="88">
        <v>0</v>
      </c>
      <c r="AT5" s="88">
        <v>0</v>
      </c>
      <c r="AU5" s="88">
        <v>0</v>
      </c>
      <c r="AV5" s="88">
        <v>0</v>
      </c>
      <c r="AW5" s="88">
        <v>0</v>
      </c>
      <c r="AX5" s="88">
        <v>0</v>
      </c>
      <c r="AY5" s="88">
        <v>0</v>
      </c>
      <c r="AZ5" s="88">
        <v>0</v>
      </c>
      <c r="BA5" s="88">
        <v>0</v>
      </c>
      <c r="BB5" s="88">
        <v>0</v>
      </c>
      <c r="BC5" s="88">
        <v>0</v>
      </c>
      <c r="BD5" s="88">
        <v>0</v>
      </c>
      <c r="BE5" s="88">
        <v>0</v>
      </c>
      <c r="BF5" s="88">
        <v>0</v>
      </c>
      <c r="BG5" s="88">
        <v>0</v>
      </c>
      <c r="BH5" s="88">
        <v>0</v>
      </c>
      <c r="BI5" s="88">
        <v>0</v>
      </c>
      <c r="BJ5" s="5">
        <v>3</v>
      </c>
      <c r="BK5" s="5">
        <v>6</v>
      </c>
    </row>
    <row r="6" spans="1:63" s="5" customFormat="1" ht="15.75" customHeight="1" x14ac:dyDescent="0.25">
      <c r="A6" s="10">
        <v>42409</v>
      </c>
      <c r="B6" s="12">
        <v>42409</v>
      </c>
      <c r="C6" s="88" t="s">
        <v>150</v>
      </c>
      <c r="D6" s="88" t="s">
        <v>145</v>
      </c>
      <c r="E6" s="88" t="s">
        <v>151</v>
      </c>
      <c r="F6" s="88" t="s">
        <v>77</v>
      </c>
      <c r="G6" s="8">
        <v>1.7730496453900711E-2</v>
      </c>
      <c r="H6" s="8">
        <v>0.97916666666666663</v>
      </c>
      <c r="I6" s="8">
        <v>1</v>
      </c>
      <c r="J6" s="8">
        <v>1.7361111111111112E-2</v>
      </c>
      <c r="K6" s="88">
        <v>480</v>
      </c>
      <c r="L6" s="88">
        <v>10</v>
      </c>
      <c r="M6" s="88">
        <v>470</v>
      </c>
      <c r="N6" s="88" t="s">
        <v>148</v>
      </c>
      <c r="O6" s="88">
        <v>100</v>
      </c>
      <c r="P6" s="88">
        <v>0</v>
      </c>
      <c r="Q6" s="88">
        <v>0</v>
      </c>
      <c r="R6" s="88">
        <v>12</v>
      </c>
      <c r="S6" s="88">
        <v>0.21276595744680851</v>
      </c>
      <c r="T6" s="88" t="s">
        <v>146</v>
      </c>
      <c r="U6" s="88" t="s">
        <v>147</v>
      </c>
      <c r="V6" s="88">
        <v>30</v>
      </c>
      <c r="W6" s="88">
        <v>0</v>
      </c>
      <c r="X6" s="88">
        <v>0</v>
      </c>
      <c r="Y6" s="88">
        <v>0</v>
      </c>
      <c r="Z6" s="88">
        <v>0</v>
      </c>
      <c r="AA6" s="88">
        <v>0</v>
      </c>
      <c r="AB6" s="88">
        <v>0</v>
      </c>
      <c r="AC6" s="88">
        <v>0</v>
      </c>
      <c r="AD6" s="88">
        <v>0</v>
      </c>
      <c r="AE6" s="88">
        <v>0</v>
      </c>
      <c r="AF6" s="88">
        <v>0</v>
      </c>
      <c r="AG6" s="88">
        <v>0</v>
      </c>
      <c r="AI6" s="88">
        <v>0</v>
      </c>
      <c r="AJ6" s="88">
        <v>10</v>
      </c>
      <c r="AK6" s="88">
        <v>0</v>
      </c>
      <c r="AL6" s="88">
        <v>0</v>
      </c>
      <c r="AM6" s="88">
        <v>0</v>
      </c>
      <c r="AN6" s="88">
        <v>0</v>
      </c>
      <c r="AO6" s="88">
        <v>0</v>
      </c>
      <c r="AP6" s="88">
        <v>0</v>
      </c>
      <c r="AQ6" s="88">
        <v>0</v>
      </c>
      <c r="AR6" s="88">
        <v>0</v>
      </c>
      <c r="AS6" s="88">
        <v>0</v>
      </c>
      <c r="AT6" s="88">
        <v>0</v>
      </c>
      <c r="AU6" s="88">
        <v>0</v>
      </c>
      <c r="AV6" s="88">
        <v>0</v>
      </c>
      <c r="AW6" s="88">
        <v>0</v>
      </c>
      <c r="AX6" s="88">
        <v>0</v>
      </c>
      <c r="AY6" s="88">
        <v>0</v>
      </c>
      <c r="AZ6" s="88">
        <v>0</v>
      </c>
      <c r="BA6" s="88">
        <v>0</v>
      </c>
      <c r="BB6" s="88">
        <v>0</v>
      </c>
      <c r="BC6" s="88">
        <v>0</v>
      </c>
      <c r="BD6" s="88">
        <v>0</v>
      </c>
      <c r="BE6" s="88">
        <v>0</v>
      </c>
      <c r="BF6" s="88">
        <v>0</v>
      </c>
      <c r="BG6" s="88">
        <v>0</v>
      </c>
      <c r="BH6" s="88">
        <v>0</v>
      </c>
      <c r="BI6" s="88">
        <v>0</v>
      </c>
      <c r="BJ6" s="5">
        <v>3</v>
      </c>
      <c r="BK6" s="5">
        <v>7</v>
      </c>
    </row>
  </sheetData>
  <mergeCells count="13">
    <mergeCell ref="B1:E2"/>
    <mergeCell ref="F1:U2"/>
    <mergeCell ref="V1:AB1"/>
    <mergeCell ref="AC1:BK1"/>
    <mergeCell ref="AP2:AQ2"/>
    <mergeCell ref="AR2:BA2"/>
    <mergeCell ref="BB2:BH2"/>
    <mergeCell ref="BI2:BK2"/>
    <mergeCell ref="V2:X2"/>
    <mergeCell ref="Y2:AB2"/>
    <mergeCell ref="AE2:AF2"/>
    <mergeCell ref="AH2:AJ2"/>
    <mergeCell ref="AK2:AO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1:DU84"/>
  <sheetViews>
    <sheetView zoomScale="85" zoomScaleNormal="85" workbookViewId="0">
      <pane xSplit="6" topLeftCell="G1" activePane="topRight" state="frozen"/>
      <selection pane="topRight" activeCell="AV3" sqref="AV3"/>
    </sheetView>
  </sheetViews>
  <sheetFormatPr baseColWidth="10" defaultRowHeight="15" x14ac:dyDescent="0.25"/>
  <cols>
    <col min="1" max="1" width="3.5703125" customWidth="1"/>
    <col min="5" max="5" width="12" style="20" customWidth="1"/>
    <col min="6" max="6" width="0.140625" customWidth="1"/>
    <col min="7" max="7" width="6.7109375" customWidth="1"/>
    <col min="8" max="8" width="3.28515625" customWidth="1"/>
    <col min="9" max="46" width="3.85546875" customWidth="1"/>
    <col min="47" max="47" width="5" customWidth="1"/>
    <col min="48" max="48" width="5.7109375" customWidth="1"/>
    <col min="84" max="123" width="6.42578125" customWidth="1"/>
    <col min="124" max="125" width="6.28515625" customWidth="1"/>
  </cols>
  <sheetData>
    <row r="1" spans="1:125" ht="28.5" customHeight="1" x14ac:dyDescent="0.25">
      <c r="A1" s="29">
        <f>'LC101'!A2</f>
        <v>6</v>
      </c>
      <c r="B1" s="30"/>
      <c r="C1" s="30"/>
      <c r="D1" s="30"/>
      <c r="E1" s="31" t="s">
        <v>105</v>
      </c>
      <c r="F1" s="28"/>
      <c r="G1" s="32"/>
      <c r="H1" s="32"/>
      <c r="I1" s="32"/>
      <c r="J1" s="32"/>
      <c r="K1" s="30"/>
      <c r="L1" s="30"/>
      <c r="M1" s="33" t="s">
        <v>104</v>
      </c>
      <c r="N1" s="109">
        <f ca="1">TODAY()</f>
        <v>42411</v>
      </c>
      <c r="O1" s="109"/>
      <c r="P1" s="109"/>
      <c r="Q1" s="109"/>
      <c r="R1" s="109"/>
      <c r="S1" s="109"/>
      <c r="T1" s="109"/>
      <c r="U1" s="109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4"/>
    </row>
    <row r="2" spans="1:125" x14ac:dyDescent="0.25">
      <c r="A2" s="39"/>
      <c r="B2" s="117"/>
      <c r="C2" s="117"/>
      <c r="D2" s="117"/>
      <c r="E2" s="117"/>
      <c r="F2" s="40"/>
      <c r="G2" s="110" t="s">
        <v>108</v>
      </c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111"/>
      <c r="W2" s="111"/>
      <c r="X2" s="111"/>
      <c r="Y2" s="111"/>
      <c r="Z2" s="111"/>
      <c r="AA2" s="111"/>
      <c r="AB2" s="111"/>
      <c r="AC2" s="111"/>
      <c r="AD2" s="111"/>
      <c r="AE2" s="111"/>
      <c r="AF2" s="111"/>
      <c r="AG2" s="111"/>
      <c r="AH2" s="111"/>
      <c r="AI2" s="111"/>
      <c r="AJ2" s="111"/>
      <c r="AK2" s="111"/>
      <c r="AL2" s="111"/>
      <c r="AM2" s="111"/>
      <c r="AN2" s="111"/>
      <c r="AO2" s="111"/>
      <c r="AP2" s="111"/>
      <c r="AQ2" s="111"/>
      <c r="AR2" s="111"/>
      <c r="AS2" s="111"/>
      <c r="AT2" s="112"/>
    </row>
    <row r="3" spans="1:125" ht="153" customHeight="1" x14ac:dyDescent="0.25">
      <c r="A3" s="35"/>
      <c r="B3" s="35"/>
      <c r="C3" s="35"/>
      <c r="D3" s="35" t="s">
        <v>1</v>
      </c>
      <c r="E3" s="37" t="s">
        <v>9</v>
      </c>
      <c r="G3" s="41" t="s">
        <v>15</v>
      </c>
      <c r="H3" s="41" t="s">
        <v>16</v>
      </c>
      <c r="I3" s="41" t="s">
        <v>17</v>
      </c>
      <c r="J3" s="41" t="s">
        <v>18</v>
      </c>
      <c r="K3" s="41" t="s">
        <v>19</v>
      </c>
      <c r="L3" s="41" t="s">
        <v>20</v>
      </c>
      <c r="M3" s="41" t="s">
        <v>21</v>
      </c>
      <c r="N3" s="41" t="s">
        <v>36</v>
      </c>
      <c r="O3" s="41" t="s">
        <v>37</v>
      </c>
      <c r="P3" s="41" t="s">
        <v>81</v>
      </c>
      <c r="Q3" s="41" t="s">
        <v>45</v>
      </c>
      <c r="R3" s="41" t="s">
        <v>46</v>
      </c>
      <c r="S3" s="41" t="s">
        <v>22</v>
      </c>
      <c r="T3" s="41" t="s">
        <v>23</v>
      </c>
      <c r="U3" s="41" t="s">
        <v>56</v>
      </c>
      <c r="V3" s="41" t="s">
        <v>82</v>
      </c>
      <c r="W3" s="41" t="s">
        <v>83</v>
      </c>
      <c r="X3" s="41" t="s">
        <v>84</v>
      </c>
      <c r="Y3" s="41" t="s">
        <v>85</v>
      </c>
      <c r="Z3" s="41" t="s">
        <v>86</v>
      </c>
      <c r="AA3" s="41" t="s">
        <v>87</v>
      </c>
      <c r="AB3" s="41" t="s">
        <v>88</v>
      </c>
      <c r="AC3" s="41" t="s">
        <v>89</v>
      </c>
      <c r="AD3" s="41" t="s">
        <v>90</v>
      </c>
      <c r="AE3" s="41" t="s">
        <v>35</v>
      </c>
      <c r="AF3" s="41" t="s">
        <v>91</v>
      </c>
      <c r="AG3" s="41" t="s">
        <v>39</v>
      </c>
      <c r="AH3" s="41" t="s">
        <v>40</v>
      </c>
      <c r="AI3" s="41" t="s">
        <v>41</v>
      </c>
      <c r="AJ3" s="41" t="s">
        <v>92</v>
      </c>
      <c r="AK3" s="41" t="s">
        <v>42</v>
      </c>
      <c r="AL3" s="41" t="s">
        <v>43</v>
      </c>
      <c r="AM3" s="41" t="s">
        <v>44</v>
      </c>
      <c r="AN3" s="41" t="s">
        <v>93</v>
      </c>
      <c r="AO3" s="41" t="s">
        <v>94</v>
      </c>
      <c r="AP3" s="41" t="s">
        <v>95</v>
      </c>
      <c r="AQ3" s="41" t="s">
        <v>96</v>
      </c>
      <c r="AR3" s="41" t="s">
        <v>97</v>
      </c>
      <c r="AS3" s="41" t="s">
        <v>98</v>
      </c>
      <c r="AT3" s="42" t="s">
        <v>99</v>
      </c>
      <c r="AU3" s="27"/>
      <c r="AV3" s="27"/>
      <c r="CF3" s="41" t="s">
        <v>15</v>
      </c>
      <c r="CG3" s="41" t="s">
        <v>16</v>
      </c>
      <c r="CH3" s="41" t="s">
        <v>17</v>
      </c>
      <c r="CI3" s="41" t="s">
        <v>18</v>
      </c>
      <c r="CJ3" s="41" t="s">
        <v>19</v>
      </c>
      <c r="CK3" s="41" t="s">
        <v>20</v>
      </c>
      <c r="CL3" s="41" t="s">
        <v>21</v>
      </c>
      <c r="CM3" s="41" t="s">
        <v>36</v>
      </c>
      <c r="CN3" s="41" t="s">
        <v>37</v>
      </c>
      <c r="CO3" s="41" t="s">
        <v>81</v>
      </c>
      <c r="CP3" s="41" t="s">
        <v>45</v>
      </c>
      <c r="CQ3" s="41" t="s">
        <v>46</v>
      </c>
      <c r="CR3" s="41" t="s">
        <v>22</v>
      </c>
      <c r="CS3" s="41" t="s">
        <v>23</v>
      </c>
      <c r="CT3" s="41" t="s">
        <v>56</v>
      </c>
      <c r="CU3" s="41" t="s">
        <v>82</v>
      </c>
      <c r="CV3" s="41" t="s">
        <v>83</v>
      </c>
      <c r="CW3" s="41" t="s">
        <v>84</v>
      </c>
      <c r="CX3" s="41" t="s">
        <v>85</v>
      </c>
      <c r="CY3" s="41" t="s">
        <v>86</v>
      </c>
      <c r="CZ3" s="41" t="s">
        <v>87</v>
      </c>
      <c r="DA3" s="41" t="s">
        <v>88</v>
      </c>
      <c r="DB3" s="41" t="s">
        <v>89</v>
      </c>
      <c r="DC3" s="41" t="s">
        <v>90</v>
      </c>
      <c r="DD3" s="41" t="s">
        <v>35</v>
      </c>
      <c r="DE3" s="41" t="s">
        <v>91</v>
      </c>
      <c r="DF3" s="41" t="s">
        <v>39</v>
      </c>
      <c r="DG3" s="41" t="s">
        <v>40</v>
      </c>
      <c r="DH3" s="41" t="s">
        <v>41</v>
      </c>
      <c r="DI3" s="41" t="s">
        <v>92</v>
      </c>
      <c r="DJ3" s="41" t="s">
        <v>42</v>
      </c>
      <c r="DK3" s="41" t="s">
        <v>43</v>
      </c>
      <c r="DL3" s="41" t="s">
        <v>44</v>
      </c>
      <c r="DM3" s="41" t="s">
        <v>93</v>
      </c>
      <c r="DN3" s="41" t="s">
        <v>94</v>
      </c>
      <c r="DO3" s="41" t="s">
        <v>95</v>
      </c>
      <c r="DP3" s="41" t="s">
        <v>96</v>
      </c>
      <c r="DQ3" s="41" t="s">
        <v>97</v>
      </c>
      <c r="DR3" s="41" t="s">
        <v>98</v>
      </c>
      <c r="DS3" s="42" t="s">
        <v>99</v>
      </c>
    </row>
    <row r="4" spans="1:125" x14ac:dyDescent="0.25">
      <c r="B4" s="113" t="s">
        <v>69</v>
      </c>
      <c r="C4" s="73" t="s">
        <v>77</v>
      </c>
      <c r="D4" s="74">
        <v>42409</v>
      </c>
      <c r="E4" s="72">
        <v>1.7361111111111112E-2</v>
      </c>
      <c r="F4" s="35">
        <v>0.01</v>
      </c>
      <c r="G4" s="35">
        <v>30</v>
      </c>
      <c r="H4" s="35">
        <v>0</v>
      </c>
      <c r="I4" s="35">
        <v>0</v>
      </c>
      <c r="J4" s="35">
        <v>0</v>
      </c>
      <c r="K4" s="35">
        <v>0</v>
      </c>
      <c r="L4" s="35">
        <v>0</v>
      </c>
      <c r="M4" s="35">
        <v>0</v>
      </c>
      <c r="N4" s="35">
        <v>0</v>
      </c>
      <c r="O4" s="35">
        <v>0</v>
      </c>
      <c r="P4" s="35">
        <v>0</v>
      </c>
      <c r="Q4" s="35">
        <v>0</v>
      </c>
      <c r="R4" s="35">
        <v>0</v>
      </c>
      <c r="S4" s="35"/>
      <c r="T4" s="35">
        <v>0</v>
      </c>
      <c r="U4" s="35">
        <v>10</v>
      </c>
      <c r="V4" s="35">
        <v>0</v>
      </c>
      <c r="W4" s="35">
        <v>0</v>
      </c>
      <c r="X4" s="35">
        <v>0</v>
      </c>
      <c r="Y4" s="35">
        <v>0</v>
      </c>
      <c r="Z4" s="35">
        <v>0</v>
      </c>
      <c r="AA4" s="35">
        <v>0</v>
      </c>
      <c r="AB4" s="35">
        <v>0</v>
      </c>
      <c r="AC4" s="35">
        <v>0</v>
      </c>
      <c r="AD4" s="35">
        <v>0</v>
      </c>
      <c r="AE4" s="35">
        <v>0</v>
      </c>
      <c r="AF4" s="35">
        <v>0</v>
      </c>
      <c r="AG4" s="35">
        <v>0</v>
      </c>
      <c r="AH4" s="35">
        <v>0</v>
      </c>
      <c r="AI4" s="35">
        <v>0</v>
      </c>
      <c r="AJ4" s="35">
        <v>0</v>
      </c>
      <c r="AK4" s="35">
        <v>0</v>
      </c>
      <c r="AL4" s="35">
        <v>0</v>
      </c>
      <c r="AM4" s="35">
        <v>0</v>
      </c>
      <c r="AN4" s="35">
        <v>0</v>
      </c>
      <c r="AO4" s="35">
        <v>0</v>
      </c>
      <c r="AP4" s="35">
        <v>0</v>
      </c>
      <c r="AQ4" s="35">
        <v>0</v>
      </c>
      <c r="AR4" s="35">
        <v>0</v>
      </c>
      <c r="AS4" s="35">
        <v>0</v>
      </c>
      <c r="AT4" s="35">
        <v>0</v>
      </c>
      <c r="CF4">
        <f>SUM(G4:G6)</f>
        <v>30</v>
      </c>
      <c r="CG4">
        <f t="shared" ref="CG4:CJ4" si="0">SUM(H4:H6)</f>
        <v>0</v>
      </c>
      <c r="CH4">
        <f t="shared" si="0"/>
        <v>0</v>
      </c>
      <c r="CI4">
        <f t="shared" si="0"/>
        <v>0</v>
      </c>
      <c r="CJ4">
        <f t="shared" si="0"/>
        <v>0</v>
      </c>
      <c r="CK4">
        <f t="shared" ref="CK4" si="1">SUM(L4:L6)</f>
        <v>0</v>
      </c>
      <c r="CL4">
        <f t="shared" ref="CL4" si="2">SUM(M4:M6)</f>
        <v>0</v>
      </c>
      <c r="CM4">
        <f t="shared" ref="CM4" si="3">SUM(N4:N6)</f>
        <v>0</v>
      </c>
      <c r="CN4">
        <f t="shared" ref="CN4" si="4">SUM(O4:O6)</f>
        <v>0</v>
      </c>
      <c r="CO4">
        <f t="shared" ref="CO4" si="5">SUM(P4:P6)</f>
        <v>0</v>
      </c>
      <c r="CP4">
        <f t="shared" ref="CP4" si="6">SUM(Q4:Q6)</f>
        <v>0</v>
      </c>
      <c r="CQ4">
        <f t="shared" ref="CQ4" si="7">SUM(R4:R6)</f>
        <v>0</v>
      </c>
      <c r="CR4">
        <f t="shared" ref="CR4" si="8">SUM(S4:S6)</f>
        <v>20</v>
      </c>
      <c r="CS4">
        <f t="shared" ref="CS4" si="9">SUM(T4:T6)</f>
        <v>15</v>
      </c>
      <c r="CT4">
        <f t="shared" ref="CT4" si="10">SUM(U4:U6)</f>
        <v>10</v>
      </c>
      <c r="CU4">
        <f t="shared" ref="CU4" si="11">SUM(V4:V6)</f>
        <v>56</v>
      </c>
      <c r="CV4">
        <f t="shared" ref="CV4" si="12">SUM(W4:W6)</f>
        <v>0</v>
      </c>
      <c r="CW4">
        <f t="shared" ref="CW4" si="13">SUM(X4:X6)</f>
        <v>0</v>
      </c>
      <c r="CX4">
        <f t="shared" ref="CX4" si="14">SUM(Y4:Y6)</f>
        <v>0</v>
      </c>
      <c r="CY4">
        <f t="shared" ref="CY4" si="15">SUM(Z4:Z6)</f>
        <v>0</v>
      </c>
      <c r="CZ4">
        <f t="shared" ref="CZ4" si="16">SUM(AA4:AA6)</f>
        <v>0</v>
      </c>
      <c r="DA4">
        <f t="shared" ref="DA4" si="17">SUM(AB4:AB6)</f>
        <v>0</v>
      </c>
      <c r="DB4">
        <f t="shared" ref="DB4" si="18">SUM(AC4:AC6)</f>
        <v>0</v>
      </c>
      <c r="DC4">
        <f t="shared" ref="DC4" si="19">SUM(AD4:AD6)</f>
        <v>0</v>
      </c>
      <c r="DD4">
        <f t="shared" ref="DD4" si="20">SUM(AE4:AE6)</f>
        <v>0</v>
      </c>
      <c r="DE4">
        <f t="shared" ref="DE4" si="21">SUM(AF4:AF6)</f>
        <v>0</v>
      </c>
      <c r="DF4">
        <f t="shared" ref="DF4" si="22">SUM(AG4:AG6)</f>
        <v>0</v>
      </c>
      <c r="DG4">
        <f t="shared" ref="DG4" si="23">SUM(AH4:AH6)</f>
        <v>0</v>
      </c>
      <c r="DH4">
        <f t="shared" ref="DH4" si="24">SUM(AI4:AI6)</f>
        <v>0</v>
      </c>
      <c r="DI4">
        <f t="shared" ref="DI4" si="25">SUM(AJ4:AJ6)</f>
        <v>0</v>
      </c>
      <c r="DJ4">
        <f t="shared" ref="DJ4" si="26">SUM(AK4:AK6)</f>
        <v>0</v>
      </c>
      <c r="DK4">
        <f t="shared" ref="DK4" si="27">SUM(AL4:AL6)</f>
        <v>0</v>
      </c>
      <c r="DL4">
        <f t="shared" ref="DL4" si="28">SUM(AM4:AM6)</f>
        <v>0</v>
      </c>
      <c r="DM4">
        <f t="shared" ref="DM4" si="29">SUM(AN4:AN6)</f>
        <v>0</v>
      </c>
      <c r="DN4">
        <f t="shared" ref="DN4" si="30">SUM(AO4:AO6)</f>
        <v>0</v>
      </c>
      <c r="DO4">
        <f t="shared" ref="DO4" si="31">SUM(AP4:AP6)</f>
        <v>0</v>
      </c>
      <c r="DP4">
        <f t="shared" ref="DP4" si="32">SUM(AQ4:AQ6)</f>
        <v>0</v>
      </c>
      <c r="DQ4">
        <f t="shared" ref="DQ4" si="33">SUM(AR4:AR6)</f>
        <v>0</v>
      </c>
      <c r="DR4">
        <f t="shared" ref="DR4" si="34">SUM(AS4:AS6)</f>
        <v>0</v>
      </c>
      <c r="DS4">
        <f t="shared" ref="DS4" si="35">SUM(AT4:AT6)</f>
        <v>0</v>
      </c>
    </row>
    <row r="5" spans="1:125" x14ac:dyDescent="0.25">
      <c r="B5" s="114"/>
      <c r="C5" s="38" t="s">
        <v>79</v>
      </c>
      <c r="D5" s="36">
        <v>42409</v>
      </c>
      <c r="E5" s="37">
        <v>1.7361111111111112E-2</v>
      </c>
      <c r="F5" s="35"/>
      <c r="G5" s="35">
        <v>0</v>
      </c>
      <c r="H5" s="35">
        <v>0</v>
      </c>
      <c r="I5" s="35">
        <v>0</v>
      </c>
      <c r="J5" s="35">
        <v>0</v>
      </c>
      <c r="K5" s="35">
        <v>0</v>
      </c>
      <c r="L5" s="35">
        <v>0</v>
      </c>
      <c r="M5" s="35">
        <v>0</v>
      </c>
      <c r="N5" s="35">
        <v>0</v>
      </c>
      <c r="O5" s="35">
        <v>0</v>
      </c>
      <c r="P5" s="35">
        <v>0</v>
      </c>
      <c r="Q5" s="35">
        <v>0</v>
      </c>
      <c r="R5" s="35">
        <v>0</v>
      </c>
      <c r="S5" s="35"/>
      <c r="T5" s="35">
        <v>15</v>
      </c>
      <c r="U5" s="35">
        <v>0</v>
      </c>
      <c r="V5" s="35">
        <v>0</v>
      </c>
      <c r="W5" s="35">
        <v>0</v>
      </c>
      <c r="X5" s="35">
        <v>0</v>
      </c>
      <c r="Y5" s="35">
        <v>0</v>
      </c>
      <c r="Z5" s="35">
        <v>0</v>
      </c>
      <c r="AA5" s="35">
        <v>0</v>
      </c>
      <c r="AB5" s="35">
        <v>0</v>
      </c>
      <c r="AC5" s="35">
        <v>0</v>
      </c>
      <c r="AD5" s="35">
        <v>0</v>
      </c>
      <c r="AE5" s="35">
        <v>0</v>
      </c>
      <c r="AF5" s="35">
        <v>0</v>
      </c>
      <c r="AG5" s="35">
        <v>0</v>
      </c>
      <c r="AH5" s="35">
        <v>0</v>
      </c>
      <c r="AI5" s="35">
        <v>0</v>
      </c>
      <c r="AJ5" s="35">
        <v>0</v>
      </c>
      <c r="AK5" s="35">
        <v>0</v>
      </c>
      <c r="AL5" s="35">
        <v>0</v>
      </c>
      <c r="AM5" s="35">
        <v>0</v>
      </c>
      <c r="AN5" s="35">
        <v>0</v>
      </c>
      <c r="AO5" s="35">
        <v>0</v>
      </c>
      <c r="AP5" s="35">
        <v>0</v>
      </c>
      <c r="AQ5" s="35">
        <v>0</v>
      </c>
      <c r="AR5" s="35">
        <v>0</v>
      </c>
      <c r="AS5" s="35">
        <v>0</v>
      </c>
      <c r="AT5" s="35">
        <v>0</v>
      </c>
    </row>
    <row r="6" spans="1:125" x14ac:dyDescent="0.25">
      <c r="B6" s="114"/>
      <c r="C6" s="38" t="s">
        <v>78</v>
      </c>
      <c r="D6" s="36">
        <v>42409</v>
      </c>
      <c r="E6" s="37">
        <v>1.7361111111111112E-2</v>
      </c>
      <c r="F6" s="35"/>
      <c r="G6" s="35">
        <v>0</v>
      </c>
      <c r="H6" s="35">
        <v>0</v>
      </c>
      <c r="I6" s="35">
        <v>0</v>
      </c>
      <c r="J6" s="35">
        <v>0</v>
      </c>
      <c r="K6" s="35">
        <v>0</v>
      </c>
      <c r="L6" s="35">
        <v>0</v>
      </c>
      <c r="M6" s="35">
        <v>0</v>
      </c>
      <c r="N6" s="35">
        <v>0</v>
      </c>
      <c r="O6" s="35">
        <v>0</v>
      </c>
      <c r="P6" s="35">
        <v>0</v>
      </c>
      <c r="Q6" s="35">
        <v>0</v>
      </c>
      <c r="R6" s="35">
        <v>0</v>
      </c>
      <c r="S6" s="35">
        <v>20</v>
      </c>
      <c r="T6" s="35">
        <v>0</v>
      </c>
      <c r="U6" s="35">
        <v>0</v>
      </c>
      <c r="V6" s="35">
        <v>56</v>
      </c>
      <c r="W6" s="35">
        <v>0</v>
      </c>
      <c r="X6" s="35">
        <v>0</v>
      </c>
      <c r="Y6" s="35">
        <v>0</v>
      </c>
      <c r="Z6" s="35">
        <v>0</v>
      </c>
      <c r="AA6" s="35">
        <v>0</v>
      </c>
      <c r="AB6" s="35">
        <v>0</v>
      </c>
      <c r="AC6" s="35">
        <v>0</v>
      </c>
      <c r="AD6" s="35">
        <v>0</v>
      </c>
      <c r="AE6" s="35">
        <v>0</v>
      </c>
      <c r="AF6" s="35">
        <v>0</v>
      </c>
      <c r="AG6" s="35">
        <v>0</v>
      </c>
      <c r="AH6" s="35">
        <v>0</v>
      </c>
      <c r="AI6" s="35">
        <v>0</v>
      </c>
      <c r="AJ6" s="35">
        <v>0</v>
      </c>
      <c r="AK6" s="35">
        <v>0</v>
      </c>
      <c r="AL6" s="35">
        <v>0</v>
      </c>
      <c r="AM6" s="35">
        <v>0</v>
      </c>
      <c r="AN6" s="35">
        <v>0</v>
      </c>
      <c r="AO6" s="35">
        <v>0</v>
      </c>
      <c r="AP6" s="35">
        <v>0</v>
      </c>
      <c r="AQ6" s="35">
        <v>0</v>
      </c>
      <c r="AR6" s="35">
        <v>0</v>
      </c>
      <c r="AS6" s="35">
        <v>0</v>
      </c>
      <c r="AT6" s="35">
        <v>0</v>
      </c>
    </row>
    <row r="7" spans="1:125" x14ac:dyDescent="0.25">
      <c r="D7" s="17"/>
      <c r="G7" s="43">
        <f>IFERROR(((SUM(G4:G6))/(SUM($G$4:$AT$6))),"")</f>
        <v>0.22900763358778625</v>
      </c>
      <c r="H7" s="43">
        <f>IFERROR(((SUM(H4:H6))/(SUM($G$4:$AT$6))),"")</f>
        <v>0</v>
      </c>
      <c r="I7" s="43">
        <f t="shared" ref="I7:AT7" si="36">IFERROR(((SUM(I4:I6))/(SUM($G$4:$AT$6))),"")</f>
        <v>0</v>
      </c>
      <c r="J7" s="43">
        <f t="shared" si="36"/>
        <v>0</v>
      </c>
      <c r="K7" s="43">
        <f t="shared" si="36"/>
        <v>0</v>
      </c>
      <c r="L7" s="43">
        <f t="shared" si="36"/>
        <v>0</v>
      </c>
      <c r="M7" s="43">
        <f t="shared" si="36"/>
        <v>0</v>
      </c>
      <c r="N7" s="43">
        <f t="shared" si="36"/>
        <v>0</v>
      </c>
      <c r="O7" s="43">
        <f t="shared" si="36"/>
        <v>0</v>
      </c>
      <c r="P7" s="43">
        <f t="shared" si="36"/>
        <v>0</v>
      </c>
      <c r="Q7" s="43">
        <f t="shared" si="36"/>
        <v>0</v>
      </c>
      <c r="R7" s="43">
        <f t="shared" si="36"/>
        <v>0</v>
      </c>
      <c r="S7" s="43">
        <f t="shared" si="36"/>
        <v>0.15267175572519084</v>
      </c>
      <c r="T7" s="43">
        <f t="shared" si="36"/>
        <v>0.11450381679389313</v>
      </c>
      <c r="U7" s="43">
        <f t="shared" si="36"/>
        <v>7.6335877862595422E-2</v>
      </c>
      <c r="V7" s="43">
        <f t="shared" si="36"/>
        <v>0.42748091603053434</v>
      </c>
      <c r="W7" s="43">
        <f t="shared" si="36"/>
        <v>0</v>
      </c>
      <c r="X7" s="43">
        <f t="shared" si="36"/>
        <v>0</v>
      </c>
      <c r="Y7" s="43">
        <f t="shared" si="36"/>
        <v>0</v>
      </c>
      <c r="Z7" s="43">
        <f t="shared" si="36"/>
        <v>0</v>
      </c>
      <c r="AA7" s="43">
        <f t="shared" si="36"/>
        <v>0</v>
      </c>
      <c r="AB7" s="43">
        <f t="shared" si="36"/>
        <v>0</v>
      </c>
      <c r="AC7" s="43">
        <f t="shared" si="36"/>
        <v>0</v>
      </c>
      <c r="AD7" s="43">
        <f t="shared" si="36"/>
        <v>0</v>
      </c>
      <c r="AE7" s="43">
        <f t="shared" si="36"/>
        <v>0</v>
      </c>
      <c r="AF7" s="43">
        <f t="shared" si="36"/>
        <v>0</v>
      </c>
      <c r="AG7" s="43">
        <f t="shared" si="36"/>
        <v>0</v>
      </c>
      <c r="AH7" s="43">
        <f t="shared" si="36"/>
        <v>0</v>
      </c>
      <c r="AI7" s="43">
        <f t="shared" si="36"/>
        <v>0</v>
      </c>
      <c r="AJ7" s="43">
        <f t="shared" si="36"/>
        <v>0</v>
      </c>
      <c r="AK7" s="43">
        <f t="shared" si="36"/>
        <v>0</v>
      </c>
      <c r="AL7" s="43">
        <f t="shared" si="36"/>
        <v>0</v>
      </c>
      <c r="AM7" s="43">
        <f t="shared" si="36"/>
        <v>0</v>
      </c>
      <c r="AN7" s="43">
        <f t="shared" si="36"/>
        <v>0</v>
      </c>
      <c r="AO7" s="43">
        <f t="shared" si="36"/>
        <v>0</v>
      </c>
      <c r="AP7" s="43">
        <f t="shared" si="36"/>
        <v>0</v>
      </c>
      <c r="AQ7" s="43">
        <f t="shared" si="36"/>
        <v>0</v>
      </c>
      <c r="AR7" s="43">
        <f t="shared" si="36"/>
        <v>0</v>
      </c>
      <c r="AS7" s="43">
        <f t="shared" si="36"/>
        <v>0</v>
      </c>
      <c r="AT7" s="43">
        <f t="shared" si="36"/>
        <v>0</v>
      </c>
    </row>
    <row r="8" spans="1:125" ht="148.5" customHeight="1" x14ac:dyDescent="0.25">
      <c r="A8" s="35"/>
      <c r="B8" s="35"/>
      <c r="C8" s="35"/>
      <c r="D8" s="35"/>
      <c r="E8" s="37"/>
      <c r="G8" s="86" t="s">
        <v>15</v>
      </c>
      <c r="H8" s="86" t="s">
        <v>16</v>
      </c>
      <c r="I8" s="86" t="s">
        <v>116</v>
      </c>
      <c r="J8" s="86" t="s">
        <v>18</v>
      </c>
      <c r="K8" s="86" t="s">
        <v>19</v>
      </c>
      <c r="L8" s="86" t="s">
        <v>20</v>
      </c>
      <c r="M8" s="86" t="s">
        <v>21</v>
      </c>
      <c r="N8" s="86" t="s">
        <v>36</v>
      </c>
      <c r="O8" s="86" t="s">
        <v>37</v>
      </c>
      <c r="P8" s="86" t="s">
        <v>38</v>
      </c>
      <c r="Q8" s="86" t="s">
        <v>45</v>
      </c>
      <c r="R8" s="86" t="s">
        <v>46</v>
      </c>
      <c r="S8" s="86" t="s">
        <v>22</v>
      </c>
      <c r="T8" s="86" t="s">
        <v>23</v>
      </c>
      <c r="U8" s="86" t="s">
        <v>117</v>
      </c>
      <c r="V8" s="86" t="s">
        <v>118</v>
      </c>
      <c r="W8" s="86" t="s">
        <v>119</v>
      </c>
      <c r="X8" s="86" t="s">
        <v>83</v>
      </c>
      <c r="Y8" s="86" t="s">
        <v>84</v>
      </c>
      <c r="Z8" s="86" t="s">
        <v>120</v>
      </c>
      <c r="AA8" s="86" t="s">
        <v>86</v>
      </c>
      <c r="AB8" s="86" t="s">
        <v>87</v>
      </c>
      <c r="AC8" s="86" t="s">
        <v>88</v>
      </c>
      <c r="AD8" s="86" t="s">
        <v>121</v>
      </c>
      <c r="AE8" s="86" t="s">
        <v>90</v>
      </c>
      <c r="AF8" s="86" t="s">
        <v>35</v>
      </c>
      <c r="AG8" s="86" t="s">
        <v>91</v>
      </c>
      <c r="AH8" s="86" t="s">
        <v>39</v>
      </c>
      <c r="AI8" s="86" t="s">
        <v>40</v>
      </c>
      <c r="AJ8" s="86" t="s">
        <v>41</v>
      </c>
      <c r="AK8" s="86" t="s">
        <v>92</v>
      </c>
      <c r="AL8" s="86" t="s">
        <v>122</v>
      </c>
      <c r="AM8" s="86" t="s">
        <v>43</v>
      </c>
      <c r="AN8" s="86" t="s">
        <v>44</v>
      </c>
      <c r="AO8" s="86" t="s">
        <v>123</v>
      </c>
      <c r="AP8" s="86" t="s">
        <v>94</v>
      </c>
      <c r="AQ8" s="86" t="s">
        <v>95</v>
      </c>
      <c r="AR8" s="86" t="s">
        <v>96</v>
      </c>
      <c r="AS8" s="86" t="s">
        <v>124</v>
      </c>
      <c r="AT8" s="86" t="s">
        <v>98</v>
      </c>
      <c r="AU8" s="86" t="s">
        <v>99</v>
      </c>
      <c r="AV8" s="50"/>
      <c r="AW8" s="50"/>
      <c r="CF8" s="52" t="s">
        <v>15</v>
      </c>
      <c r="CG8" s="52" t="s">
        <v>16</v>
      </c>
      <c r="CH8" s="52" t="s">
        <v>116</v>
      </c>
      <c r="CI8" s="52" t="s">
        <v>18</v>
      </c>
      <c r="CJ8" s="52" t="s">
        <v>19</v>
      </c>
      <c r="CK8" s="52" t="s">
        <v>20</v>
      </c>
      <c r="CL8" s="52" t="s">
        <v>21</v>
      </c>
      <c r="CM8" s="52" t="s">
        <v>36</v>
      </c>
      <c r="CN8" s="52" t="s">
        <v>37</v>
      </c>
      <c r="CO8" s="52" t="s">
        <v>38</v>
      </c>
      <c r="CP8" s="52" t="s">
        <v>45</v>
      </c>
      <c r="CQ8" s="52" t="s">
        <v>46</v>
      </c>
      <c r="CR8" s="52" t="s">
        <v>22</v>
      </c>
      <c r="CS8" s="52" t="s">
        <v>23</v>
      </c>
      <c r="CT8" s="52" t="s">
        <v>117</v>
      </c>
      <c r="CU8" s="52" t="s">
        <v>118</v>
      </c>
      <c r="CV8" s="52" t="s">
        <v>119</v>
      </c>
      <c r="CW8" s="52" t="s">
        <v>83</v>
      </c>
      <c r="CX8" s="52" t="s">
        <v>84</v>
      </c>
      <c r="CY8" s="52" t="s">
        <v>120</v>
      </c>
      <c r="CZ8" s="52" t="s">
        <v>86</v>
      </c>
      <c r="DA8" s="52" t="s">
        <v>87</v>
      </c>
      <c r="DB8" s="52" t="s">
        <v>88</v>
      </c>
      <c r="DC8" s="52" t="s">
        <v>121</v>
      </c>
      <c r="DD8" s="52" t="s">
        <v>90</v>
      </c>
      <c r="DE8" s="52" t="s">
        <v>35</v>
      </c>
      <c r="DF8" s="52" t="s">
        <v>91</v>
      </c>
      <c r="DG8" s="52" t="s">
        <v>39</v>
      </c>
      <c r="DH8" s="52" t="s">
        <v>40</v>
      </c>
      <c r="DI8" s="52" t="s">
        <v>41</v>
      </c>
      <c r="DJ8" s="52" t="s">
        <v>92</v>
      </c>
      <c r="DK8" s="52" t="s">
        <v>122</v>
      </c>
      <c r="DL8" s="52" t="s">
        <v>43</v>
      </c>
      <c r="DM8" s="52" t="s">
        <v>44</v>
      </c>
      <c r="DN8" s="52" t="s">
        <v>123</v>
      </c>
      <c r="DO8" s="52" t="s">
        <v>94</v>
      </c>
      <c r="DP8" s="52" t="s">
        <v>95</v>
      </c>
      <c r="DQ8" s="52" t="s">
        <v>96</v>
      </c>
      <c r="DR8" s="52" t="s">
        <v>124</v>
      </c>
      <c r="DS8" s="52" t="s">
        <v>98</v>
      </c>
      <c r="DT8" s="52" t="s">
        <v>99</v>
      </c>
    </row>
    <row r="9" spans="1:125" x14ac:dyDescent="0.25">
      <c r="B9" s="51"/>
      <c r="C9" s="51"/>
      <c r="D9" s="51" t="s">
        <v>1</v>
      </c>
      <c r="E9" s="72" t="s">
        <v>9</v>
      </c>
      <c r="F9" s="35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35"/>
      <c r="CF9">
        <f>SUM(G10:G12)</f>
        <v>41</v>
      </c>
      <c r="CG9">
        <f>SUM(H10:H12)</f>
        <v>2</v>
      </c>
      <c r="CH9">
        <f t="shared" ref="CH9:DT9" si="37">SUM(I10:I12)</f>
        <v>3</v>
      </c>
      <c r="CI9">
        <f t="shared" si="37"/>
        <v>4</v>
      </c>
      <c r="CJ9">
        <f t="shared" si="37"/>
        <v>5</v>
      </c>
      <c r="CK9">
        <f t="shared" si="37"/>
        <v>6</v>
      </c>
      <c r="CL9">
        <f t="shared" si="37"/>
        <v>0</v>
      </c>
      <c r="CM9">
        <f t="shared" si="37"/>
        <v>0</v>
      </c>
      <c r="CN9">
        <f t="shared" si="37"/>
        <v>0</v>
      </c>
      <c r="CO9">
        <f t="shared" si="37"/>
        <v>0</v>
      </c>
      <c r="CP9">
        <f t="shared" si="37"/>
        <v>50</v>
      </c>
      <c r="CQ9">
        <f t="shared" si="37"/>
        <v>0</v>
      </c>
      <c r="CR9">
        <f t="shared" si="37"/>
        <v>109</v>
      </c>
      <c r="CS9">
        <f t="shared" si="37"/>
        <v>15</v>
      </c>
      <c r="CT9">
        <f t="shared" si="37"/>
        <v>10</v>
      </c>
      <c r="CU9">
        <f t="shared" si="37"/>
        <v>58</v>
      </c>
      <c r="CV9">
        <f t="shared" si="37"/>
        <v>0</v>
      </c>
      <c r="CW9">
        <f t="shared" si="37"/>
        <v>0</v>
      </c>
      <c r="CX9">
        <f t="shared" si="37"/>
        <v>678</v>
      </c>
      <c r="CY9">
        <f t="shared" si="37"/>
        <v>0</v>
      </c>
      <c r="CZ9">
        <f t="shared" si="37"/>
        <v>1097</v>
      </c>
      <c r="DA9">
        <f t="shared" si="37"/>
        <v>0</v>
      </c>
      <c r="DB9">
        <f t="shared" si="37"/>
        <v>0</v>
      </c>
      <c r="DC9">
        <f t="shared" si="37"/>
        <v>0</v>
      </c>
      <c r="DD9">
        <f t="shared" si="37"/>
        <v>0</v>
      </c>
      <c r="DE9">
        <f t="shared" si="37"/>
        <v>0</v>
      </c>
      <c r="DF9">
        <f t="shared" si="37"/>
        <v>0</v>
      </c>
      <c r="DG9">
        <f t="shared" si="37"/>
        <v>0</v>
      </c>
      <c r="DH9">
        <f t="shared" si="37"/>
        <v>0</v>
      </c>
      <c r="DI9">
        <f t="shared" si="37"/>
        <v>789</v>
      </c>
      <c r="DJ9">
        <f t="shared" si="37"/>
        <v>0</v>
      </c>
      <c r="DK9">
        <f t="shared" si="37"/>
        <v>0</v>
      </c>
      <c r="DL9">
        <f t="shared" si="37"/>
        <v>0</v>
      </c>
      <c r="DM9">
        <f t="shared" si="37"/>
        <v>0</v>
      </c>
      <c r="DN9">
        <f t="shared" si="37"/>
        <v>0</v>
      </c>
      <c r="DO9">
        <f t="shared" si="37"/>
        <v>0</v>
      </c>
      <c r="DP9">
        <f t="shared" si="37"/>
        <v>0</v>
      </c>
      <c r="DQ9">
        <f t="shared" si="37"/>
        <v>0</v>
      </c>
      <c r="DR9">
        <f t="shared" si="37"/>
        <v>0</v>
      </c>
      <c r="DS9">
        <f t="shared" si="37"/>
        <v>0</v>
      </c>
      <c r="DT9">
        <f t="shared" si="37"/>
        <v>0</v>
      </c>
    </row>
    <row r="10" spans="1:125" x14ac:dyDescent="0.25">
      <c r="B10" s="115" t="s">
        <v>70</v>
      </c>
      <c r="C10" s="38" t="s">
        <v>77</v>
      </c>
      <c r="D10" s="36">
        <v>42409</v>
      </c>
      <c r="E10" s="37">
        <v>1.7361111111111112E-2</v>
      </c>
      <c r="F10" s="35"/>
      <c r="G10" s="35">
        <v>40</v>
      </c>
      <c r="H10" s="35">
        <v>0</v>
      </c>
      <c r="I10" s="35">
        <v>3</v>
      </c>
      <c r="J10" s="35">
        <v>4</v>
      </c>
      <c r="K10" s="35">
        <v>5</v>
      </c>
      <c r="L10" s="35">
        <v>6</v>
      </c>
      <c r="M10" s="35">
        <v>0</v>
      </c>
      <c r="N10" s="35">
        <v>0</v>
      </c>
      <c r="O10" s="35">
        <v>0</v>
      </c>
      <c r="P10" s="35">
        <v>0</v>
      </c>
      <c r="Q10" s="35">
        <v>0</v>
      </c>
      <c r="R10" s="35">
        <v>0</v>
      </c>
      <c r="S10" s="35"/>
      <c r="T10" s="35">
        <v>0</v>
      </c>
      <c r="U10" s="35">
        <v>10</v>
      </c>
      <c r="V10" s="35">
        <v>0</v>
      </c>
      <c r="W10" s="35">
        <v>0</v>
      </c>
      <c r="X10" s="35">
        <v>0</v>
      </c>
      <c r="Y10" s="35">
        <v>0</v>
      </c>
      <c r="Z10" s="35">
        <v>0</v>
      </c>
      <c r="AA10" s="35">
        <v>677</v>
      </c>
      <c r="AB10" s="35">
        <v>0</v>
      </c>
      <c r="AC10" s="35">
        <v>0</v>
      </c>
      <c r="AD10" s="35">
        <v>0</v>
      </c>
      <c r="AE10" s="35">
        <v>0</v>
      </c>
      <c r="AF10" s="35">
        <v>0</v>
      </c>
      <c r="AG10" s="35">
        <v>0</v>
      </c>
      <c r="AH10" s="35">
        <v>0</v>
      </c>
      <c r="AI10" s="35">
        <v>0</v>
      </c>
      <c r="AJ10" s="35">
        <v>0</v>
      </c>
      <c r="AK10" s="35">
        <v>0</v>
      </c>
      <c r="AL10" s="35">
        <v>0</v>
      </c>
      <c r="AM10" s="35">
        <v>0</v>
      </c>
      <c r="AN10" s="35">
        <v>0</v>
      </c>
      <c r="AO10" s="35">
        <v>0</v>
      </c>
      <c r="AP10" s="35">
        <v>0</v>
      </c>
      <c r="AQ10" s="35">
        <v>0</v>
      </c>
      <c r="AR10" s="35">
        <v>0</v>
      </c>
      <c r="AS10" s="35">
        <v>0</v>
      </c>
      <c r="AT10" s="35">
        <v>0</v>
      </c>
      <c r="AU10" s="35">
        <v>0</v>
      </c>
    </row>
    <row r="11" spans="1:125" x14ac:dyDescent="0.25">
      <c r="B11" s="115"/>
      <c r="C11" s="38" t="s">
        <v>79</v>
      </c>
      <c r="D11" s="36">
        <v>42409</v>
      </c>
      <c r="E11" s="37">
        <v>1.7361111111111112E-2</v>
      </c>
      <c r="F11" s="35"/>
      <c r="G11" s="35">
        <v>0</v>
      </c>
      <c r="H11" s="35">
        <v>2</v>
      </c>
      <c r="I11" s="35">
        <v>0</v>
      </c>
      <c r="J11" s="35">
        <v>0</v>
      </c>
      <c r="K11" s="35">
        <v>0</v>
      </c>
      <c r="L11" s="35">
        <v>0</v>
      </c>
      <c r="M11" s="35">
        <v>0</v>
      </c>
      <c r="N11" s="35">
        <v>0</v>
      </c>
      <c r="O11" s="35">
        <v>0</v>
      </c>
      <c r="P11" s="35">
        <v>0</v>
      </c>
      <c r="Q11" s="35">
        <v>0</v>
      </c>
      <c r="R11" s="35">
        <v>0</v>
      </c>
      <c r="S11" s="35">
        <v>89</v>
      </c>
      <c r="T11" s="35">
        <v>15</v>
      </c>
      <c r="U11" s="35">
        <v>0</v>
      </c>
      <c r="V11" s="35">
        <v>0</v>
      </c>
      <c r="W11" s="35">
        <v>0</v>
      </c>
      <c r="X11" s="35">
        <v>0</v>
      </c>
      <c r="Y11" s="35">
        <v>0</v>
      </c>
      <c r="Z11" s="35">
        <v>0</v>
      </c>
      <c r="AA11" s="35">
        <v>420</v>
      </c>
      <c r="AB11" s="35">
        <v>0</v>
      </c>
      <c r="AC11" s="35">
        <v>0</v>
      </c>
      <c r="AD11" s="35">
        <v>0</v>
      </c>
      <c r="AE11" s="35">
        <v>0</v>
      </c>
      <c r="AF11" s="35">
        <v>0</v>
      </c>
      <c r="AG11" s="35">
        <v>0</v>
      </c>
      <c r="AH11" s="35">
        <v>0</v>
      </c>
      <c r="AI11" s="35">
        <v>0</v>
      </c>
      <c r="AJ11" s="35">
        <v>789</v>
      </c>
      <c r="AK11" s="35">
        <v>0</v>
      </c>
      <c r="AL11" s="35">
        <v>0</v>
      </c>
      <c r="AM11" s="35">
        <v>0</v>
      </c>
      <c r="AN11" s="35">
        <v>0</v>
      </c>
      <c r="AO11" s="35">
        <v>0</v>
      </c>
      <c r="AP11" s="35">
        <v>0</v>
      </c>
      <c r="AQ11" s="35">
        <v>0</v>
      </c>
      <c r="AR11" s="35">
        <v>0</v>
      </c>
      <c r="AS11" s="35">
        <v>0</v>
      </c>
      <c r="AT11" s="35">
        <v>0</v>
      </c>
      <c r="AU11" s="35">
        <v>0</v>
      </c>
    </row>
    <row r="12" spans="1:125" x14ac:dyDescent="0.25">
      <c r="B12" s="115"/>
      <c r="C12" s="38" t="s">
        <v>78</v>
      </c>
      <c r="D12" s="36">
        <v>42409</v>
      </c>
      <c r="E12" s="37">
        <v>1.7361111111111112E-2</v>
      </c>
      <c r="F12" s="35"/>
      <c r="G12" s="35">
        <v>1</v>
      </c>
      <c r="H12" s="35">
        <v>0</v>
      </c>
      <c r="I12" s="35">
        <v>0</v>
      </c>
      <c r="J12" s="35">
        <v>0</v>
      </c>
      <c r="K12" s="35">
        <v>0</v>
      </c>
      <c r="L12" s="35">
        <v>0</v>
      </c>
      <c r="M12" s="35">
        <v>0</v>
      </c>
      <c r="N12" s="35">
        <v>0</v>
      </c>
      <c r="O12" s="35">
        <v>0</v>
      </c>
      <c r="P12" s="35">
        <v>0</v>
      </c>
      <c r="Q12" s="35">
        <v>50</v>
      </c>
      <c r="R12" s="35">
        <v>0</v>
      </c>
      <c r="S12" s="35">
        <v>20</v>
      </c>
      <c r="T12" s="35">
        <v>0</v>
      </c>
      <c r="U12" s="35">
        <v>0</v>
      </c>
      <c r="V12" s="35">
        <v>58</v>
      </c>
      <c r="W12" s="35">
        <v>0</v>
      </c>
      <c r="X12" s="35">
        <v>0</v>
      </c>
      <c r="Y12" s="35">
        <v>678</v>
      </c>
      <c r="Z12" s="35">
        <v>0</v>
      </c>
      <c r="AA12" s="35">
        <v>0</v>
      </c>
      <c r="AB12" s="35">
        <v>0</v>
      </c>
      <c r="AC12" s="35">
        <v>0</v>
      </c>
      <c r="AD12" s="35">
        <v>0</v>
      </c>
      <c r="AE12" s="35">
        <v>0</v>
      </c>
      <c r="AF12" s="35">
        <v>0</v>
      </c>
      <c r="AG12" s="35">
        <v>0</v>
      </c>
      <c r="AH12" s="35">
        <v>0</v>
      </c>
      <c r="AI12" s="35">
        <v>0</v>
      </c>
      <c r="AJ12" s="35">
        <v>0</v>
      </c>
      <c r="AK12" s="35">
        <v>0</v>
      </c>
      <c r="AL12" s="35">
        <v>0</v>
      </c>
      <c r="AM12" s="35">
        <v>0</v>
      </c>
      <c r="AN12" s="35">
        <v>0</v>
      </c>
      <c r="AO12" s="35">
        <v>0</v>
      </c>
      <c r="AP12" s="35">
        <v>0</v>
      </c>
      <c r="AQ12" s="35">
        <v>0</v>
      </c>
      <c r="AR12" s="35">
        <v>0</v>
      </c>
      <c r="AS12" s="35">
        <v>0</v>
      </c>
      <c r="AT12" s="35">
        <v>0</v>
      </c>
      <c r="AU12" s="35">
        <v>0</v>
      </c>
    </row>
    <row r="13" spans="1:125" x14ac:dyDescent="0.25">
      <c r="D13" s="17"/>
      <c r="G13" s="48">
        <f>IFERROR(((SUM(G10:G12))/(SUM($G$10:$AU$12))),"")</f>
        <v>1.430066271363795E-2</v>
      </c>
      <c r="H13" s="48">
        <f>IFERROR(((SUM(H10:H12))/(SUM($G$10:$AU$12))),"")</f>
        <v>6.9759330310429019E-4</v>
      </c>
      <c r="I13" s="48">
        <f t="shared" ref="I13:AU13" si="38">IFERROR(((SUM(I10:I12))/(SUM($G$10:$AU$12))),"")</f>
        <v>1.0463899546564353E-3</v>
      </c>
      <c r="J13" s="48">
        <f t="shared" si="38"/>
        <v>1.3951866062085804E-3</v>
      </c>
      <c r="K13" s="48">
        <f t="shared" si="38"/>
        <v>1.7439832577607255E-3</v>
      </c>
      <c r="L13" s="48">
        <f t="shared" si="38"/>
        <v>2.0927799093128706E-3</v>
      </c>
      <c r="M13" s="48">
        <f t="shared" si="38"/>
        <v>0</v>
      </c>
      <c r="N13" s="48">
        <f t="shared" si="38"/>
        <v>0</v>
      </c>
      <c r="O13" s="48">
        <f t="shared" si="38"/>
        <v>0</v>
      </c>
      <c r="P13" s="48">
        <f t="shared" si="38"/>
        <v>0</v>
      </c>
      <c r="Q13" s="48">
        <f t="shared" si="38"/>
        <v>1.7439832577607256E-2</v>
      </c>
      <c r="R13" s="48">
        <f t="shared" si="38"/>
        <v>0</v>
      </c>
      <c r="S13" s="48">
        <f t="shared" si="38"/>
        <v>3.8018835019183815E-2</v>
      </c>
      <c r="T13" s="48">
        <f t="shared" si="38"/>
        <v>5.2319497732821766E-3</v>
      </c>
      <c r="U13" s="48">
        <f t="shared" si="38"/>
        <v>3.4879665155214509E-3</v>
      </c>
      <c r="V13" s="48">
        <f t="shared" si="38"/>
        <v>2.0230205790024415E-2</v>
      </c>
      <c r="W13" s="48">
        <f t="shared" si="38"/>
        <v>0</v>
      </c>
      <c r="X13" s="48">
        <f t="shared" si="38"/>
        <v>0</v>
      </c>
      <c r="Y13" s="48">
        <f t="shared" si="38"/>
        <v>0.23648412975235439</v>
      </c>
      <c r="Z13" s="48">
        <f t="shared" si="38"/>
        <v>0</v>
      </c>
      <c r="AA13" s="48">
        <f t="shared" si="38"/>
        <v>0.38262992675270319</v>
      </c>
      <c r="AB13" s="48">
        <f t="shared" si="38"/>
        <v>0</v>
      </c>
      <c r="AC13" s="48">
        <f t="shared" si="38"/>
        <v>0</v>
      </c>
      <c r="AD13" s="48">
        <f t="shared" si="38"/>
        <v>0</v>
      </c>
      <c r="AE13" s="48">
        <f t="shared" si="38"/>
        <v>0</v>
      </c>
      <c r="AF13" s="48">
        <f t="shared" si="38"/>
        <v>0</v>
      </c>
      <c r="AG13" s="48">
        <f t="shared" si="38"/>
        <v>0</v>
      </c>
      <c r="AH13" s="48">
        <f t="shared" si="38"/>
        <v>0</v>
      </c>
      <c r="AI13" s="48">
        <f t="shared" si="38"/>
        <v>0</v>
      </c>
      <c r="AJ13" s="48">
        <f t="shared" si="38"/>
        <v>0.2752005580746425</v>
      </c>
      <c r="AK13" s="48">
        <f t="shared" si="38"/>
        <v>0</v>
      </c>
      <c r="AL13" s="48">
        <f t="shared" si="38"/>
        <v>0</v>
      </c>
      <c r="AM13" s="48">
        <f t="shared" si="38"/>
        <v>0</v>
      </c>
      <c r="AN13" s="48">
        <f t="shared" si="38"/>
        <v>0</v>
      </c>
      <c r="AO13" s="48">
        <f t="shared" si="38"/>
        <v>0</v>
      </c>
      <c r="AP13" s="48">
        <f t="shared" si="38"/>
        <v>0</v>
      </c>
      <c r="AQ13" s="48">
        <f t="shared" si="38"/>
        <v>0</v>
      </c>
      <c r="AR13" s="48">
        <f t="shared" si="38"/>
        <v>0</v>
      </c>
      <c r="AS13" s="48">
        <f t="shared" si="38"/>
        <v>0</v>
      </c>
      <c r="AT13" s="48">
        <f t="shared" si="38"/>
        <v>0</v>
      </c>
      <c r="AU13" s="48">
        <f t="shared" si="38"/>
        <v>0</v>
      </c>
    </row>
    <row r="14" spans="1:125" ht="152.25" customHeight="1" x14ac:dyDescent="0.25">
      <c r="A14" s="35"/>
      <c r="B14" s="35"/>
      <c r="C14" s="35"/>
      <c r="D14" s="35"/>
      <c r="E14" s="37"/>
      <c r="G14" s="87" t="s">
        <v>15</v>
      </c>
      <c r="H14" s="87" t="s">
        <v>16</v>
      </c>
      <c r="I14" s="87" t="s">
        <v>116</v>
      </c>
      <c r="J14" s="87" t="s">
        <v>18</v>
      </c>
      <c r="K14" s="87" t="s">
        <v>19</v>
      </c>
      <c r="L14" s="87" t="s">
        <v>20</v>
      </c>
      <c r="M14" s="87" t="s">
        <v>21</v>
      </c>
      <c r="N14" s="87" t="s">
        <v>36</v>
      </c>
      <c r="O14" s="87" t="s">
        <v>37</v>
      </c>
      <c r="P14" s="87" t="s">
        <v>38</v>
      </c>
      <c r="Q14" s="87" t="s">
        <v>125</v>
      </c>
      <c r="R14" s="87" t="s">
        <v>46</v>
      </c>
      <c r="S14" s="87" t="s">
        <v>22</v>
      </c>
      <c r="T14" s="87" t="s">
        <v>23</v>
      </c>
      <c r="U14" s="87" t="s">
        <v>126</v>
      </c>
      <c r="V14" s="87" t="s">
        <v>127</v>
      </c>
      <c r="W14" s="87" t="s">
        <v>128</v>
      </c>
      <c r="X14" s="87" t="s">
        <v>129</v>
      </c>
      <c r="Y14" s="87" t="s">
        <v>130</v>
      </c>
      <c r="Z14" s="87" t="s">
        <v>83</v>
      </c>
      <c r="AA14" s="87" t="s">
        <v>84</v>
      </c>
      <c r="AB14" s="87" t="s">
        <v>85</v>
      </c>
      <c r="AC14" s="87" t="s">
        <v>86</v>
      </c>
      <c r="AD14" s="87" t="s">
        <v>87</v>
      </c>
      <c r="AE14" s="87" t="s">
        <v>88</v>
      </c>
      <c r="AF14" s="87" t="s">
        <v>31</v>
      </c>
      <c r="AG14" s="87" t="s">
        <v>90</v>
      </c>
      <c r="AH14" s="87" t="s">
        <v>35</v>
      </c>
      <c r="AI14" s="87" t="s">
        <v>131</v>
      </c>
      <c r="AJ14" s="87" t="s">
        <v>40</v>
      </c>
      <c r="AK14" s="87" t="s">
        <v>41</v>
      </c>
      <c r="AL14" s="87" t="s">
        <v>92</v>
      </c>
      <c r="AM14" s="87" t="s">
        <v>42</v>
      </c>
      <c r="AN14" s="87" t="s">
        <v>43</v>
      </c>
      <c r="AO14" s="87" t="s">
        <v>44</v>
      </c>
      <c r="AP14" s="87" t="s">
        <v>123</v>
      </c>
      <c r="AQ14" s="87" t="s">
        <v>94</v>
      </c>
      <c r="AR14" s="87" t="s">
        <v>95</v>
      </c>
      <c r="AS14" s="87" t="s">
        <v>96</v>
      </c>
      <c r="AT14" s="87" t="s">
        <v>124</v>
      </c>
      <c r="AU14" s="87" t="s">
        <v>132</v>
      </c>
      <c r="AV14" s="87" t="s">
        <v>99</v>
      </c>
      <c r="AW14" s="50"/>
      <c r="AX14" s="50"/>
      <c r="CF14" s="52" t="s">
        <v>15</v>
      </c>
      <c r="CG14" s="52" t="s">
        <v>16</v>
      </c>
      <c r="CH14" s="52" t="s">
        <v>116</v>
      </c>
      <c r="CI14" s="52" t="s">
        <v>18</v>
      </c>
      <c r="CJ14" s="52" t="s">
        <v>19</v>
      </c>
      <c r="CK14" s="52" t="s">
        <v>20</v>
      </c>
      <c r="CL14" s="52" t="s">
        <v>21</v>
      </c>
      <c r="CM14" s="52" t="s">
        <v>36</v>
      </c>
      <c r="CN14" s="52" t="s">
        <v>37</v>
      </c>
      <c r="CO14" s="52" t="s">
        <v>38</v>
      </c>
      <c r="CP14" s="52" t="s">
        <v>125</v>
      </c>
      <c r="CQ14" s="52" t="s">
        <v>46</v>
      </c>
      <c r="CR14" s="52" t="s">
        <v>22</v>
      </c>
      <c r="CS14" s="52" t="s">
        <v>23</v>
      </c>
      <c r="CT14" s="52" t="s">
        <v>126</v>
      </c>
      <c r="CU14" s="52" t="s">
        <v>127</v>
      </c>
      <c r="CV14" s="52" t="s">
        <v>128</v>
      </c>
      <c r="CW14" s="52" t="s">
        <v>129</v>
      </c>
      <c r="CX14" s="52" t="s">
        <v>130</v>
      </c>
      <c r="CY14" s="52" t="s">
        <v>83</v>
      </c>
      <c r="CZ14" s="52" t="s">
        <v>84</v>
      </c>
      <c r="DA14" s="52" t="s">
        <v>85</v>
      </c>
      <c r="DB14" s="52" t="s">
        <v>86</v>
      </c>
      <c r="DC14" s="52" t="s">
        <v>87</v>
      </c>
      <c r="DD14" s="52" t="s">
        <v>88</v>
      </c>
      <c r="DE14" s="52" t="s">
        <v>31</v>
      </c>
      <c r="DF14" s="52" t="s">
        <v>90</v>
      </c>
      <c r="DG14" s="52" t="s">
        <v>35</v>
      </c>
      <c r="DH14" s="52" t="s">
        <v>131</v>
      </c>
      <c r="DI14" s="52" t="s">
        <v>40</v>
      </c>
      <c r="DJ14" s="52" t="s">
        <v>41</v>
      </c>
      <c r="DK14" s="52" t="s">
        <v>92</v>
      </c>
      <c r="DL14" s="52" t="s">
        <v>42</v>
      </c>
      <c r="DM14" s="52" t="s">
        <v>43</v>
      </c>
      <c r="DN14" s="52" t="s">
        <v>44</v>
      </c>
      <c r="DO14" s="52" t="s">
        <v>123</v>
      </c>
      <c r="DP14" s="52" t="s">
        <v>94</v>
      </c>
      <c r="DQ14" s="52" t="s">
        <v>95</v>
      </c>
      <c r="DR14" s="52" t="s">
        <v>96</v>
      </c>
      <c r="DS14" s="52" t="s">
        <v>124</v>
      </c>
      <c r="DT14" s="52" t="s">
        <v>132</v>
      </c>
      <c r="DU14" s="52" t="s">
        <v>99</v>
      </c>
    </row>
    <row r="15" spans="1:125" x14ac:dyDescent="0.25">
      <c r="B15" s="51"/>
      <c r="C15" s="51"/>
      <c r="D15" s="51" t="s">
        <v>1</v>
      </c>
      <c r="E15" s="72" t="s">
        <v>9</v>
      </c>
      <c r="F15" s="35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35"/>
      <c r="AV15" s="35"/>
      <c r="CF15">
        <f>SUM(G16:G18)</f>
        <v>0</v>
      </c>
      <c r="CG15">
        <f t="shared" ref="CG15:DU15" si="39">SUM(H16:H18)</f>
        <v>0</v>
      </c>
      <c r="CH15">
        <f t="shared" si="39"/>
        <v>0</v>
      </c>
      <c r="CI15">
        <f t="shared" si="39"/>
        <v>0</v>
      </c>
      <c r="CJ15">
        <f t="shared" si="39"/>
        <v>0</v>
      </c>
      <c r="CK15">
        <f t="shared" si="39"/>
        <v>0</v>
      </c>
      <c r="CL15">
        <f t="shared" si="39"/>
        <v>0</v>
      </c>
      <c r="CM15">
        <f t="shared" si="39"/>
        <v>0</v>
      </c>
      <c r="CN15">
        <f t="shared" si="39"/>
        <v>0</v>
      </c>
      <c r="CO15">
        <f t="shared" si="39"/>
        <v>0</v>
      </c>
      <c r="CP15">
        <f t="shared" si="39"/>
        <v>0</v>
      </c>
      <c r="CQ15">
        <f t="shared" si="39"/>
        <v>0</v>
      </c>
      <c r="CR15">
        <f t="shared" si="39"/>
        <v>0</v>
      </c>
      <c r="CS15">
        <f t="shared" si="39"/>
        <v>0</v>
      </c>
      <c r="CT15">
        <f t="shared" si="39"/>
        <v>0</v>
      </c>
      <c r="CU15">
        <f t="shared" si="39"/>
        <v>0</v>
      </c>
      <c r="CV15">
        <f t="shared" si="39"/>
        <v>0</v>
      </c>
      <c r="CW15">
        <f t="shared" si="39"/>
        <v>0</v>
      </c>
      <c r="CX15">
        <f t="shared" si="39"/>
        <v>0</v>
      </c>
      <c r="CY15">
        <f t="shared" si="39"/>
        <v>0</v>
      </c>
      <c r="CZ15">
        <f t="shared" si="39"/>
        <v>0</v>
      </c>
      <c r="DA15">
        <f t="shared" si="39"/>
        <v>0</v>
      </c>
      <c r="DB15">
        <f t="shared" si="39"/>
        <v>0</v>
      </c>
      <c r="DC15">
        <f t="shared" si="39"/>
        <v>0</v>
      </c>
      <c r="DD15">
        <f t="shared" si="39"/>
        <v>0</v>
      </c>
      <c r="DE15">
        <f t="shared" si="39"/>
        <v>0</v>
      </c>
      <c r="DF15">
        <f t="shared" si="39"/>
        <v>0</v>
      </c>
      <c r="DG15">
        <f t="shared" si="39"/>
        <v>0</v>
      </c>
      <c r="DH15">
        <f t="shared" si="39"/>
        <v>0</v>
      </c>
      <c r="DI15">
        <f t="shared" si="39"/>
        <v>0</v>
      </c>
      <c r="DJ15">
        <f t="shared" si="39"/>
        <v>0</v>
      </c>
      <c r="DK15">
        <f t="shared" si="39"/>
        <v>0</v>
      </c>
      <c r="DL15">
        <f t="shared" si="39"/>
        <v>0</v>
      </c>
      <c r="DM15">
        <f t="shared" si="39"/>
        <v>0</v>
      </c>
      <c r="DN15">
        <f t="shared" si="39"/>
        <v>0</v>
      </c>
      <c r="DO15">
        <f t="shared" si="39"/>
        <v>0</v>
      </c>
      <c r="DP15">
        <f t="shared" si="39"/>
        <v>0</v>
      </c>
      <c r="DQ15">
        <f t="shared" si="39"/>
        <v>0</v>
      </c>
      <c r="DR15">
        <f t="shared" si="39"/>
        <v>0</v>
      </c>
      <c r="DS15">
        <f t="shared" si="39"/>
        <v>0</v>
      </c>
      <c r="DT15">
        <f t="shared" si="39"/>
        <v>0</v>
      </c>
      <c r="DU15">
        <f t="shared" si="39"/>
        <v>0</v>
      </c>
    </row>
    <row r="16" spans="1:125" x14ac:dyDescent="0.25">
      <c r="B16" s="116" t="s">
        <v>71</v>
      </c>
      <c r="C16" s="38" t="s">
        <v>77</v>
      </c>
      <c r="D16" s="36"/>
      <c r="E16" s="37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</row>
    <row r="17" spans="2:48" x14ac:dyDescent="0.25">
      <c r="B17" s="116"/>
      <c r="C17" s="38" t="s">
        <v>79</v>
      </c>
      <c r="D17" s="36"/>
      <c r="E17" s="37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</row>
    <row r="18" spans="2:48" x14ac:dyDescent="0.25">
      <c r="B18" s="116"/>
      <c r="C18" s="38" t="s">
        <v>78</v>
      </c>
      <c r="D18" s="36"/>
      <c r="E18" s="37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</row>
    <row r="20" spans="2:48" x14ac:dyDescent="0.25">
      <c r="H20" s="108" t="s">
        <v>109</v>
      </c>
      <c r="I20" s="108"/>
      <c r="J20" s="108"/>
      <c r="K20" s="108"/>
      <c r="L20" s="108"/>
      <c r="M20" s="108"/>
      <c r="N20" s="108"/>
    </row>
    <row r="36" spans="2:24" x14ac:dyDescent="0.25">
      <c r="D36" s="44"/>
      <c r="E36" s="45"/>
      <c r="F36" s="44"/>
      <c r="G36" s="44"/>
      <c r="H36" s="46" t="s">
        <v>112</v>
      </c>
      <c r="I36" s="46"/>
      <c r="J36" s="46"/>
      <c r="K36" s="46"/>
      <c r="L36" s="46"/>
      <c r="M36" s="46"/>
      <c r="N36" s="46"/>
      <c r="O36" s="46"/>
      <c r="P36" s="44"/>
      <c r="Q36" s="44"/>
      <c r="R36" s="44"/>
      <c r="S36" s="44"/>
      <c r="T36" s="44"/>
      <c r="U36" s="44"/>
      <c r="V36" s="44"/>
      <c r="W36" s="44"/>
      <c r="X36" s="44"/>
    </row>
    <row r="37" spans="2:24" x14ac:dyDescent="0.25">
      <c r="D37" s="44"/>
      <c r="E37" s="45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</row>
    <row r="38" spans="2:24" x14ac:dyDescent="0.25">
      <c r="D38" s="44"/>
      <c r="E38" s="45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</row>
    <row r="39" spans="2:24" x14ac:dyDescent="0.25">
      <c r="D39" s="44"/>
      <c r="E39" s="45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</row>
    <row r="40" spans="2:24" x14ac:dyDescent="0.25">
      <c r="D40" s="44"/>
      <c r="E40" s="45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</row>
    <row r="41" spans="2:24" x14ac:dyDescent="0.25">
      <c r="D41" s="44"/>
      <c r="E41" s="45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</row>
    <row r="42" spans="2:24" x14ac:dyDescent="0.25">
      <c r="D42" s="44"/>
      <c r="E42" s="45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</row>
    <row r="43" spans="2:24" x14ac:dyDescent="0.25">
      <c r="D43" s="44"/>
      <c r="E43" s="45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</row>
    <row r="44" spans="2:24" x14ac:dyDescent="0.25">
      <c r="D44" s="44"/>
      <c r="E44" s="45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</row>
    <row r="45" spans="2:24" x14ac:dyDescent="0.25">
      <c r="D45" s="44"/>
      <c r="E45" s="45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</row>
    <row r="46" spans="2:24" x14ac:dyDescent="0.25">
      <c r="D46" s="44"/>
      <c r="E46" s="45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</row>
    <row r="47" spans="2:24" x14ac:dyDescent="0.25">
      <c r="D47" s="44"/>
      <c r="E47" s="45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</row>
    <row r="48" spans="2:24" x14ac:dyDescent="0.25">
      <c r="B48" s="48" t="s">
        <v>77</v>
      </c>
      <c r="C48" s="49">
        <f ca="1">N1-1</f>
        <v>42410</v>
      </c>
      <c r="D48" s="44"/>
      <c r="E48" s="45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</row>
    <row r="49" spans="2:24" x14ac:dyDescent="0.25">
      <c r="B49" s="48" t="s">
        <v>79</v>
      </c>
      <c r="C49" s="49">
        <f ca="1">N1-1</f>
        <v>42410</v>
      </c>
      <c r="D49" s="44"/>
      <c r="E49" s="45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</row>
    <row r="50" spans="2:24" x14ac:dyDescent="0.25">
      <c r="B50" s="48" t="s">
        <v>78</v>
      </c>
      <c r="C50" s="49">
        <f ca="1">N1</f>
        <v>42411</v>
      </c>
      <c r="D50" s="44"/>
      <c r="E50" s="45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</row>
    <row r="51" spans="2:24" x14ac:dyDescent="0.25">
      <c r="D51" s="44"/>
      <c r="E51" s="45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</row>
    <row r="52" spans="2:24" x14ac:dyDescent="0.25">
      <c r="D52" s="44"/>
      <c r="E52" s="45"/>
      <c r="F52" s="4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4"/>
      <c r="X52" s="44"/>
    </row>
    <row r="53" spans="2:24" x14ac:dyDescent="0.25">
      <c r="D53" s="44"/>
      <c r="E53" s="45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4"/>
      <c r="X53" s="44"/>
    </row>
    <row r="54" spans="2:24" x14ac:dyDescent="0.25">
      <c r="D54" s="44"/>
      <c r="E54" s="45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</row>
    <row r="55" spans="2:24" x14ac:dyDescent="0.25">
      <c r="D55" s="44"/>
      <c r="E55" s="45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</row>
    <row r="56" spans="2:24" x14ac:dyDescent="0.25">
      <c r="D56" s="44"/>
      <c r="E56" s="45"/>
      <c r="F56" s="4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  <c r="T56" s="44"/>
      <c r="U56" s="44"/>
      <c r="V56" s="44"/>
      <c r="W56" s="44"/>
      <c r="X56" s="44"/>
    </row>
    <row r="57" spans="2:24" x14ac:dyDescent="0.25">
      <c r="D57" s="44"/>
      <c r="E57" s="45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4"/>
      <c r="X57" s="44"/>
    </row>
    <row r="58" spans="2:24" x14ac:dyDescent="0.25">
      <c r="D58" s="44"/>
      <c r="E58" s="45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4"/>
      <c r="X58" s="44"/>
    </row>
    <row r="59" spans="2:24" x14ac:dyDescent="0.25">
      <c r="D59" s="44"/>
      <c r="E59" s="45"/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</row>
    <row r="60" spans="2:24" x14ac:dyDescent="0.25">
      <c r="D60" s="44"/>
      <c r="E60" s="45"/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  <c r="T60" s="44"/>
      <c r="U60" s="44"/>
      <c r="V60" s="44"/>
      <c r="W60" s="44"/>
      <c r="X60" s="44"/>
    </row>
    <row r="61" spans="2:24" x14ac:dyDescent="0.25">
      <c r="D61" s="44"/>
      <c r="E61" s="45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4"/>
      <c r="X61" s="44"/>
    </row>
    <row r="62" spans="2:24" x14ac:dyDescent="0.25">
      <c r="D62" s="44"/>
      <c r="E62" s="45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4"/>
      <c r="X62" s="44"/>
    </row>
    <row r="63" spans="2:24" x14ac:dyDescent="0.25">
      <c r="D63" s="44"/>
      <c r="E63" s="45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</row>
    <row r="64" spans="2:24" x14ac:dyDescent="0.25">
      <c r="D64" s="44"/>
      <c r="E64" s="45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4"/>
      <c r="X64" s="44"/>
    </row>
    <row r="65" spans="4:24" x14ac:dyDescent="0.25">
      <c r="D65" s="44"/>
      <c r="E65" s="45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4"/>
      <c r="V65" s="44"/>
      <c r="W65" s="44"/>
      <c r="X65" s="44"/>
    </row>
    <row r="66" spans="4:24" x14ac:dyDescent="0.25">
      <c r="D66" s="44"/>
      <c r="E66" s="45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  <c r="S66" s="44"/>
      <c r="T66" s="44"/>
      <c r="U66" s="44"/>
      <c r="V66" s="44"/>
      <c r="W66" s="44"/>
      <c r="X66" s="44"/>
    </row>
    <row r="67" spans="4:24" x14ac:dyDescent="0.25">
      <c r="D67" s="44"/>
      <c r="E67" s="45"/>
      <c r="F67" s="44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4"/>
      <c r="V67" s="44"/>
      <c r="W67" s="44"/>
      <c r="X67" s="44"/>
    </row>
    <row r="68" spans="4:24" x14ac:dyDescent="0.25">
      <c r="D68" s="44"/>
      <c r="E68" s="45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4"/>
      <c r="X68" s="44"/>
    </row>
    <row r="69" spans="4:24" x14ac:dyDescent="0.25">
      <c r="D69" s="44"/>
      <c r="E69" s="45"/>
      <c r="F69" s="44"/>
      <c r="G69" s="44" t="s">
        <v>110</v>
      </c>
      <c r="H69" s="44" t="s">
        <v>111</v>
      </c>
      <c r="I69" t="s">
        <v>113</v>
      </c>
      <c r="J69" s="44" t="s">
        <v>114</v>
      </c>
      <c r="K69" s="44" t="s">
        <v>115</v>
      </c>
      <c r="L69" s="44"/>
      <c r="M69" s="44"/>
      <c r="N69" s="44"/>
      <c r="O69" s="44"/>
      <c r="P69" s="44"/>
      <c r="Q69" s="44"/>
      <c r="R69" s="44"/>
      <c r="S69" s="44"/>
      <c r="T69" s="44"/>
      <c r="U69" s="44"/>
      <c r="V69" s="44"/>
      <c r="W69" s="44"/>
      <c r="X69" s="44"/>
    </row>
    <row r="70" spans="4:24" x14ac:dyDescent="0.25">
      <c r="D70" s="44"/>
      <c r="E70" s="45"/>
      <c r="F70" s="44"/>
      <c r="G70" s="44">
        <f>480*3</f>
        <v>1440</v>
      </c>
      <c r="H70" s="44">
        <f>G70-SUM(G4:R6)</f>
        <v>1410</v>
      </c>
      <c r="I70">
        <f>H70-SUM(S4:AT6)</f>
        <v>1309</v>
      </c>
      <c r="J70" s="44"/>
      <c r="K70" s="44"/>
      <c r="L70" s="44"/>
      <c r="M70" s="44"/>
      <c r="N70" s="44"/>
      <c r="O70" s="44"/>
      <c r="P70" s="44"/>
      <c r="Q70" s="44"/>
      <c r="R70" s="44"/>
      <c r="S70" s="44"/>
      <c r="T70" s="44"/>
      <c r="U70" s="44"/>
      <c r="V70" s="44"/>
      <c r="W70" s="44"/>
      <c r="X70" s="44"/>
    </row>
    <row r="71" spans="4:24" x14ac:dyDescent="0.25">
      <c r="D71" s="44"/>
      <c r="E71" s="45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4"/>
      <c r="X71" s="44"/>
    </row>
    <row r="72" spans="4:24" x14ac:dyDescent="0.25">
      <c r="D72" s="44"/>
      <c r="E72" s="45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44"/>
      <c r="V72" s="44"/>
      <c r="W72" s="44"/>
      <c r="X72" s="44"/>
    </row>
    <row r="73" spans="4:24" x14ac:dyDescent="0.25">
      <c r="D73" s="44"/>
      <c r="E73" s="45"/>
      <c r="F73" s="44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  <c r="S73" s="44"/>
      <c r="T73" s="44"/>
      <c r="U73" s="44"/>
      <c r="V73" s="44"/>
      <c r="W73" s="44"/>
      <c r="X73" s="44"/>
    </row>
    <row r="74" spans="4:24" x14ac:dyDescent="0.25">
      <c r="D74" s="44"/>
      <c r="E74" s="45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4"/>
      <c r="V74" s="44"/>
      <c r="W74" s="44"/>
      <c r="X74" s="44"/>
    </row>
    <row r="75" spans="4:24" x14ac:dyDescent="0.25">
      <c r="D75" s="44"/>
      <c r="E75" s="45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4"/>
      <c r="V75" s="44"/>
      <c r="W75" s="44"/>
      <c r="X75" s="44"/>
    </row>
    <row r="76" spans="4:24" x14ac:dyDescent="0.25">
      <c r="D76" s="44"/>
      <c r="E76" s="45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44"/>
      <c r="T76" s="44"/>
      <c r="U76" s="44"/>
      <c r="V76" s="44"/>
      <c r="W76" s="44"/>
      <c r="X76" s="44"/>
    </row>
    <row r="77" spans="4:24" x14ac:dyDescent="0.25">
      <c r="D77" s="44"/>
      <c r="E77" s="45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4"/>
      <c r="X77" s="44"/>
    </row>
    <row r="78" spans="4:24" x14ac:dyDescent="0.25">
      <c r="D78" s="44"/>
      <c r="E78" s="45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4"/>
      <c r="V78" s="44"/>
      <c r="W78" s="44"/>
      <c r="X78" s="44"/>
    </row>
    <row r="79" spans="4:24" x14ac:dyDescent="0.25">
      <c r="D79" s="44"/>
      <c r="E79" s="45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4"/>
      <c r="X79" s="44"/>
    </row>
    <row r="80" spans="4:24" x14ac:dyDescent="0.25">
      <c r="D80" s="44"/>
      <c r="E80" s="45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4"/>
      <c r="X80" s="44"/>
    </row>
    <row r="81" spans="4:24" x14ac:dyDescent="0.25">
      <c r="D81" s="44"/>
      <c r="E81" s="45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4"/>
      <c r="X81" s="44"/>
    </row>
    <row r="82" spans="4:24" x14ac:dyDescent="0.25">
      <c r="D82" s="44"/>
      <c r="E82" s="45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</row>
    <row r="83" spans="4:24" x14ac:dyDescent="0.25">
      <c r="D83" s="44"/>
      <c r="E83" s="45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  <c r="S83" s="44"/>
      <c r="T83" s="44"/>
      <c r="U83" s="44"/>
      <c r="V83" s="44"/>
      <c r="W83" s="44"/>
      <c r="X83" s="44"/>
    </row>
    <row r="84" spans="4:24" x14ac:dyDescent="0.25">
      <c r="D84" s="47"/>
      <c r="E84" s="45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4"/>
      <c r="X84" s="44"/>
    </row>
  </sheetData>
  <mergeCells count="7">
    <mergeCell ref="H20:N20"/>
    <mergeCell ref="N1:U1"/>
    <mergeCell ref="G2:AT2"/>
    <mergeCell ref="B4:B6"/>
    <mergeCell ref="B10:B12"/>
    <mergeCell ref="B16:B18"/>
    <mergeCell ref="B2:E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IC">
                <anchor moveWithCells="1" sizeWithCells="1">
                  <from>
                    <xdr:col>0</xdr:col>
                    <xdr:colOff>114300</xdr:colOff>
                    <xdr:row>0</xdr:row>
                    <xdr:rowOff>47625</xdr:rowOff>
                  </from>
                  <to>
                    <xdr:col>2</xdr:col>
                    <xdr:colOff>714375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  <pageSetUpPr fitToPage="1"/>
  </sheetPr>
  <dimension ref="A1:S46"/>
  <sheetViews>
    <sheetView showZeros="0" zoomScale="70" zoomScaleNormal="70" workbookViewId="0">
      <selection activeCell="F22" sqref="F22"/>
    </sheetView>
  </sheetViews>
  <sheetFormatPr baseColWidth="10" defaultRowHeight="15" x14ac:dyDescent="0.25"/>
  <cols>
    <col min="1" max="1" width="3.42578125" customWidth="1"/>
    <col min="2" max="3" width="21" customWidth="1"/>
    <col min="4" max="4" width="13.85546875" customWidth="1"/>
    <col min="7" max="7" width="4.7109375" customWidth="1"/>
    <col min="8" max="8" width="19.7109375" customWidth="1"/>
    <col min="9" max="9" width="13.7109375" customWidth="1"/>
    <col min="10" max="10" width="12" bestFit="1" customWidth="1"/>
    <col min="13" max="13" width="3.85546875" customWidth="1"/>
    <col min="14" max="14" width="19" customWidth="1"/>
    <col min="15" max="15" width="14.5703125" customWidth="1"/>
  </cols>
  <sheetData>
    <row r="1" spans="1:19" ht="18" customHeight="1" thickBot="1" x14ac:dyDescent="0.3">
      <c r="A1" s="59"/>
      <c r="B1" s="60"/>
      <c r="C1" s="60"/>
      <c r="D1" s="60"/>
      <c r="E1" s="60"/>
      <c r="F1" s="60"/>
      <c r="G1" s="60"/>
      <c r="H1" s="60"/>
      <c r="I1" s="70" t="s">
        <v>133</v>
      </c>
      <c r="J1" s="60"/>
      <c r="K1" s="60"/>
      <c r="L1" s="60"/>
      <c r="M1" s="120">
        <f ca="1">TODAY()</f>
        <v>42411</v>
      </c>
      <c r="N1" s="121"/>
      <c r="O1" s="60"/>
      <c r="P1" s="60"/>
      <c r="Q1" s="60"/>
      <c r="R1" s="60"/>
      <c r="S1" s="78"/>
    </row>
    <row r="2" spans="1:19" ht="9.75" customHeight="1" x14ac:dyDescent="0.25">
      <c r="A2" s="61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62"/>
    </row>
    <row r="3" spans="1:19" ht="30" x14ac:dyDescent="0.25">
      <c r="A3" s="61"/>
      <c r="B3" s="53"/>
      <c r="C3" s="53"/>
      <c r="D3" s="56" t="s">
        <v>1</v>
      </c>
      <c r="E3" s="56" t="s">
        <v>9</v>
      </c>
      <c r="F3" s="57" t="s">
        <v>134</v>
      </c>
      <c r="G3" s="53"/>
      <c r="H3" s="53"/>
      <c r="I3" s="35"/>
      <c r="J3" s="54" t="s">
        <v>1</v>
      </c>
      <c r="K3" s="54" t="s">
        <v>9</v>
      </c>
      <c r="L3" s="55" t="s">
        <v>134</v>
      </c>
      <c r="M3" s="53"/>
      <c r="N3" s="53"/>
      <c r="O3" s="53"/>
      <c r="P3" s="54" t="s">
        <v>1</v>
      </c>
      <c r="Q3" s="54" t="s">
        <v>9</v>
      </c>
      <c r="R3" s="55" t="s">
        <v>134</v>
      </c>
      <c r="S3" s="62"/>
    </row>
    <row r="4" spans="1:19" x14ac:dyDescent="0.25">
      <c r="A4" s="61"/>
      <c r="B4" s="122" t="s">
        <v>69</v>
      </c>
      <c r="C4" s="58" t="s">
        <v>77</v>
      </c>
      <c r="D4" s="36">
        <f>'Analyse-Jour'!D4</f>
        <v>42409</v>
      </c>
      <c r="E4" s="71">
        <f>'Analyse-Jour'!E4</f>
        <v>1.7361111111111112E-2</v>
      </c>
      <c r="F4" s="37">
        <v>1.7730496453900711E-2</v>
      </c>
      <c r="G4" s="53"/>
      <c r="H4" s="122" t="s">
        <v>70</v>
      </c>
      <c r="I4" s="58" t="s">
        <v>77</v>
      </c>
      <c r="J4" s="36">
        <f>'Analyse-Jour'!D10</f>
        <v>42409</v>
      </c>
      <c r="K4" s="37">
        <f>'Analyse-Jour'!E10</f>
        <v>1.7361111111111112E-2</v>
      </c>
      <c r="L4" s="37">
        <v>1.7730496453900711E-2</v>
      </c>
      <c r="M4" s="53"/>
      <c r="N4" s="122" t="s">
        <v>71</v>
      </c>
      <c r="O4" s="58" t="s">
        <v>77</v>
      </c>
      <c r="P4" s="35"/>
      <c r="Q4" s="37"/>
      <c r="R4" s="37"/>
      <c r="S4" s="62"/>
    </row>
    <row r="5" spans="1:19" x14ac:dyDescent="0.25">
      <c r="A5" s="61"/>
      <c r="B5" s="122"/>
      <c r="C5" s="58" t="s">
        <v>79</v>
      </c>
      <c r="D5" s="36">
        <f>'Analyse-Jour'!D5</f>
        <v>42409</v>
      </c>
      <c r="E5" s="71">
        <f>'Analyse-Jour'!E5</f>
        <v>1.7361111111111112E-2</v>
      </c>
      <c r="F5" s="37">
        <v>1.7921146953405017E-2</v>
      </c>
      <c r="G5" s="53"/>
      <c r="H5" s="122"/>
      <c r="I5" s="58" t="s">
        <v>79</v>
      </c>
      <c r="J5" s="36">
        <f>'Analyse-Jour'!D11</f>
        <v>42409</v>
      </c>
      <c r="K5" s="37">
        <f>'Analyse-Jour'!E11</f>
        <v>1.7361111111111112E-2</v>
      </c>
      <c r="L5" s="37">
        <v>1.7921146953405017E-2</v>
      </c>
      <c r="M5" s="53"/>
      <c r="N5" s="122"/>
      <c r="O5" s="58" t="s">
        <v>79</v>
      </c>
      <c r="P5" s="35"/>
      <c r="Q5" s="37"/>
      <c r="R5" s="37"/>
      <c r="S5" s="62"/>
    </row>
    <row r="6" spans="1:19" x14ac:dyDescent="0.25">
      <c r="A6" s="61"/>
      <c r="B6" s="122"/>
      <c r="C6" s="58" t="s">
        <v>78</v>
      </c>
      <c r="D6" s="36">
        <f>'Analyse-Jour'!D6</f>
        <v>42409</v>
      </c>
      <c r="E6" s="71">
        <f>'Analyse-Jour'!E6</f>
        <v>1.7361111111111112E-2</v>
      </c>
      <c r="F6" s="37">
        <v>1.8115942028985508E-2</v>
      </c>
      <c r="G6" s="53"/>
      <c r="H6" s="122"/>
      <c r="I6" s="58" t="s">
        <v>78</v>
      </c>
      <c r="J6" s="36">
        <f>'Analyse-Jour'!D12</f>
        <v>42409</v>
      </c>
      <c r="K6" s="37">
        <f>'Analyse-Jour'!E12</f>
        <v>1.7361111111111112E-2</v>
      </c>
      <c r="L6" s="37">
        <v>1.8115942028985508E-2</v>
      </c>
      <c r="M6" s="53"/>
      <c r="N6" s="122"/>
      <c r="O6" s="58" t="s">
        <v>78</v>
      </c>
      <c r="P6" s="35"/>
      <c r="Q6" s="37"/>
      <c r="R6" s="37"/>
      <c r="S6" s="62"/>
    </row>
    <row r="7" spans="1:19" x14ac:dyDescent="0.25">
      <c r="A7" s="61"/>
      <c r="B7" s="122"/>
      <c r="C7" s="118" t="s">
        <v>141</v>
      </c>
      <c r="D7" s="119"/>
      <c r="E7" s="75">
        <f>AVERAGEIF(E4:E6,"&lt;&gt;0")</f>
        <v>1.7361111111111112E-2</v>
      </c>
      <c r="F7" s="37">
        <f>AVERAGEIF(F4:F6,"&lt;&gt;0")</f>
        <v>1.7922528478763744E-2</v>
      </c>
      <c r="G7" s="53"/>
      <c r="H7" s="122"/>
      <c r="I7" s="118" t="s">
        <v>141</v>
      </c>
      <c r="J7" s="119"/>
      <c r="K7" s="76">
        <f>AVERAGEIF(K4:K6,"&lt;&gt;0")</f>
        <v>1.7361111111111112E-2</v>
      </c>
      <c r="L7" s="37">
        <f>AVERAGEIF(L4:L6,"&lt;&gt;0")</f>
        <v>1.7922528478763744E-2</v>
      </c>
      <c r="M7" s="53"/>
      <c r="N7" s="122"/>
      <c r="O7" s="118" t="s">
        <v>141</v>
      </c>
      <c r="P7" s="119"/>
      <c r="Q7" s="76"/>
      <c r="R7" s="37"/>
      <c r="S7" s="62"/>
    </row>
    <row r="8" spans="1:19" x14ac:dyDescent="0.25">
      <c r="A8" s="61"/>
      <c r="B8" s="53"/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62"/>
    </row>
    <row r="9" spans="1:19" x14ac:dyDescent="0.25">
      <c r="A9" s="61"/>
      <c r="B9" s="63" t="s">
        <v>142</v>
      </c>
      <c r="C9" s="53"/>
      <c r="D9" s="63" t="s">
        <v>143</v>
      </c>
      <c r="E9" s="53"/>
      <c r="F9" s="53"/>
      <c r="G9" s="53"/>
      <c r="H9" s="63" t="s">
        <v>142</v>
      </c>
      <c r="I9" s="53"/>
      <c r="J9" s="63" t="s">
        <v>143</v>
      </c>
      <c r="K9" s="53"/>
      <c r="L9" s="53"/>
      <c r="M9" s="53"/>
      <c r="N9" s="63" t="s">
        <v>142</v>
      </c>
      <c r="O9" s="53"/>
      <c r="P9" s="63" t="s">
        <v>143</v>
      </c>
      <c r="Q9" s="53"/>
      <c r="R9" s="53"/>
      <c r="S9" s="62"/>
    </row>
    <row r="10" spans="1:19" x14ac:dyDescent="0.25">
      <c r="A10" s="64" t="s">
        <v>135</v>
      </c>
      <c r="B10" s="123" t="str">
        <f>INDEX('Analyse-Jour'!S3:AT3,MATCH(AIC!D10,'Analyse-Jour'!S7:AT7,0))</f>
        <v>Etiqueteuse NTE</v>
      </c>
      <c r="C10" s="124"/>
      <c r="D10" s="37">
        <f>LARGE('Analyse-Jour'!$S$7:$AT$7,1)</f>
        <v>0.42748091603053434</v>
      </c>
      <c r="E10" s="77">
        <f>LARGE('Analyse-Jour'!$CR$4:$DS$4,1)</f>
        <v>56</v>
      </c>
      <c r="F10" s="35" t="s">
        <v>144</v>
      </c>
      <c r="G10" s="65" t="s">
        <v>135</v>
      </c>
      <c r="H10" s="123" t="str">
        <f>INDEX('Analyse-Jour'!S8:AU8,MATCH(AIC!J10,'Analyse-Jour'!S13:AU13,0))</f>
        <v>Sertisseuse</v>
      </c>
      <c r="I10" s="124"/>
      <c r="J10" s="37">
        <f>LARGE('Analyse-Jour'!$S$13:$AU$13,1)</f>
        <v>0.38262992675270319</v>
      </c>
      <c r="K10" s="35">
        <f>LARGE('Analyse-Jour'!$CR$9:$DT$9,1)</f>
        <v>1097</v>
      </c>
      <c r="L10" s="35" t="s">
        <v>144</v>
      </c>
      <c r="M10" s="65" t="s">
        <v>135</v>
      </c>
      <c r="N10" s="123"/>
      <c r="O10" s="124"/>
      <c r="P10" s="37"/>
      <c r="Q10" s="35"/>
      <c r="R10" s="35" t="s">
        <v>144</v>
      </c>
      <c r="S10" s="62"/>
    </row>
    <row r="11" spans="1:19" x14ac:dyDescent="0.25">
      <c r="A11" s="64" t="s">
        <v>136</v>
      </c>
      <c r="B11" s="123" t="str">
        <f>INDEX('Analyse-Jour'!S3:AT3,MATCH(AIC!D11,'Analyse-Jour'!S7:AT7,0))</f>
        <v>Passage consignes</v>
      </c>
      <c r="C11" s="124"/>
      <c r="D11" s="37">
        <f>LARGE('Analyse-Jour'!$S$7:$AT$7,2)</f>
        <v>0.15267175572519084</v>
      </c>
      <c r="E11" s="77">
        <f>LARGE('Analyse-Jour'!$CR$4:$DS$4,2)</f>
        <v>20</v>
      </c>
      <c r="F11" s="35" t="s">
        <v>144</v>
      </c>
      <c r="G11" s="65" t="s">
        <v>136</v>
      </c>
      <c r="H11" s="123" t="str">
        <f>INDEX('Analyse-Jour'!S8:AU8,MATCH(AIC!J11,'Analyse-Jour'!S13:AU13,0))</f>
        <v>Panne dépose couvercle</v>
      </c>
      <c r="I11" s="124"/>
      <c r="J11" s="37">
        <f>LARGE('Analyse-Jour'!$S$13:$AU$13,2)</f>
        <v>0.2752005580746425</v>
      </c>
      <c r="K11" s="35">
        <f>LARGE('Analyse-Jour'!$CR$9:$DT$9,2)</f>
        <v>789</v>
      </c>
      <c r="L11" s="35" t="s">
        <v>144</v>
      </c>
      <c r="M11" s="65" t="s">
        <v>136</v>
      </c>
      <c r="N11" s="123"/>
      <c r="O11" s="124"/>
      <c r="P11" s="37"/>
      <c r="Q11" s="35"/>
      <c r="R11" s="35" t="s">
        <v>144</v>
      </c>
      <c r="S11" s="62"/>
    </row>
    <row r="12" spans="1:19" x14ac:dyDescent="0.25">
      <c r="A12" s="64" t="s">
        <v>137</v>
      </c>
      <c r="B12" s="123" t="str">
        <f>INDEX('Analyse-Jour'!S3:AT3,MATCH(AIC!D12,'Analyse-Jour'!S7:AT7,0))</f>
        <v>Nettoyage fin de poste</v>
      </c>
      <c r="C12" s="124"/>
      <c r="D12" s="37">
        <f>LARGE('Analyse-Jour'!$S$7:$AT$7,3)</f>
        <v>0.11450381679389313</v>
      </c>
      <c r="E12" s="77">
        <f>LARGE('Analyse-Jour'!$CR$4:$DS$4,3)</f>
        <v>15</v>
      </c>
      <c r="F12" s="35" t="s">
        <v>144</v>
      </c>
      <c r="G12" s="65" t="s">
        <v>137</v>
      </c>
      <c r="H12" s="123" t="str">
        <f>INDEX('Analyse-Jour'!S8:AU8,MATCH(AIC!J12,'Analyse-Jour'!S13:AU13,0))</f>
        <v>Volume/Poids</v>
      </c>
      <c r="I12" s="124"/>
      <c r="J12" s="37">
        <f>LARGE('Analyse-Jour'!$S$13:$AU$13,3)</f>
        <v>0.23648412975235439</v>
      </c>
      <c r="K12" s="35">
        <f>LARGE('Analyse-Jour'!$CR$9:$DT$9,3)</f>
        <v>678</v>
      </c>
      <c r="L12" s="35" t="s">
        <v>144</v>
      </c>
      <c r="M12" s="65" t="s">
        <v>137</v>
      </c>
      <c r="N12" s="123"/>
      <c r="O12" s="124"/>
      <c r="P12" s="37"/>
      <c r="Q12" s="35"/>
      <c r="R12" s="35" t="s">
        <v>144</v>
      </c>
      <c r="S12" s="62"/>
    </row>
    <row r="13" spans="1:19" x14ac:dyDescent="0.25">
      <c r="A13" s="64" t="s">
        <v>138</v>
      </c>
      <c r="B13" s="123" t="str">
        <f>INDEX('Analyse-Jour'!S3:AT3,MATCH(AIC!D13,'Analyse-Jour'!S7:AT7,0))</f>
        <v>Temps de changement de fabrication</v>
      </c>
      <c r="C13" s="124"/>
      <c r="D13" s="37">
        <f>LARGE('Analyse-Jour'!$S$7:$AT$7,4)</f>
        <v>7.6335877862595422E-2</v>
      </c>
      <c r="E13" s="77">
        <f>LARGE('Analyse-Jour'!$CR$4:$DS$4,4)</f>
        <v>10</v>
      </c>
      <c r="F13" s="35" t="s">
        <v>144</v>
      </c>
      <c r="G13" s="65" t="s">
        <v>138</v>
      </c>
      <c r="H13" s="123" t="str">
        <f>INDEX('Analyse-Jour'!S8:AU8,MATCH(AIC!J13,'Analyse-Jour'!S13:AU13,0))</f>
        <v>Passage consignes</v>
      </c>
      <c r="I13" s="124"/>
      <c r="J13" s="37">
        <f>LARGE('Analyse-Jour'!$S$13:$AU$13,4)</f>
        <v>3.8018835019183815E-2</v>
      </c>
      <c r="K13" s="35">
        <f>LARGE('Analyse-Jour'!$CR$9:$DT$9,4)</f>
        <v>109</v>
      </c>
      <c r="L13" s="35" t="s">
        <v>144</v>
      </c>
      <c r="M13" s="65" t="s">
        <v>138</v>
      </c>
      <c r="N13" s="123"/>
      <c r="O13" s="124"/>
      <c r="P13" s="37"/>
      <c r="Q13" s="35"/>
      <c r="R13" s="35" t="s">
        <v>144</v>
      </c>
      <c r="S13" s="62"/>
    </row>
    <row r="14" spans="1:19" x14ac:dyDescent="0.25">
      <c r="A14" s="61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62"/>
    </row>
    <row r="15" spans="1:19" x14ac:dyDescent="0.25">
      <c r="A15" s="61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62"/>
    </row>
    <row r="16" spans="1:19" x14ac:dyDescent="0.25">
      <c r="A16" s="61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62"/>
    </row>
    <row r="17" spans="1:19" ht="15.75" thickBot="1" x14ac:dyDescent="0.3">
      <c r="A17" s="66"/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8"/>
    </row>
    <row r="18" spans="1:19" x14ac:dyDescent="0.25">
      <c r="A18" s="59"/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53"/>
      <c r="S18" s="62"/>
    </row>
    <row r="19" spans="1:19" x14ac:dyDescent="0.25">
      <c r="A19" s="61"/>
      <c r="B19" s="69" t="s">
        <v>139</v>
      </c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62"/>
    </row>
    <row r="20" spans="1:19" x14ac:dyDescent="0.25">
      <c r="A20" s="61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62"/>
    </row>
    <row r="21" spans="1:19" x14ac:dyDescent="0.25">
      <c r="A21" s="61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62"/>
    </row>
    <row r="22" spans="1:19" x14ac:dyDescent="0.25">
      <c r="A22" s="61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62"/>
    </row>
    <row r="23" spans="1:19" x14ac:dyDescent="0.25">
      <c r="A23" s="61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62"/>
    </row>
    <row r="24" spans="1:19" x14ac:dyDescent="0.25">
      <c r="A24" s="61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62"/>
    </row>
    <row r="25" spans="1:19" x14ac:dyDescent="0.25">
      <c r="A25" s="61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62"/>
    </row>
    <row r="26" spans="1:19" x14ac:dyDescent="0.25">
      <c r="A26" s="61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62"/>
    </row>
    <row r="27" spans="1:19" x14ac:dyDescent="0.25">
      <c r="A27" s="61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62"/>
    </row>
    <row r="28" spans="1:19" x14ac:dyDescent="0.25">
      <c r="A28" s="61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62"/>
    </row>
    <row r="29" spans="1:19" x14ac:dyDescent="0.25">
      <c r="A29" s="61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62"/>
    </row>
    <row r="30" spans="1:19" ht="15.75" thickBot="1" x14ac:dyDescent="0.3">
      <c r="A30" s="61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67"/>
      <c r="S30" s="68"/>
    </row>
    <row r="31" spans="1:19" x14ac:dyDescent="0.25">
      <c r="A31" s="59"/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53"/>
      <c r="S31" s="62"/>
    </row>
    <row r="32" spans="1:19" x14ac:dyDescent="0.25">
      <c r="A32" s="61"/>
      <c r="B32" s="69" t="s">
        <v>140</v>
      </c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62"/>
    </row>
    <row r="33" spans="1:19" x14ac:dyDescent="0.25">
      <c r="A33" s="61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62"/>
    </row>
    <row r="34" spans="1:19" x14ac:dyDescent="0.25">
      <c r="A34" s="61"/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62"/>
    </row>
    <row r="35" spans="1:19" x14ac:dyDescent="0.25">
      <c r="A35" s="61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62"/>
    </row>
    <row r="36" spans="1:19" x14ac:dyDescent="0.25">
      <c r="A36" s="61"/>
      <c r="B36" s="53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62"/>
    </row>
    <row r="37" spans="1:19" x14ac:dyDescent="0.25">
      <c r="A37" s="61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62"/>
    </row>
    <row r="38" spans="1:19" x14ac:dyDescent="0.25">
      <c r="A38" s="61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62"/>
    </row>
    <row r="39" spans="1:19" x14ac:dyDescent="0.25">
      <c r="A39" s="61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62"/>
    </row>
    <row r="40" spans="1:19" x14ac:dyDescent="0.25">
      <c r="A40" s="61"/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62"/>
    </row>
    <row r="41" spans="1:19" x14ac:dyDescent="0.25">
      <c r="A41" s="61"/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62"/>
    </row>
    <row r="42" spans="1:19" x14ac:dyDescent="0.25">
      <c r="A42" s="61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62"/>
    </row>
    <row r="43" spans="1:19" x14ac:dyDescent="0.25">
      <c r="A43" s="61"/>
      <c r="B43" s="53"/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62"/>
    </row>
    <row r="44" spans="1:19" x14ac:dyDescent="0.25">
      <c r="A44" s="61"/>
      <c r="B44" s="53"/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62"/>
    </row>
    <row r="45" spans="1:19" x14ac:dyDescent="0.25">
      <c r="A45" s="61"/>
      <c r="B45" s="53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62"/>
    </row>
    <row r="46" spans="1:19" ht="15.75" thickBot="1" x14ac:dyDescent="0.3">
      <c r="A46" s="66"/>
      <c r="B46" s="67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8"/>
    </row>
  </sheetData>
  <mergeCells count="19">
    <mergeCell ref="N10:O10"/>
    <mergeCell ref="N11:O11"/>
    <mergeCell ref="N12:O12"/>
    <mergeCell ref="N13:O13"/>
    <mergeCell ref="B10:C10"/>
    <mergeCell ref="B11:C11"/>
    <mergeCell ref="B12:C12"/>
    <mergeCell ref="B13:C13"/>
    <mergeCell ref="H10:I10"/>
    <mergeCell ref="H11:I11"/>
    <mergeCell ref="H12:I12"/>
    <mergeCell ref="H13:I13"/>
    <mergeCell ref="O7:P7"/>
    <mergeCell ref="M1:N1"/>
    <mergeCell ref="B4:B7"/>
    <mergeCell ref="H4:H7"/>
    <mergeCell ref="N4:N7"/>
    <mergeCell ref="C7:D7"/>
    <mergeCell ref="I7:J7"/>
  </mergeCells>
  <pageMargins left="0.70866141732283472" right="0.70866141732283472" top="0.74803149606299213" bottom="0.74803149606299213" header="0.31496062992125984" footer="0.31496062992125984"/>
  <pageSetup paperSize="8" scale="80" orientation="landscape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IC">
                <anchor moveWithCells="1" siz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1</xdr:col>
                    <xdr:colOff>1266825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IMPRESSION">
                <anchor moveWithCells="1" sizeWithCells="1">
                  <from>
                    <xdr:col>1</xdr:col>
                    <xdr:colOff>1304925</xdr:colOff>
                    <xdr:row>0</xdr:row>
                    <xdr:rowOff>9525</xdr:rowOff>
                  </from>
                  <to>
                    <xdr:col>2</xdr:col>
                    <xdr:colOff>1285875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6" tint="-0.499984740745262"/>
  </sheetPr>
  <dimension ref="B3:BB27"/>
  <sheetViews>
    <sheetView tabSelected="1" workbookViewId="0">
      <selection activeCell="D6" sqref="D6"/>
    </sheetView>
  </sheetViews>
  <sheetFormatPr baseColWidth="10" defaultRowHeight="15" x14ac:dyDescent="0.25"/>
  <cols>
    <col min="3" max="3" width="15.140625" customWidth="1"/>
    <col min="4" max="4" width="12.7109375" customWidth="1"/>
    <col min="5" max="5" width="14" customWidth="1"/>
    <col min="7" max="7" width="14.140625" customWidth="1"/>
  </cols>
  <sheetData>
    <row r="3" spans="2:54" x14ac:dyDescent="0.25">
      <c r="B3" t="s">
        <v>155</v>
      </c>
      <c r="C3" s="17">
        <v>75251</v>
      </c>
      <c r="D3" s="125" t="s">
        <v>156</v>
      </c>
      <c r="E3" s="17">
        <v>42405</v>
      </c>
    </row>
    <row r="5" spans="2:54" s="127" customFormat="1" ht="80.25" customHeight="1" x14ac:dyDescent="0.25">
      <c r="C5" s="55" t="s">
        <v>3</v>
      </c>
      <c r="D5" s="57" t="s">
        <v>134</v>
      </c>
      <c r="E5" s="57" t="s">
        <v>157</v>
      </c>
      <c r="F5" s="57" t="s">
        <v>9</v>
      </c>
      <c r="G5" s="57" t="s">
        <v>64</v>
      </c>
      <c r="H5" s="57" t="s">
        <v>158</v>
      </c>
      <c r="O5" s="3" t="s">
        <v>15</v>
      </c>
      <c r="P5" s="3" t="s">
        <v>16</v>
      </c>
      <c r="Q5" s="3" t="s">
        <v>17</v>
      </c>
      <c r="R5" s="3" t="s">
        <v>18</v>
      </c>
      <c r="S5" s="3" t="s">
        <v>19</v>
      </c>
      <c r="T5" s="3" t="s">
        <v>20</v>
      </c>
      <c r="U5" s="3" t="s">
        <v>21</v>
      </c>
      <c r="V5" s="3" t="s">
        <v>36</v>
      </c>
      <c r="W5" s="3" t="s">
        <v>37</v>
      </c>
      <c r="X5" s="3" t="s">
        <v>81</v>
      </c>
      <c r="Y5" s="3" t="s">
        <v>45</v>
      </c>
      <c r="Z5" s="3" t="s">
        <v>46</v>
      </c>
      <c r="AA5" s="3" t="s">
        <v>22</v>
      </c>
      <c r="AB5" s="3" t="s">
        <v>23</v>
      </c>
      <c r="AC5" s="3" t="s">
        <v>56</v>
      </c>
      <c r="AD5" s="3" t="s">
        <v>82</v>
      </c>
      <c r="AE5" s="3" t="s">
        <v>83</v>
      </c>
      <c r="AF5" s="3" t="s">
        <v>84</v>
      </c>
      <c r="AG5" s="3" t="s">
        <v>85</v>
      </c>
      <c r="AH5" s="3" t="s">
        <v>86</v>
      </c>
      <c r="AI5" s="3" t="s">
        <v>87</v>
      </c>
      <c r="AJ5" s="3" t="s">
        <v>88</v>
      </c>
      <c r="AK5" s="3" t="s">
        <v>89</v>
      </c>
      <c r="AL5" s="3" t="s">
        <v>90</v>
      </c>
      <c r="AM5" s="3" t="s">
        <v>35</v>
      </c>
      <c r="AN5" s="3" t="s">
        <v>91</v>
      </c>
      <c r="AO5" s="3" t="s">
        <v>39</v>
      </c>
      <c r="AP5" s="3" t="s">
        <v>40</v>
      </c>
      <c r="AQ5" s="3" t="s">
        <v>41</v>
      </c>
      <c r="AR5" s="3" t="s">
        <v>92</v>
      </c>
      <c r="AS5" s="3" t="s">
        <v>42</v>
      </c>
      <c r="AT5" s="3" t="s">
        <v>43</v>
      </c>
      <c r="AU5" s="3" t="s">
        <v>44</v>
      </c>
      <c r="AV5" s="3" t="s">
        <v>93</v>
      </c>
      <c r="AW5" s="3" t="s">
        <v>94</v>
      </c>
      <c r="AX5" s="3" t="s">
        <v>95</v>
      </c>
      <c r="AY5" s="3" t="s">
        <v>96</v>
      </c>
      <c r="AZ5" s="3" t="s">
        <v>97</v>
      </c>
      <c r="BA5" s="3" t="s">
        <v>98</v>
      </c>
      <c r="BB5" s="3" t="s">
        <v>99</v>
      </c>
    </row>
    <row r="6" spans="2:54" x14ac:dyDescent="0.25">
      <c r="B6" s="126" t="s">
        <v>69</v>
      </c>
      <c r="C6" s="35" t="s">
        <v>151</v>
      </c>
      <c r="D6" s="35"/>
      <c r="E6" s="35"/>
      <c r="F6" s="35"/>
      <c r="G6" s="35"/>
      <c r="H6" s="35"/>
    </row>
    <row r="7" spans="2:54" x14ac:dyDescent="0.25">
      <c r="B7" s="126"/>
      <c r="C7" s="35" t="s">
        <v>149</v>
      </c>
      <c r="D7" s="35"/>
      <c r="E7" s="35"/>
      <c r="F7" s="35"/>
      <c r="G7" s="35"/>
      <c r="H7" s="35"/>
    </row>
    <row r="8" spans="2:54" x14ac:dyDescent="0.25">
      <c r="B8" s="126"/>
      <c r="C8" s="35" t="s">
        <v>154</v>
      </c>
      <c r="D8" s="35"/>
      <c r="E8" s="35"/>
      <c r="F8" s="35"/>
      <c r="G8" s="35"/>
      <c r="H8" s="35"/>
    </row>
    <row r="9" spans="2:54" x14ac:dyDescent="0.25">
      <c r="B9" s="126"/>
      <c r="C9" s="35" t="s">
        <v>141</v>
      </c>
      <c r="D9" s="35"/>
      <c r="E9" s="35"/>
      <c r="F9" s="35"/>
      <c r="G9" s="35"/>
      <c r="H9" s="35"/>
    </row>
    <row r="12" spans="2:54" x14ac:dyDescent="0.25">
      <c r="B12" t="s">
        <v>155</v>
      </c>
      <c r="D12" t="s">
        <v>156</v>
      </c>
    </row>
    <row r="14" spans="2:54" ht="30" x14ac:dyDescent="0.25">
      <c r="B14" s="127"/>
      <c r="C14" s="55" t="s">
        <v>3</v>
      </c>
      <c r="D14" s="57" t="s">
        <v>134</v>
      </c>
      <c r="E14" s="57" t="s">
        <v>157</v>
      </c>
      <c r="F14" s="57" t="s">
        <v>9</v>
      </c>
      <c r="G14" s="57" t="s">
        <v>64</v>
      </c>
      <c r="H14" s="57" t="s">
        <v>158</v>
      </c>
    </row>
    <row r="15" spans="2:54" x14ac:dyDescent="0.25">
      <c r="B15" s="126" t="s">
        <v>70</v>
      </c>
      <c r="C15" s="35" t="s">
        <v>151</v>
      </c>
      <c r="D15" s="35"/>
      <c r="E15" s="35"/>
      <c r="F15" s="35"/>
      <c r="G15" s="35"/>
      <c r="H15" s="35"/>
    </row>
    <row r="16" spans="2:54" x14ac:dyDescent="0.25">
      <c r="B16" s="126"/>
      <c r="C16" s="35" t="s">
        <v>149</v>
      </c>
      <c r="D16" s="35"/>
      <c r="E16" s="35"/>
      <c r="F16" s="35"/>
      <c r="G16" s="35"/>
      <c r="H16" s="35"/>
    </row>
    <row r="17" spans="2:8" x14ac:dyDescent="0.25">
      <c r="B17" s="126"/>
      <c r="C17" s="35" t="s">
        <v>154</v>
      </c>
      <c r="D17" s="35"/>
      <c r="E17" s="35"/>
      <c r="F17" s="35"/>
      <c r="G17" s="35"/>
      <c r="H17" s="35"/>
    </row>
    <row r="18" spans="2:8" x14ac:dyDescent="0.25">
      <c r="B18" s="126"/>
      <c r="C18" s="35" t="s">
        <v>141</v>
      </c>
      <c r="D18" s="35"/>
      <c r="E18" s="35"/>
      <c r="F18" s="35"/>
      <c r="G18" s="35"/>
      <c r="H18" s="35"/>
    </row>
    <row r="21" spans="2:8" x14ac:dyDescent="0.25">
      <c r="B21" t="s">
        <v>155</v>
      </c>
      <c r="D21" t="s">
        <v>156</v>
      </c>
    </row>
    <row r="23" spans="2:8" ht="30" x14ac:dyDescent="0.25">
      <c r="B23" s="127"/>
      <c r="C23" s="55" t="s">
        <v>3</v>
      </c>
      <c r="D23" s="57" t="s">
        <v>134</v>
      </c>
      <c r="E23" s="57" t="s">
        <v>157</v>
      </c>
      <c r="F23" s="57" t="s">
        <v>9</v>
      </c>
      <c r="G23" s="57" t="s">
        <v>64</v>
      </c>
      <c r="H23" s="57" t="s">
        <v>158</v>
      </c>
    </row>
    <row r="24" spans="2:8" x14ac:dyDescent="0.25">
      <c r="B24" s="126" t="s">
        <v>71</v>
      </c>
      <c r="C24" s="35" t="s">
        <v>151</v>
      </c>
      <c r="D24" s="35"/>
      <c r="E24" s="35"/>
      <c r="F24" s="35"/>
      <c r="G24" s="35"/>
      <c r="H24" s="35"/>
    </row>
    <row r="25" spans="2:8" x14ac:dyDescent="0.25">
      <c r="B25" s="126"/>
      <c r="C25" s="35" t="s">
        <v>149</v>
      </c>
      <c r="D25" s="35"/>
      <c r="E25" s="35"/>
      <c r="F25" s="35"/>
      <c r="G25" s="35"/>
      <c r="H25" s="35"/>
    </row>
    <row r="26" spans="2:8" x14ac:dyDescent="0.25">
      <c r="B26" s="126"/>
      <c r="C26" s="35" t="s">
        <v>154</v>
      </c>
      <c r="D26" s="35"/>
      <c r="E26" s="35"/>
      <c r="F26" s="35"/>
      <c r="G26" s="35"/>
      <c r="H26" s="35"/>
    </row>
    <row r="27" spans="2:8" x14ac:dyDescent="0.25">
      <c r="B27" s="126"/>
      <c r="C27" s="35" t="s">
        <v>141</v>
      </c>
      <c r="D27" s="35"/>
      <c r="E27" s="35"/>
      <c r="F27" s="35"/>
      <c r="G27" s="35"/>
      <c r="H27" s="35"/>
    </row>
  </sheetData>
  <mergeCells count="3">
    <mergeCell ref="B6:B9"/>
    <mergeCell ref="B15:B18"/>
    <mergeCell ref="B24:B2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>
                <anchor moveWithCells="1" sizeWithCells="1">
                  <from>
                    <xdr:col>6</xdr:col>
                    <xdr:colOff>19050</xdr:colOff>
                    <xdr:row>1</xdr:row>
                    <xdr:rowOff>95250</xdr:rowOff>
                  </from>
                  <to>
                    <xdr:col>7</xdr:col>
                    <xdr:colOff>219075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>
                <anchor moveWithCells="1" sizeWithCells="1">
                  <from>
                    <xdr:col>6</xdr:col>
                    <xdr:colOff>200025</xdr:colOff>
                    <xdr:row>10</xdr:row>
                    <xdr:rowOff>95250</xdr:rowOff>
                  </from>
                  <to>
                    <xdr:col>7</xdr:col>
                    <xdr:colOff>400050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>
                <anchor moveWithCells="1" sizeWithCells="1">
                  <from>
                    <xdr:col>6</xdr:col>
                    <xdr:colOff>200025</xdr:colOff>
                    <xdr:row>19</xdr:row>
                    <xdr:rowOff>95250</xdr:rowOff>
                  </from>
                  <to>
                    <xdr:col>7</xdr:col>
                    <xdr:colOff>400050</xdr:colOff>
                    <xdr:row>20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LC101</vt:lpstr>
      <vt:lpstr>LC104</vt:lpstr>
      <vt:lpstr>LC106</vt:lpstr>
      <vt:lpstr>Analyse-Jour</vt:lpstr>
      <vt:lpstr>AIC</vt:lpstr>
      <vt:lpstr>BILAN</vt:lpstr>
      <vt:lpstr>B1500000</vt:lpstr>
      <vt:lpstr>B2000000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P.A LO</dc:creator>
  <cp:lastModifiedBy>Papa-Alassane LO</cp:lastModifiedBy>
  <cp:lastPrinted>2016-02-10T21:27:42Z</cp:lastPrinted>
  <dcterms:created xsi:type="dcterms:W3CDTF">2015-12-29T06:59:34Z</dcterms:created>
  <dcterms:modified xsi:type="dcterms:W3CDTF">2016-02-11T12:52:20Z</dcterms:modified>
</cp:coreProperties>
</file>