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defaultThemeVersion="166925"/>
  <mc:AlternateContent xmlns:mc="http://schemas.openxmlformats.org/markup-compatibility/2006">
    <mc:Choice Requires="x15">
      <x15ac:absPath xmlns:x15ac="http://schemas.microsoft.com/office/spreadsheetml/2010/11/ac" url="X:\EXPORT DOC CALCULATION\"/>
    </mc:Choice>
  </mc:AlternateContent>
  <xr:revisionPtr revIDLastSave="0" documentId="8_{2C03D8EC-290B-4D98-A1C8-AD3BED6C5350}" xr6:coauthVersionLast="47" xr6:coauthVersionMax="47" xr10:uidLastSave="{00000000-0000-0000-0000-000000000000}"/>
  <bookViews>
    <workbookView xWindow="-120" yWindow="-120" windowWidth="19440" windowHeight="15000" activeTab="3" xr2:uid="{00000000-000D-0000-FFFF-FFFF00000000}"/>
  </bookViews>
  <sheets>
    <sheet name="EX" sheetId="4" r:id="rId1"/>
    <sheet name="INSTRUCTIONS RESUME" sheetId="8" r:id="rId2"/>
    <sheet name="Résumé" sheetId="7" r:id="rId3"/>
    <sheet name="Résumé brut" sheetId="10" r:id="rId4"/>
    <sheet name="RESUME WINDSAD EXPORT" sheetId="9" r:id="rId5"/>
  </sheets>
  <calcPr calcId="191029"/>
  <pivotCaches>
    <pivotCache cacheId="0" r:id="rId6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2" i="9" l="1"/>
  <c r="D2" i="9"/>
  <c r="L3" i="9"/>
  <c r="L4" i="9"/>
  <c r="L5" i="9"/>
  <c r="L6" i="9"/>
  <c r="L7" i="9"/>
  <c r="L8" i="9"/>
  <c r="L9" i="9"/>
  <c r="L10" i="9"/>
  <c r="L11" i="9"/>
  <c r="L12" i="9"/>
  <c r="L13" i="9"/>
  <c r="L14" i="9"/>
  <c r="L15" i="9"/>
  <c r="L16" i="9"/>
  <c r="L17" i="9"/>
  <c r="L18" i="9"/>
  <c r="L19" i="9"/>
  <c r="L20" i="9"/>
  <c r="L21" i="9"/>
  <c r="L22" i="9"/>
  <c r="L23" i="9"/>
  <c r="L24" i="9"/>
  <c r="L25" i="9"/>
  <c r="L26" i="9"/>
  <c r="L27" i="9"/>
  <c r="L28" i="9"/>
  <c r="L29" i="9"/>
  <c r="L30" i="9"/>
  <c r="L31" i="9"/>
  <c r="L32" i="9"/>
  <c r="L33" i="9"/>
  <c r="L34" i="9"/>
  <c r="L35" i="9"/>
  <c r="L36" i="9"/>
  <c r="L37" i="9"/>
  <c r="L38" i="9"/>
  <c r="L39" i="9"/>
  <c r="L40" i="9"/>
  <c r="L41" i="9"/>
  <c r="L42" i="9"/>
  <c r="L43" i="9"/>
  <c r="L44" i="9"/>
  <c r="L45" i="9"/>
  <c r="L46" i="9"/>
  <c r="L47" i="9"/>
  <c r="L48" i="9"/>
  <c r="L49" i="9"/>
  <c r="L50" i="9"/>
  <c r="L51" i="9"/>
  <c r="L52" i="9"/>
  <c r="L53" i="9"/>
  <c r="L54" i="9"/>
  <c r="L55" i="9"/>
  <c r="L56" i="9"/>
  <c r="L57" i="9"/>
  <c r="L58" i="9"/>
  <c r="L59" i="9"/>
  <c r="L60" i="9"/>
  <c r="L61" i="9"/>
  <c r="L2" i="9"/>
  <c r="E3" i="9"/>
  <c r="E4" i="9"/>
  <c r="E5" i="9"/>
  <c r="E6" i="9"/>
  <c r="E7" i="9"/>
  <c r="E8" i="9"/>
  <c r="E9" i="9"/>
  <c r="E10" i="9"/>
  <c r="E11" i="9"/>
  <c r="E12" i="9"/>
  <c r="E13" i="9"/>
  <c r="E14" i="9"/>
  <c r="E15" i="9"/>
  <c r="E16" i="9"/>
  <c r="E17" i="9"/>
  <c r="E18" i="9"/>
  <c r="E19" i="9"/>
  <c r="E20" i="9"/>
  <c r="E21" i="9"/>
  <c r="E22" i="9"/>
  <c r="E23" i="9"/>
  <c r="E24" i="9"/>
  <c r="E25" i="9"/>
  <c r="E26" i="9"/>
  <c r="E27" i="9"/>
  <c r="E28" i="9"/>
  <c r="E29" i="9"/>
  <c r="E30" i="9"/>
  <c r="E31" i="9"/>
  <c r="E32" i="9"/>
  <c r="E33" i="9"/>
  <c r="E34" i="9"/>
  <c r="E35" i="9"/>
  <c r="E36" i="9"/>
  <c r="E37" i="9"/>
  <c r="E38" i="9"/>
  <c r="E39" i="9"/>
  <c r="E40" i="9"/>
  <c r="E41" i="9"/>
  <c r="E42" i="9"/>
  <c r="E43" i="9"/>
  <c r="E44" i="9"/>
  <c r="E45" i="9"/>
  <c r="E46" i="9"/>
  <c r="E47" i="9"/>
  <c r="E48" i="9"/>
  <c r="E49" i="9"/>
  <c r="E50" i="9"/>
  <c r="E51" i="9"/>
  <c r="E52" i="9"/>
  <c r="E53" i="9"/>
  <c r="E54" i="9"/>
  <c r="E55" i="9"/>
  <c r="E56" i="9"/>
  <c r="E57" i="9"/>
  <c r="E58" i="9"/>
  <c r="E59" i="9"/>
  <c r="E60" i="9"/>
  <c r="E61" i="9"/>
  <c r="E2" i="9"/>
  <c r="F13" i="4"/>
  <c r="F14" i="4"/>
  <c r="F15" i="4"/>
  <c r="F16" i="4"/>
  <c r="F17" i="4"/>
  <c r="F18" i="4"/>
  <c r="F19" i="4"/>
  <c r="F20" i="4"/>
  <c r="F21" i="4"/>
  <c r="F22" i="4"/>
  <c r="F23" i="4"/>
  <c r="F24" i="4"/>
  <c r="F25" i="4"/>
  <c r="F26" i="4"/>
  <c r="F27" i="4"/>
  <c r="F28" i="4"/>
  <c r="F29" i="4"/>
  <c r="F30" i="4"/>
  <c r="F31" i="4"/>
  <c r="F32" i="4"/>
  <c r="F33" i="4"/>
  <c r="F34" i="4"/>
  <c r="F35" i="4"/>
  <c r="F36" i="4"/>
  <c r="F37" i="4"/>
  <c r="F38" i="4"/>
  <c r="F39" i="4"/>
  <c r="F40" i="4"/>
  <c r="F41" i="4"/>
  <c r="F42" i="4"/>
  <c r="F43" i="4"/>
  <c r="F44" i="4"/>
  <c r="F45" i="4"/>
  <c r="F46" i="4"/>
  <c r="F47" i="4"/>
  <c r="F48" i="4"/>
  <c r="F49" i="4"/>
  <c r="F50" i="4"/>
  <c r="F51" i="4"/>
  <c r="F52" i="4"/>
  <c r="F53" i="4"/>
  <c r="F54" i="4"/>
  <c r="F55" i="4"/>
  <c r="F56" i="4"/>
  <c r="F57" i="4"/>
  <c r="F58" i="4"/>
  <c r="F59" i="4"/>
  <c r="F60" i="4"/>
  <c r="F61" i="4"/>
  <c r="F62" i="4"/>
  <c r="F63" i="4"/>
  <c r="F64" i="4"/>
  <c r="F65" i="4"/>
  <c r="F66" i="4"/>
  <c r="F67" i="4"/>
  <c r="F68" i="4"/>
  <c r="F69" i="4"/>
  <c r="F70" i="4"/>
  <c r="F71" i="4"/>
  <c r="F72" i="4"/>
  <c r="F73" i="4"/>
  <c r="F74" i="4"/>
  <c r="F75" i="4"/>
  <c r="F76" i="4"/>
  <c r="F77" i="4"/>
  <c r="F78" i="4"/>
  <c r="F79" i="4"/>
  <c r="F80" i="4"/>
  <c r="F81" i="4"/>
  <c r="F82" i="4"/>
  <c r="F83" i="4"/>
  <c r="F84" i="4"/>
  <c r="F85" i="4"/>
  <c r="F86" i="4"/>
  <c r="F87" i="4"/>
  <c r="F88" i="4"/>
  <c r="F89" i="4"/>
  <c r="F90" i="4"/>
  <c r="F91" i="4"/>
  <c r="F92" i="4"/>
  <c r="F93" i="4"/>
  <c r="F94" i="4"/>
  <c r="F95" i="4"/>
  <c r="F96" i="4"/>
  <c r="F97" i="4"/>
  <c r="F98" i="4"/>
  <c r="F99" i="4"/>
  <c r="F100" i="4"/>
  <c r="F101" i="4"/>
  <c r="F102" i="4"/>
  <c r="F103" i="4"/>
  <c r="F104" i="4"/>
  <c r="F105" i="4"/>
  <c r="F106" i="4"/>
  <c r="G13" i="4"/>
  <c r="G14" i="4"/>
  <c r="G15" i="4"/>
  <c r="G16" i="4"/>
  <c r="G17" i="4"/>
  <c r="G18" i="4"/>
  <c r="G19" i="4"/>
  <c r="G20" i="4"/>
  <c r="G21" i="4"/>
  <c r="G22" i="4"/>
  <c r="G23" i="4"/>
  <c r="G24" i="4"/>
  <c r="G25" i="4"/>
  <c r="G26" i="4"/>
  <c r="G27" i="4"/>
  <c r="G28" i="4"/>
  <c r="G29" i="4"/>
  <c r="G30" i="4"/>
  <c r="G31" i="4"/>
  <c r="G32" i="4"/>
  <c r="G33" i="4"/>
  <c r="G34" i="4"/>
  <c r="G35" i="4"/>
  <c r="G36" i="4"/>
  <c r="G37" i="4"/>
  <c r="G38" i="4"/>
  <c r="G39" i="4"/>
  <c r="G40" i="4"/>
  <c r="G41" i="4"/>
  <c r="G42" i="4"/>
  <c r="G43" i="4"/>
  <c r="G44" i="4"/>
  <c r="G45" i="4"/>
  <c r="G46" i="4"/>
  <c r="G47" i="4"/>
  <c r="G48" i="4"/>
  <c r="G49" i="4"/>
  <c r="G50" i="4"/>
  <c r="G51" i="4"/>
  <c r="G52" i="4"/>
  <c r="G53" i="4"/>
  <c r="G54" i="4"/>
  <c r="G55" i="4"/>
  <c r="G56" i="4"/>
  <c r="G57" i="4"/>
  <c r="G58" i="4"/>
  <c r="G59" i="4"/>
  <c r="G60" i="4"/>
  <c r="G61" i="4"/>
  <c r="G62" i="4"/>
  <c r="G63" i="4"/>
  <c r="G64" i="4"/>
  <c r="G65" i="4"/>
  <c r="G66" i="4"/>
  <c r="G67" i="4"/>
  <c r="G68" i="4"/>
  <c r="G69" i="4"/>
  <c r="G70" i="4"/>
  <c r="G71" i="4"/>
  <c r="G72" i="4"/>
  <c r="G73" i="4"/>
  <c r="G74" i="4"/>
  <c r="G75" i="4"/>
  <c r="G76" i="4"/>
  <c r="G77" i="4"/>
  <c r="G78" i="4"/>
  <c r="G79" i="4"/>
  <c r="G80" i="4"/>
  <c r="G81" i="4"/>
  <c r="G82" i="4"/>
  <c r="G83" i="4"/>
  <c r="G84" i="4"/>
  <c r="G85" i="4"/>
  <c r="G86" i="4"/>
  <c r="G87" i="4"/>
  <c r="G88" i="4"/>
  <c r="G89" i="4"/>
  <c r="G90" i="4"/>
  <c r="G91" i="4"/>
  <c r="G92" i="4"/>
  <c r="G93" i="4"/>
  <c r="G94" i="4"/>
  <c r="G95" i="4"/>
  <c r="G96" i="4"/>
  <c r="G97" i="4"/>
  <c r="G98" i="4"/>
  <c r="G99" i="4"/>
  <c r="G100" i="4"/>
  <c r="G101" i="4"/>
  <c r="G102" i="4"/>
  <c r="G103" i="4"/>
  <c r="G104" i="4"/>
  <c r="G105" i="4"/>
  <c r="G106" i="4"/>
  <c r="H13" i="4"/>
  <c r="H14" i="4"/>
  <c r="H15" i="4"/>
  <c r="H16" i="4"/>
  <c r="H17" i="4"/>
  <c r="H18" i="4"/>
  <c r="H19" i="4"/>
  <c r="H20" i="4"/>
  <c r="H21" i="4"/>
  <c r="H22" i="4"/>
  <c r="H23" i="4"/>
  <c r="H24" i="4"/>
  <c r="H25" i="4"/>
  <c r="H26" i="4"/>
  <c r="H27" i="4"/>
  <c r="H28" i="4"/>
  <c r="H29" i="4"/>
  <c r="H30" i="4"/>
  <c r="H31" i="4"/>
  <c r="H32" i="4"/>
  <c r="H33" i="4"/>
  <c r="H34" i="4"/>
  <c r="H35" i="4"/>
  <c r="H36" i="4"/>
  <c r="H37" i="4"/>
  <c r="H38" i="4"/>
  <c r="H39" i="4"/>
  <c r="H40" i="4"/>
  <c r="H41" i="4"/>
  <c r="H42" i="4"/>
  <c r="H43" i="4"/>
  <c r="H44" i="4"/>
  <c r="H45" i="4"/>
  <c r="H46" i="4"/>
  <c r="H47" i="4"/>
  <c r="H48" i="4"/>
  <c r="H49" i="4"/>
  <c r="H50" i="4"/>
  <c r="H51" i="4"/>
  <c r="H52" i="4"/>
  <c r="H53" i="4"/>
  <c r="H54" i="4"/>
  <c r="H55" i="4"/>
  <c r="H56" i="4"/>
  <c r="H57" i="4"/>
  <c r="H58" i="4"/>
  <c r="H59" i="4"/>
  <c r="H60" i="4"/>
  <c r="H61" i="4"/>
  <c r="H62" i="4"/>
  <c r="H63" i="4"/>
  <c r="H64" i="4"/>
  <c r="H65" i="4"/>
  <c r="H66" i="4"/>
  <c r="H67" i="4"/>
  <c r="H68" i="4"/>
  <c r="H69" i="4"/>
  <c r="H70" i="4"/>
  <c r="H71" i="4"/>
  <c r="H72" i="4"/>
  <c r="H73" i="4"/>
  <c r="H74" i="4"/>
  <c r="H75" i="4"/>
  <c r="H76" i="4"/>
  <c r="H77" i="4"/>
  <c r="H78" i="4"/>
  <c r="H79" i="4"/>
  <c r="H80" i="4"/>
  <c r="H81" i="4"/>
  <c r="H82" i="4"/>
  <c r="H83" i="4"/>
  <c r="H84" i="4"/>
  <c r="H85" i="4"/>
  <c r="H86" i="4"/>
  <c r="H87" i="4"/>
  <c r="H88" i="4"/>
  <c r="H89" i="4"/>
  <c r="H90" i="4"/>
  <c r="H91" i="4"/>
  <c r="H92" i="4"/>
  <c r="H93" i="4"/>
  <c r="H94" i="4"/>
  <c r="H95" i="4"/>
  <c r="H96" i="4"/>
  <c r="H97" i="4"/>
  <c r="H98" i="4"/>
  <c r="H99" i="4"/>
  <c r="H100" i="4"/>
  <c r="H101" i="4"/>
  <c r="H102" i="4"/>
  <c r="H103" i="4"/>
  <c r="H104" i="4"/>
  <c r="H105" i="4"/>
  <c r="H106" i="4"/>
  <c r="F107" i="4"/>
  <c r="F108" i="4"/>
  <c r="F109" i="4"/>
  <c r="F110" i="4"/>
  <c r="F111" i="4"/>
  <c r="F112" i="4"/>
  <c r="F113" i="4"/>
  <c r="F114" i="4"/>
  <c r="F115" i="4"/>
  <c r="F116" i="4"/>
  <c r="F117" i="4"/>
  <c r="F118" i="4"/>
  <c r="F119" i="4"/>
  <c r="F120" i="4"/>
  <c r="F121" i="4"/>
  <c r="F122" i="4"/>
  <c r="F123" i="4"/>
  <c r="F124" i="4"/>
  <c r="F125" i="4"/>
  <c r="F126" i="4"/>
  <c r="F127" i="4"/>
  <c r="F128" i="4"/>
  <c r="F129" i="4"/>
  <c r="F130" i="4"/>
  <c r="F131" i="4"/>
  <c r="F132" i="4"/>
  <c r="F133" i="4"/>
  <c r="F134" i="4"/>
  <c r="F135" i="4"/>
  <c r="F136" i="4"/>
  <c r="F137" i="4"/>
  <c r="F138" i="4"/>
  <c r="F139" i="4"/>
  <c r="F140" i="4"/>
  <c r="F141" i="4"/>
  <c r="F142" i="4"/>
  <c r="F143" i="4"/>
  <c r="F144" i="4"/>
  <c r="F145" i="4"/>
  <c r="F146" i="4"/>
  <c r="F147" i="4"/>
  <c r="F148" i="4"/>
  <c r="F149" i="4"/>
  <c r="F150" i="4"/>
  <c r="F151" i="4"/>
  <c r="F152" i="4"/>
  <c r="F153" i="4"/>
  <c r="F154" i="4"/>
  <c r="F155" i="4"/>
  <c r="F156" i="4"/>
  <c r="F157" i="4"/>
  <c r="F158" i="4"/>
  <c r="F159" i="4"/>
  <c r="F160" i="4"/>
  <c r="F161" i="4"/>
  <c r="F162" i="4"/>
  <c r="F163" i="4"/>
  <c r="F164" i="4"/>
  <c r="F165" i="4"/>
  <c r="F166" i="4"/>
  <c r="G107" i="4"/>
  <c r="G108" i="4"/>
  <c r="G109" i="4"/>
  <c r="G110" i="4"/>
  <c r="G111" i="4"/>
  <c r="G112" i="4"/>
  <c r="G113" i="4"/>
  <c r="G114" i="4"/>
  <c r="G115" i="4"/>
  <c r="G116" i="4"/>
  <c r="G117" i="4"/>
  <c r="G118" i="4"/>
  <c r="G119" i="4"/>
  <c r="G120" i="4"/>
  <c r="G121" i="4"/>
  <c r="G122" i="4"/>
  <c r="G123" i="4"/>
  <c r="G124" i="4"/>
  <c r="G125" i="4"/>
  <c r="G126" i="4"/>
  <c r="G127" i="4"/>
  <c r="G128" i="4"/>
  <c r="G129" i="4"/>
  <c r="G130" i="4"/>
  <c r="G131" i="4"/>
  <c r="G132" i="4"/>
  <c r="G133" i="4"/>
  <c r="G134" i="4"/>
  <c r="G135" i="4"/>
  <c r="G136" i="4"/>
  <c r="G137" i="4"/>
  <c r="G138" i="4"/>
  <c r="G139" i="4"/>
  <c r="G140" i="4"/>
  <c r="G141" i="4"/>
  <c r="G142" i="4"/>
  <c r="G143" i="4"/>
  <c r="G144" i="4"/>
  <c r="G145" i="4"/>
  <c r="G146" i="4"/>
  <c r="G147" i="4"/>
  <c r="G148" i="4"/>
  <c r="G149" i="4"/>
  <c r="G150" i="4"/>
  <c r="G151" i="4"/>
  <c r="G152" i="4"/>
  <c r="G153" i="4"/>
  <c r="G154" i="4"/>
  <c r="G155" i="4"/>
  <c r="G156" i="4"/>
  <c r="G157" i="4"/>
  <c r="G158" i="4"/>
  <c r="G159" i="4"/>
  <c r="G160" i="4"/>
  <c r="G161" i="4"/>
  <c r="G162" i="4"/>
  <c r="G163" i="4"/>
  <c r="G164" i="4"/>
  <c r="G165" i="4"/>
  <c r="G166" i="4"/>
  <c r="H107" i="4"/>
  <c r="H108" i="4"/>
  <c r="H109" i="4"/>
  <c r="H110" i="4"/>
  <c r="H111" i="4"/>
  <c r="H112" i="4"/>
  <c r="H113" i="4"/>
  <c r="H114" i="4"/>
  <c r="H115" i="4"/>
  <c r="H116" i="4"/>
  <c r="H117" i="4"/>
  <c r="H118" i="4"/>
  <c r="H119" i="4"/>
  <c r="H120" i="4"/>
  <c r="H121" i="4"/>
  <c r="H122" i="4"/>
  <c r="H123" i="4"/>
  <c r="H124" i="4"/>
  <c r="H125" i="4"/>
  <c r="H126" i="4"/>
  <c r="H127" i="4"/>
  <c r="H128" i="4"/>
  <c r="H129" i="4"/>
  <c r="H130" i="4"/>
  <c r="H131" i="4"/>
  <c r="H132" i="4"/>
  <c r="H133" i="4"/>
  <c r="H134" i="4"/>
  <c r="H135" i="4"/>
  <c r="H136" i="4"/>
  <c r="H137" i="4"/>
  <c r="H138" i="4"/>
  <c r="H139" i="4"/>
  <c r="H140" i="4"/>
  <c r="H141" i="4"/>
  <c r="H142" i="4"/>
  <c r="H143" i="4"/>
  <c r="H144" i="4"/>
  <c r="H145" i="4"/>
  <c r="H146" i="4"/>
  <c r="H147" i="4"/>
  <c r="H148" i="4"/>
  <c r="H149" i="4"/>
  <c r="H150" i="4"/>
  <c r="H151" i="4"/>
  <c r="H152" i="4"/>
  <c r="H153" i="4"/>
  <c r="H154" i="4"/>
  <c r="H155" i="4"/>
  <c r="H156" i="4"/>
  <c r="H157" i="4"/>
  <c r="H158" i="4"/>
  <c r="H159" i="4"/>
  <c r="H160" i="4"/>
  <c r="H161" i="4"/>
  <c r="H162" i="4"/>
  <c r="H163" i="4"/>
  <c r="H164" i="4"/>
  <c r="H165" i="4"/>
  <c r="H166" i="4"/>
  <c r="D167" i="4"/>
  <c r="E167" i="4"/>
  <c r="H12" i="4" l="1"/>
  <c r="H167" i="4" s="1"/>
  <c r="F12" i="4"/>
  <c r="F167" i="4" s="1"/>
  <c r="G12" i="4"/>
  <c r="G167" i="4" l="1"/>
</calcChain>
</file>

<file path=xl/sharedStrings.xml><?xml version="1.0" encoding="utf-8"?>
<sst xmlns="http://schemas.openxmlformats.org/spreadsheetml/2006/main" count="351" uniqueCount="59">
  <si>
    <t>Gross weight</t>
  </si>
  <si>
    <t>hs</t>
  </si>
  <si>
    <t>country</t>
  </si>
  <si>
    <t>amount</t>
  </si>
  <si>
    <t>Nb of pc</t>
  </si>
  <si>
    <t>Net weight</t>
  </si>
  <si>
    <t>Total invoice</t>
  </si>
  <si>
    <t xml:space="preserve">Total gross weight </t>
  </si>
  <si>
    <t>Total net weight</t>
  </si>
  <si>
    <t>Freight charges</t>
  </si>
  <si>
    <t>"=" to fill</t>
  </si>
  <si>
    <t>afin de créer un tableau qui résume les données brutes inscrites dans le 1e onglet, suivre ce qui suit :</t>
  </si>
  <si>
    <t>1) Sélectionner toutes les données brutes en incluant les têtes de colonnes mais pas les cellules vides en bas de tableau, ni la somme</t>
  </si>
  <si>
    <t>2) cliquer sur insert (à côté de Home) et Pivot table</t>
  </si>
  <si>
    <t xml:space="preserve">3) Sélectionner l'endroit où le tableau sera créé, par exemple cellule A1 de l'onglet résumé de ce document : </t>
  </si>
  <si>
    <t>4) Tiquer tous les champs</t>
  </si>
  <si>
    <t>5) Déplacer le champs sum of HS vers la colonne rows, à mettre au dessus de country</t>
  </si>
  <si>
    <t>6) Et voilà, il n'y a plus qu'à encoder …....</t>
  </si>
  <si>
    <t>7) une fois imprimé et copié dans scope, merci de supprimer le tableau de l'onglet Résumé en sélectionnant toutes les lignes et clique droit -&gt; delete</t>
  </si>
  <si>
    <t>UE</t>
  </si>
  <si>
    <t>France</t>
  </si>
  <si>
    <t xml:space="preserve">USA </t>
  </si>
  <si>
    <t>USA</t>
  </si>
  <si>
    <t>India</t>
  </si>
  <si>
    <t>Royaume uni</t>
  </si>
  <si>
    <t>Poland</t>
  </si>
  <si>
    <t>Suéde</t>
  </si>
  <si>
    <t>Allemagne</t>
  </si>
  <si>
    <t>Chine</t>
  </si>
  <si>
    <t>Espagne</t>
  </si>
  <si>
    <t>Portugal</t>
  </si>
  <si>
    <t>Tunisie</t>
  </si>
  <si>
    <t>Italie</t>
  </si>
  <si>
    <t>Pologne</t>
  </si>
  <si>
    <t>CN</t>
  </si>
  <si>
    <t>Row Labels</t>
  </si>
  <si>
    <t>Grand Total</t>
  </si>
  <si>
    <t>Sum of Nb of pc</t>
  </si>
  <si>
    <t>Sum of amount</t>
  </si>
  <si>
    <t>Sum of Freight charges</t>
  </si>
  <si>
    <t>Sum of Gross weight</t>
  </si>
  <si>
    <t>Sum of Net weight</t>
  </si>
  <si>
    <t>code marchandises</t>
  </si>
  <si>
    <t>description des marchandises</t>
  </si>
  <si>
    <t>type colli (PK,CT,…)</t>
  </si>
  <si>
    <t xml:space="preserve">number of colli </t>
  </si>
  <si>
    <t>marks &amp; numbers</t>
  </si>
  <si>
    <t>net weight</t>
  </si>
  <si>
    <t>brut weight</t>
  </si>
  <si>
    <t>value</t>
  </si>
  <si>
    <t>additional code (NAR)</t>
  </si>
  <si>
    <t>number for additional code</t>
  </si>
  <si>
    <t>country of origin</t>
  </si>
  <si>
    <t>currency</t>
  </si>
  <si>
    <t>CT</t>
  </si>
  <si>
    <t>AWB NUMBER</t>
  </si>
  <si>
    <t>Currency</t>
  </si>
  <si>
    <t>total colis</t>
  </si>
  <si>
    <t>ETC  ;)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</si>
</sst>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 * #,##0.00_ ;_ * \-#,##0.00_ ;_ * &quot;-&quot;??_ ;_ @_ "/>
  </numFmts>
  <fonts count="8">
    <font>
      <sz val="11"/>
      <color theme="1"/>
      <name val="Calibri"/>
      <family val="2"/>
      <scheme val="minor"/>
    </font>
    <font>
      <sz val="8"/>
      <name val="Arial Bold"/>
      <family val="2"/>
    </font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8"/>
      <color rgb="FF00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.5"/>
      <color rgb="FFFF0000"/>
      <name val="Calibri"/>
      <family val="2"/>
      <scheme val="minor"/>
    </font>
    <font>
      <sz val="11.5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7" tint="0.79998168889431442"/>
        <bgColor indexed="64"/>
      </patternFill>
    </fill>
  </fills>
  <borders count="10">
    <border>
      <left/>
      <right/>
      <top/>
      <bottom/>
      <diagonal/>
    </border>
    <border>
      <left style="double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double">
        <color auto="1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thin">
        <color theme="4" tint="0.39997558519241921"/>
      </bottom>
      <diagonal/>
    </border>
    <border>
      <left style="double">
        <color auto="1"/>
      </left>
      <right style="thin">
        <color auto="1"/>
      </right>
      <top/>
      <bottom/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30">
    <xf numFmtId="0" fontId="0" fillId="0" borderId="0" xfId="0"/>
    <xf numFmtId="2" fontId="0" fillId="0" borderId="0" xfId="0" applyNumberFormat="1"/>
    <xf numFmtId="0" fontId="0" fillId="2" borderId="1" xfId="0" applyFill="1" applyBorder="1"/>
    <xf numFmtId="0" fontId="0" fillId="2" borderId="2" xfId="0" applyFill="1" applyBorder="1"/>
    <xf numFmtId="0" fontId="0" fillId="2" borderId="4" xfId="0" applyFill="1" applyBorder="1"/>
    <xf numFmtId="0" fontId="0" fillId="3" borderId="3" xfId="0" applyFill="1" applyBorder="1"/>
    <xf numFmtId="0" fontId="0" fillId="3" borderId="5" xfId="0" applyFill="1" applyBorder="1"/>
    <xf numFmtId="0" fontId="0" fillId="3" borderId="0" xfId="0" applyFill="1"/>
    <xf numFmtId="0" fontId="1" fillId="3" borderId="0" xfId="0" applyNumberFormat="1" applyFont="1" applyFill="1"/>
    <xf numFmtId="0" fontId="0" fillId="0" borderId="0" xfId="0" applyFill="1"/>
    <xf numFmtId="4" fontId="0" fillId="0" borderId="0" xfId="0" applyNumberFormat="1" applyFill="1"/>
    <xf numFmtId="2" fontId="0" fillId="0" borderId="0" xfId="0" applyNumberFormat="1" applyFill="1"/>
    <xf numFmtId="0" fontId="3" fillId="0" borderId="6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 shrinkToFit="1"/>
    </xf>
    <xf numFmtId="0" fontId="4" fillId="0" borderId="6" xfId="0" applyFont="1" applyBorder="1" applyAlignment="1">
      <alignment horizontal="center" vertical="center"/>
    </xf>
    <xf numFmtId="0" fontId="3" fillId="0" borderId="6" xfId="0" applyFont="1" applyBorder="1"/>
    <xf numFmtId="0" fontId="3" fillId="0" borderId="6" xfId="0" applyFont="1" applyBorder="1" applyAlignment="1">
      <alignment horizontal="center" vertical="top" shrinkToFit="1"/>
    </xf>
    <xf numFmtId="0" fontId="4" fillId="0" borderId="6" xfId="0" applyFont="1" applyBorder="1" applyAlignment="1">
      <alignment horizontal="center" vertical="top"/>
    </xf>
    <xf numFmtId="2" fontId="3" fillId="0" borderId="7" xfId="1" applyNumberFormat="1" applyFont="1" applyBorder="1" applyAlignment="1">
      <alignment horizontal="center" vertical="center"/>
    </xf>
    <xf numFmtId="2" fontId="3" fillId="0" borderId="7" xfId="1" applyNumberFormat="1" applyFont="1" applyBorder="1" applyAlignment="1">
      <alignment horizontal="right" vertical="top" indent="1"/>
    </xf>
    <xf numFmtId="2" fontId="0" fillId="3" borderId="0" xfId="0" applyNumberFormat="1" applyFill="1" applyAlignment="1">
      <alignment horizontal="left"/>
    </xf>
    <xf numFmtId="0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6" fillId="0" borderId="0" xfId="0" applyFont="1"/>
    <xf numFmtId="0" fontId="7" fillId="0" borderId="0" xfId="0" applyFont="1"/>
    <xf numFmtId="0" fontId="0" fillId="2" borderId="9" xfId="0" applyFill="1" applyBorder="1"/>
    <xf numFmtId="0" fontId="5" fillId="0" borderId="8" xfId="0" applyFont="1" applyBorder="1" applyAlignment="1">
      <alignment horizontal="left"/>
    </xf>
    <xf numFmtId="0" fontId="5" fillId="0" borderId="8" xfId="0" applyNumberFormat="1" applyFont="1" applyBorder="1"/>
  </cellXfs>
  <cellStyles count="2">
    <cellStyle name="Comma" xfId="1" builtinId="3"/>
    <cellStyle name="Normal" xfId="0" builtinId="0"/>
  </cellStyles>
  <dxfs count="12">
    <dxf>
      <numFmt numFmtId="2" formatCode="0.00"/>
      <fill>
        <patternFill patternType="none">
          <fgColor indexed="64"/>
          <bgColor indexed="65"/>
        </patternFill>
      </fill>
    </dxf>
    <dxf>
      <numFmt numFmtId="2" formatCode="0.00"/>
      <fill>
        <patternFill patternType="none">
          <fgColor indexed="64"/>
          <bgColor auto="1"/>
        </patternFill>
      </fill>
    </dxf>
    <dxf>
      <numFmt numFmtId="2" formatCode="0.00"/>
      <fill>
        <patternFill patternType="none">
          <fgColor indexed="64"/>
          <bgColor indexed="65"/>
        </patternFill>
      </fill>
    </dxf>
    <dxf>
      <numFmt numFmtId="2" formatCode="0.00"/>
      <fill>
        <patternFill patternType="none">
          <fgColor indexed="64"/>
          <bgColor auto="1"/>
        </patternFill>
      </fill>
    </dxf>
    <dxf>
      <numFmt numFmtId="2" formatCode="0.00"/>
      <fill>
        <patternFill patternType="none">
          <fgColor indexed="64"/>
          <bgColor indexed="65"/>
        </patternFill>
      </fill>
    </dxf>
    <dxf>
      <numFmt numFmtId="4" formatCode="#,##0.00"/>
      <fill>
        <patternFill patternType="none">
          <fgColor indexed="64"/>
          <bgColor auto="1"/>
        </patternFill>
      </fill>
    </dxf>
    <dxf>
      <numFmt numFmtId="2" formatCode="0.00"/>
    </dxf>
    <dxf>
      <numFmt numFmtId="2" formatCode="0.00"/>
      <fill>
        <patternFill patternType="solid">
          <fgColor indexed="64"/>
          <bgColor theme="7" tint="0.79998168889431442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auto="1"/>
        </left>
        <right/>
        <top/>
        <bottom/>
      </border>
    </dxf>
    <dxf>
      <numFmt numFmtId="2" formatCode="0.00"/>
    </dxf>
    <dxf>
      <fill>
        <patternFill patternType="solid">
          <fgColor indexed="64"/>
          <bgColor theme="7" tint="0.79998168889431442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ill>
        <patternFill patternType="solid">
          <fgColor indexed="64"/>
          <bgColor theme="7" tint="0.79998168889431442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sz val="9"/>
        <color auto="1"/>
        <name val="Times New Roman"/>
        <scheme val="none"/>
      </font>
      <fill>
        <patternFill patternType="none">
          <fgColor indexed="64"/>
          <bgColor theme="7" tint="0.79998168889431442"/>
        </patternFill>
      </fill>
      <alignment horizontal="general" vertical="top" textRotation="0" wrapText="1" indent="0" justifyLastLine="0" shrinkToFit="0" readingOrder="0"/>
      <border diagonalUp="0" diagonalDown="0" outline="0">
        <left style="thin">
          <color rgb="FF000000"/>
        </left>
        <right/>
        <top style="thin">
          <color rgb="FF000000"/>
        </top>
        <bottom style="thin">
          <color rgb="FF000000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9</xdr:row>
      <xdr:rowOff>0</xdr:rowOff>
    </xdr:from>
    <xdr:to>
      <xdr:col>6</xdr:col>
      <xdr:colOff>94781</xdr:colOff>
      <xdr:row>26</xdr:row>
      <xdr:rowOff>132929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3E74457B-A89F-46D7-8075-D6505516F2E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1714500"/>
          <a:ext cx="3752381" cy="3371429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30</xdr:row>
      <xdr:rowOff>0</xdr:rowOff>
    </xdr:from>
    <xdr:to>
      <xdr:col>2</xdr:col>
      <xdr:colOff>333181</xdr:colOff>
      <xdr:row>46</xdr:row>
      <xdr:rowOff>123429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8C37B9C1-1BA9-45FF-B785-E61EDF68520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5715000"/>
          <a:ext cx="1552381" cy="3171429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50</xdr:row>
      <xdr:rowOff>0</xdr:rowOff>
    </xdr:from>
    <xdr:to>
      <xdr:col>6</xdr:col>
      <xdr:colOff>47162</xdr:colOff>
      <xdr:row>57</xdr:row>
      <xdr:rowOff>171262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8E00BC82-109D-4648-A849-E68FE62AE46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0" y="9525000"/>
          <a:ext cx="3704762" cy="1504762"/>
        </a:xfrm>
        <a:prstGeom prst="rect">
          <a:avLst/>
        </a:prstGeom>
      </xdr:spPr>
    </xdr:pic>
    <xdr:clientData/>
  </xdr:twoCellAnchor>
  <xdr:twoCellAnchor editAs="oneCell">
    <xdr:from>
      <xdr:col>7</xdr:col>
      <xdr:colOff>0</xdr:colOff>
      <xdr:row>50</xdr:row>
      <xdr:rowOff>0</xdr:rowOff>
    </xdr:from>
    <xdr:to>
      <xdr:col>13</xdr:col>
      <xdr:colOff>56686</xdr:colOff>
      <xdr:row>65</xdr:row>
      <xdr:rowOff>85357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A1C2A842-C228-414D-879D-F0CCEF977D7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4267200" y="9525000"/>
          <a:ext cx="3714286" cy="2942857"/>
        </a:xfrm>
        <a:prstGeom prst="rect">
          <a:avLst/>
        </a:prstGeom>
      </xdr:spPr>
    </xdr:pic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Cedric Lemoine - Fast Forward Freight BvbA" refreshedDate="43672.505483912035" createdVersion="6" refreshedVersion="6" minRefreshableVersion="3" recordCount="155" xr:uid="{A6156813-67B5-4A93-88D1-0535889D3C0D}">
  <cacheSource type="worksheet">
    <worksheetSource name="Table4"/>
  </cacheSource>
  <cacheFields count="7">
    <cacheField name="hs" numFmtId="0">
      <sharedItems containsSemiMixedTypes="0" containsString="0" containsNumber="1" containsInteger="1" minValue="35061000" maxValue="94051021" count="50">
        <n v="74130000"/>
        <n v="74071000"/>
        <n v="85389091"/>
        <n v="39269097"/>
        <n v="85369010"/>
        <n v="39259010"/>
        <n v="73089059"/>
        <n v="73181900"/>
        <n v="73181520"/>
        <n v="35061000"/>
        <n v="82034000"/>
        <n v="39174000"/>
        <n v="73079910"/>
        <n v="85444995"/>
        <n v="39191080"/>
        <n v="85364900"/>
        <n v="85043121"/>
        <n v="85362010"/>
        <n v="85365003"/>
        <n v="85363010"/>
        <n v="74122000"/>
        <n v="73269050"/>
        <n v="82057000"/>
        <n v="85369095"/>
        <n v="69031000"/>
        <n v="85437002"/>
        <n v="68151010"/>
        <n v="82031000"/>
        <n v="68069000"/>
        <n v="73269092"/>
        <n v="40169300"/>
        <n v="73064020"/>
        <n v="74091100"/>
        <n v="85308000"/>
        <n v="72202021"/>
        <n v="72125040"/>
        <n v="85469010"/>
        <n v="85364110"/>
        <n v="73269040"/>
        <n v="85366910"/>
        <n v="73089051"/>
        <n v="85444920"/>
        <n v="39173200"/>
        <n v="73181639"/>
        <n v="74152900"/>
        <n v="94051021"/>
        <n v="85446010"/>
        <n v="73044100"/>
        <n v="90262020"/>
        <n v="86090090"/>
      </sharedItems>
    </cacheField>
    <cacheField name="country" numFmtId="0">
      <sharedItems count="16">
        <s v="UE"/>
        <s v="France"/>
        <s v="USA "/>
        <s v="USA"/>
        <s v="India"/>
        <s v="Royaume uni"/>
        <s v="Poland"/>
        <s v="Suéde"/>
        <s v="Allemagne"/>
        <s v="Chine"/>
        <s v="Espagne"/>
        <s v="Portugal"/>
        <s v="Tunisie"/>
        <s v="Italie"/>
        <s v="Pologne"/>
        <s v="CN"/>
      </sharedItems>
    </cacheField>
    <cacheField name="Nb of pc" numFmtId="0">
      <sharedItems containsSemiMixedTypes="0" containsString="0" containsNumber="1" containsInteger="1" minValue="1" maxValue="4100"/>
    </cacheField>
    <cacheField name="amount" numFmtId="2">
      <sharedItems containsSemiMixedTypes="0" containsString="0" containsNumber="1" minValue="0.38" maxValue="10009.6"/>
    </cacheField>
    <cacheField name="Freight charges" numFmtId="4">
      <sharedItems containsSemiMixedTypes="0" containsString="0" containsNumber="1" minValue="9.5032108973819533E-3" maxValue="250.32457841693261"/>
    </cacheField>
    <cacheField name="Gross weight" numFmtId="2">
      <sharedItems containsSemiMixedTypes="0" containsString="0" containsNumber="1" minValue="6.2588146970157535E-2" maxValue="1648.6376734539183"/>
    </cacheField>
    <cacheField name="Net weight" numFmtId="2">
      <sharedItems containsSemiMixedTypes="0" containsString="0" containsNumber="1" minValue="5.2205889064767759E-2" maxValue="1375.1580715334194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55">
  <r>
    <x v="0"/>
    <x v="0"/>
    <n v="1000"/>
    <n v="2980"/>
    <n v="74.525180195258471"/>
    <n v="490.82283676597228"/>
    <n v="409.40407740265243"/>
  </r>
  <r>
    <x v="1"/>
    <x v="1"/>
    <n v="6"/>
    <n v="521.52"/>
    <n v="13.042406703164831"/>
    <n v="85.897290547043582"/>
    <n v="71.648461223835994"/>
  </r>
  <r>
    <x v="2"/>
    <x v="0"/>
    <n v="20"/>
    <n v="163"/>
    <n v="4.076377305982259"/>
    <n v="26.847020937199154"/>
    <n v="22.393578730413537"/>
  </r>
  <r>
    <x v="3"/>
    <x v="0"/>
    <n v="20"/>
    <n v="10.600000000000001"/>
    <n v="0.2650895671374966"/>
    <n v="1.7458798891675527"/>
    <n v="1.4562695370698377"/>
  </r>
  <r>
    <x v="4"/>
    <x v="0"/>
    <n v="10"/>
    <n v="757.90000000000009"/>
    <n v="18.953904050331008"/>
    <n v="124.83041207548001"/>
    <n v="104.12327190049339"/>
  </r>
  <r>
    <x v="4"/>
    <x v="0"/>
    <n v="10"/>
    <n v="174.3"/>
    <n v="4.3589727879307221"/>
    <n v="28.70819478131174"/>
    <n v="23.946017010497425"/>
  </r>
  <r>
    <x v="5"/>
    <x v="1"/>
    <n v="150"/>
    <n v="76.5"/>
    <n v="1.9131464043413666"/>
    <n v="12.599982218992242"/>
    <n v="10.509869772249298"/>
  </r>
  <r>
    <x v="6"/>
    <x v="1"/>
    <n v="201"/>
    <n v="4673.25"/>
    <n v="116.87073770050056"/>
    <n v="769.71067849549661"/>
    <n v="642.02939755769978"/>
  </r>
  <r>
    <x v="6"/>
    <x v="1"/>
    <n v="100"/>
    <n v="187"/>
    <n v="4.6765800995011189"/>
    <n v="30.799956535314369"/>
    <n v="25.690792776609396"/>
  </r>
  <r>
    <x v="7"/>
    <x v="1"/>
    <n v="2000"/>
    <n v="580"/>
    <n v="14.504900843372454"/>
    <n v="95.529276954450992"/>
    <n v="79.682672783066579"/>
  </r>
  <r>
    <x v="7"/>
    <x v="1"/>
    <n v="500"/>
    <n v="285"/>
    <n v="7.1274081730364642"/>
    <n v="46.941110227618154"/>
    <n v="39.154416798575816"/>
  </r>
  <r>
    <x v="6"/>
    <x v="1"/>
    <n v="102"/>
    <n v="1869.6599999999999"/>
    <n v="46.757298122103002"/>
    <n v="307.94356543217037"/>
    <n v="256.86121723377283"/>
  </r>
  <r>
    <x v="6"/>
    <x v="1"/>
    <n v="102"/>
    <n v="637.5"/>
    <n v="15.942886702844723"/>
    <n v="104.99985182493535"/>
    <n v="87.582248102077486"/>
  </r>
  <r>
    <x v="5"/>
    <x v="1"/>
    <n v="10"/>
    <n v="258.09999999999997"/>
    <n v="6.4546808753007419"/>
    <n v="42.510528244730686"/>
    <n v="35.458789388464623"/>
  </r>
  <r>
    <x v="8"/>
    <x v="0"/>
    <n v="400"/>
    <n v="56.000000000000007"/>
    <n v="1.4004731848773406"/>
    <n v="9.2235163956021644"/>
    <n v="7.693499441123671"/>
  </r>
  <r>
    <x v="8"/>
    <x v="0"/>
    <n v="400"/>
    <n v="36"/>
    <n v="0.90030419027829034"/>
    <n v="5.9294033971728197"/>
    <n v="4.9458210692937881"/>
  </r>
  <r>
    <x v="8"/>
    <x v="0"/>
    <n v="400"/>
    <n v="60"/>
    <n v="1.5005069837971505"/>
    <n v="9.8823389952880323"/>
    <n v="8.2430351154896471"/>
  </r>
  <r>
    <x v="9"/>
    <x v="0"/>
    <n v="10"/>
    <n v="299"/>
    <n v="7.4775264692557997"/>
    <n v="49.246989326518701"/>
    <n v="41.077791658856739"/>
  </r>
  <r>
    <x v="10"/>
    <x v="0"/>
    <n v="3"/>
    <n v="136.35000000000002"/>
    <n v="3.4099021206790248"/>
    <n v="22.457615366792059"/>
    <n v="18.732297299950222"/>
  </r>
  <r>
    <x v="7"/>
    <x v="1"/>
    <n v="8"/>
    <n v="231.92"/>
    <n v="5.7999596613705853"/>
    <n v="38.198534329786675"/>
    <n v="31.86207839973931"/>
  </r>
  <r>
    <x v="7"/>
    <x v="1"/>
    <n v="8"/>
    <n v="231.92"/>
    <n v="5.7999596613705853"/>
    <n v="38.198534329786675"/>
    <n v="31.86207839973931"/>
  </r>
  <r>
    <x v="7"/>
    <x v="1"/>
    <n v="4"/>
    <n v="115.96"/>
    <n v="2.8999798306852926"/>
    <n v="19.099267164893337"/>
    <n v="15.931039199869655"/>
  </r>
  <r>
    <x v="11"/>
    <x v="0"/>
    <n v="200"/>
    <n v="438"/>
    <n v="10.953700981719198"/>
    <n v="72.14107466560263"/>
    <n v="60.174156343074408"/>
  </r>
  <r>
    <x v="12"/>
    <x v="2"/>
    <n v="39"/>
    <n v="833.43000000000006"/>
    <n v="20.842792258434322"/>
    <n v="137.27062981404845"/>
    <n v="114.49987927170895"/>
  </r>
  <r>
    <x v="12"/>
    <x v="3"/>
    <n v="27"/>
    <n v="268.11"/>
    <n v="6.7050154570975673"/>
    <n v="44.15923180044458"/>
    <n v="36.834002413565486"/>
  </r>
  <r>
    <x v="12"/>
    <x v="3"/>
    <n v="23"/>
    <n v="259.44"/>
    <n v="6.4881921979388784"/>
    <n v="42.731233815625451"/>
    <n v="35.642883839377227"/>
  </r>
  <r>
    <x v="7"/>
    <x v="1"/>
    <n v="20"/>
    <n v="599.79999999999995"/>
    <n v="15.000068148025512"/>
    <n v="98.790448822896025"/>
    <n v="82.402874371178157"/>
  </r>
  <r>
    <x v="6"/>
    <x v="1"/>
    <n v="1"/>
    <n v="926.17"/>
    <n v="23.162075886390113"/>
    <n v="152.54543178776527"/>
    <n v="127.24086388188408"/>
  </r>
  <r>
    <x v="13"/>
    <x v="1"/>
    <n v="100"/>
    <n v="49"/>
    <n v="1.2254140367676729"/>
    <n v="8.0705768461518943"/>
    <n v="6.7318120109832105"/>
  </r>
  <r>
    <x v="4"/>
    <x v="1"/>
    <n v="1000"/>
    <n v="140"/>
    <n v="3.5011829621933508"/>
    <n v="23.058790989005409"/>
    <n v="19.233748602809172"/>
  </r>
  <r>
    <x v="4"/>
    <x v="1"/>
    <n v="100"/>
    <n v="64"/>
    <n v="1.6005407827169604"/>
    <n v="10.541161594973902"/>
    <n v="8.7925707898556222"/>
  </r>
  <r>
    <x v="4"/>
    <x v="1"/>
    <n v="198"/>
    <n v="37.619999999999997"/>
    <n v="0.94081787884081336"/>
    <n v="6.1962265500455969"/>
    <n v="5.1683830174120082"/>
  </r>
  <r>
    <x v="14"/>
    <x v="1"/>
    <n v="200"/>
    <n v="22"/>
    <n v="0.55018589405895513"/>
    <n v="3.6235242982722786"/>
    <n v="3.0224462090128701"/>
  </r>
  <r>
    <x v="15"/>
    <x v="1"/>
    <n v="2"/>
    <n v="251.84"/>
    <n v="6.2981279799912402"/>
    <n v="41.479470876222308"/>
    <n v="34.598766058081878"/>
  </r>
  <r>
    <x v="16"/>
    <x v="1"/>
    <n v="2"/>
    <n v="104.7"/>
    <n v="2.6183846867260279"/>
    <n v="17.244681546777617"/>
    <n v="14.384096276529434"/>
  </r>
  <r>
    <x v="17"/>
    <x v="1"/>
    <n v="1"/>
    <n v="26.65"/>
    <n v="0.66647518530323424"/>
    <n v="4.3894055704071011"/>
    <n v="3.6612814304633177"/>
  </r>
  <r>
    <x v="18"/>
    <x v="4"/>
    <n v="1"/>
    <n v="13.44"/>
    <n v="0.33611356437056172"/>
    <n v="2.2136439349445194"/>
    <n v="1.8464398658696808"/>
  </r>
  <r>
    <x v="17"/>
    <x v="1"/>
    <n v="1"/>
    <n v="15.86"/>
    <n v="0.39663401271704674"/>
    <n v="2.6122316077544698"/>
    <n v="2.1789089488610962"/>
  </r>
  <r>
    <x v="19"/>
    <x v="1"/>
    <n v="1"/>
    <n v="53.43"/>
    <n v="1.3362014690713624"/>
    <n v="8.8002228753039926"/>
    <n v="7.3404227703435296"/>
  </r>
  <r>
    <x v="18"/>
    <x v="4"/>
    <n v="1"/>
    <n v="13.343999999999999"/>
    <n v="0.33371275319648624"/>
    <n v="2.1978321925520583"/>
    <n v="1.8332510096848973"/>
  </r>
  <r>
    <x v="15"/>
    <x v="1"/>
    <n v="1"/>
    <n v="31.34"/>
    <n v="0.78376481453671154"/>
    <n v="5.161875068538782"/>
    <n v="4.305612008657425"/>
  </r>
  <r>
    <x v="13"/>
    <x v="1"/>
    <n v="300"/>
    <n v="30"/>
    <n v="0.75025349189857526"/>
    <n v="4.9411694976440161"/>
    <n v="4.1215175577448235"/>
  </r>
  <r>
    <x v="13"/>
    <x v="1"/>
    <n v="300"/>
    <n v="30"/>
    <n v="0.75025349189857526"/>
    <n v="4.9411694976440161"/>
    <n v="4.1215175577448235"/>
  </r>
  <r>
    <x v="13"/>
    <x v="1"/>
    <n v="300"/>
    <n v="30"/>
    <n v="0.75025349189857526"/>
    <n v="4.9411694976440161"/>
    <n v="4.1215175577448235"/>
  </r>
  <r>
    <x v="13"/>
    <x v="1"/>
    <n v="600"/>
    <n v="60"/>
    <n v="1.5005069837971505"/>
    <n v="9.8823389952880323"/>
    <n v="8.2430351154896471"/>
  </r>
  <r>
    <x v="8"/>
    <x v="1"/>
    <n v="14"/>
    <n v="19.32"/>
    <n v="0.48316324878268246"/>
    <n v="3.1821131564827465"/>
    <n v="2.6542573071876658"/>
  </r>
  <r>
    <x v="20"/>
    <x v="5"/>
    <n v="11"/>
    <n v="110.88"/>
    <n v="2.7729369060571338"/>
    <n v="18.262562463292284"/>
    <n v="15.233128893424865"/>
  </r>
  <r>
    <x v="3"/>
    <x v="5"/>
    <n v="11"/>
    <n v="6.4899999999999993"/>
    <n v="0.16230483874739177"/>
    <n v="1.0689396679903223"/>
    <n v="0.89162163165879671"/>
  </r>
  <r>
    <x v="3"/>
    <x v="5"/>
    <n v="11"/>
    <n v="6.4899999999999993"/>
    <n v="0.16230483874739177"/>
    <n v="1.0689396679903223"/>
    <n v="0.89162163165879671"/>
  </r>
  <r>
    <x v="21"/>
    <x v="1"/>
    <n v="16"/>
    <n v="417.12"/>
    <n v="10.431524551357791"/>
    <n v="68.70202069524241"/>
    <n v="57.305580122884024"/>
  </r>
  <r>
    <x v="21"/>
    <x v="1"/>
    <n v="16"/>
    <n v="122.4"/>
    <n v="3.0610342469461869"/>
    <n v="20.159971550387585"/>
    <n v="16.815791635598877"/>
  </r>
  <r>
    <x v="22"/>
    <x v="1"/>
    <n v="2"/>
    <n v="75.06"/>
    <n v="1.8771342367302353"/>
    <n v="12.362806083105328"/>
    <n v="10.312036929477546"/>
  </r>
  <r>
    <x v="23"/>
    <x v="1"/>
    <n v="2"/>
    <n v="0.38"/>
    <n v="9.5032108973819533E-3"/>
    <n v="6.2588146970157535E-2"/>
    <n v="5.2205889064767759E-2"/>
  </r>
  <r>
    <x v="24"/>
    <x v="1"/>
    <n v="1"/>
    <n v="555.04999999999995"/>
    <n v="13.880940022610137"/>
    <n v="91.419870988910361"/>
    <n v="76.254944014208789"/>
  </r>
  <r>
    <x v="25"/>
    <x v="1"/>
    <n v="1"/>
    <n v="157.68"/>
    <n v="3.9433323534189113"/>
    <n v="25.970786879616949"/>
    <n v="21.66269628350679"/>
  </r>
  <r>
    <x v="26"/>
    <x v="1"/>
    <n v="1"/>
    <n v="99.59"/>
    <n v="2.49059150860597"/>
    <n v="16.403035675678918"/>
    <n v="13.682064452526896"/>
  </r>
  <r>
    <x v="22"/>
    <x v="1"/>
    <n v="2"/>
    <n v="147.22"/>
    <n v="3.681743969243608"/>
    <n v="24.247965781438403"/>
    <n v="20.225660495039762"/>
  </r>
  <r>
    <x v="27"/>
    <x v="1"/>
    <n v="3"/>
    <n v="24.660000000000004"/>
    <n v="0.61670837034062898"/>
    <n v="4.0616413270633824"/>
    <n v="3.3878874324662451"/>
  </r>
  <r>
    <x v="26"/>
    <x v="1"/>
    <n v="1"/>
    <n v="99.59"/>
    <n v="2.49059150860597"/>
    <n v="16.403035675678918"/>
    <n v="13.682064452526896"/>
  </r>
  <r>
    <x v="28"/>
    <x v="1"/>
    <n v="3"/>
    <n v="91.77"/>
    <n v="2.2950254317177414"/>
    <n v="15.115037493293045"/>
    <n v="12.607722209141413"/>
  </r>
  <r>
    <x v="3"/>
    <x v="1"/>
    <n v="1000"/>
    <n v="10"/>
    <n v="0.25008449729952509"/>
    <n v="1.6470564992146723"/>
    <n v="1.373839185914941"/>
  </r>
  <r>
    <x v="3"/>
    <x v="1"/>
    <n v="1000"/>
    <n v="10"/>
    <n v="0.25008449729952509"/>
    <n v="1.6470564992146723"/>
    <n v="1.373839185914941"/>
  </r>
  <r>
    <x v="3"/>
    <x v="1"/>
    <n v="1000"/>
    <n v="10"/>
    <n v="0.25008449729952509"/>
    <n v="1.6470564992146723"/>
    <n v="1.373839185914941"/>
  </r>
  <r>
    <x v="3"/>
    <x v="1"/>
    <n v="1000"/>
    <n v="10"/>
    <n v="0.25008449729952509"/>
    <n v="1.6470564992146723"/>
    <n v="1.373839185914941"/>
  </r>
  <r>
    <x v="3"/>
    <x v="1"/>
    <n v="1000"/>
    <n v="10"/>
    <n v="0.25008449729952509"/>
    <n v="1.6470564992146723"/>
    <n v="1.373839185914941"/>
  </r>
  <r>
    <x v="3"/>
    <x v="1"/>
    <n v="1000"/>
    <n v="10"/>
    <n v="0.25008449729952509"/>
    <n v="1.6470564992146723"/>
    <n v="1.373839185914941"/>
  </r>
  <r>
    <x v="3"/>
    <x v="1"/>
    <n v="1000"/>
    <n v="10"/>
    <n v="0.25008449729952509"/>
    <n v="1.6470564992146723"/>
    <n v="1.373839185914941"/>
  </r>
  <r>
    <x v="3"/>
    <x v="1"/>
    <n v="1000"/>
    <n v="10"/>
    <n v="0.25008449729952509"/>
    <n v="1.6470564992146723"/>
    <n v="1.373839185914941"/>
  </r>
  <r>
    <x v="3"/>
    <x v="1"/>
    <n v="1000"/>
    <n v="10"/>
    <n v="0.25008449729952509"/>
    <n v="1.6470564992146723"/>
    <n v="1.373839185914941"/>
  </r>
  <r>
    <x v="3"/>
    <x v="1"/>
    <n v="1000"/>
    <n v="10"/>
    <n v="0.25008449729952509"/>
    <n v="1.6470564992146723"/>
    <n v="1.373839185914941"/>
  </r>
  <r>
    <x v="29"/>
    <x v="6"/>
    <n v="4"/>
    <n v="245.68"/>
    <n v="6.1440759296547318"/>
    <n v="40.464884072706063"/>
    <n v="33.752481119558269"/>
  </r>
  <r>
    <x v="29"/>
    <x v="7"/>
    <n v="4"/>
    <n v="249.92"/>
    <n v="6.2501117565097299"/>
    <n v="41.163236028373078"/>
    <n v="34.334988934386203"/>
  </r>
  <r>
    <x v="30"/>
    <x v="7"/>
    <n v="50"/>
    <n v="256.5"/>
    <n v="6.414667355732818"/>
    <n v="42.246999204856337"/>
    <n v="35.238975118718237"/>
  </r>
  <r>
    <x v="30"/>
    <x v="7"/>
    <n v="50"/>
    <n v="362.5"/>
    <n v="9.0655630271077836"/>
    <n v="59.705798096531865"/>
    <n v="49.801670489416608"/>
  </r>
  <r>
    <x v="30"/>
    <x v="7"/>
    <n v="50"/>
    <n v="459.99999999999994"/>
    <n v="11.503886875778154"/>
    <n v="75.764598963874917"/>
    <n v="63.196602552087285"/>
  </r>
  <r>
    <x v="30"/>
    <x v="7"/>
    <n v="10"/>
    <n v="216.5"/>
    <n v="5.4143293665347185"/>
    <n v="35.658773207997655"/>
    <n v="29.743618375058475"/>
  </r>
  <r>
    <x v="30"/>
    <x v="7"/>
    <n v="5"/>
    <n v="292.25"/>
    <n v="7.3087194335786201"/>
    <n v="48.135226189548789"/>
    <n v="40.150450208364148"/>
  </r>
  <r>
    <x v="30"/>
    <x v="7"/>
    <n v="13"/>
    <n v="1275.95"/>
    <n v="31.909531432932901"/>
    <n v="210.15617401729611"/>
    <n v="175.2950109268169"/>
  </r>
  <r>
    <x v="0"/>
    <x v="1"/>
    <n v="148"/>
    <n v="1009.36"/>
    <n v="25.242528819424862"/>
    <n v="166.24729480473215"/>
    <n v="138.66983206951048"/>
  </r>
  <r>
    <x v="0"/>
    <x v="1"/>
    <n v="140"/>
    <n v="728"/>
    <n v="18.206151403405425"/>
    <n v="119.90571314282812"/>
    <n v="100.01549273460769"/>
  </r>
  <r>
    <x v="1"/>
    <x v="1"/>
    <n v="21"/>
    <n v="954.45"/>
    <n v="23.869314844753173"/>
    <n v="157.20330756754439"/>
    <n v="131.12608109965154"/>
  </r>
  <r>
    <x v="31"/>
    <x v="1"/>
    <n v="2"/>
    <n v="151.12"/>
    <n v="3.7792769231904231"/>
    <n v="24.890317816132129"/>
    <n v="20.761457777546589"/>
  </r>
  <r>
    <x v="32"/>
    <x v="1"/>
    <n v="150"/>
    <n v="720"/>
    <n v="18.006083805565805"/>
    <n v="118.58806794345638"/>
    <n v="98.916421385875751"/>
  </r>
  <r>
    <x v="33"/>
    <x v="1"/>
    <n v="6"/>
    <n v="927.72"/>
    <n v="23.200838983471542"/>
    <n v="152.80072554514356"/>
    <n v="127.45380895570092"/>
  </r>
  <r>
    <x v="34"/>
    <x v="1"/>
    <n v="12"/>
    <n v="43.32"/>
    <n v="1.0833660423015425"/>
    <n v="7.1350487545979595"/>
    <n v="5.951471353383524"/>
  </r>
  <r>
    <x v="4"/>
    <x v="1"/>
    <n v="6"/>
    <n v="99.78"/>
    <n v="2.4953431140546614"/>
    <n v="16.434329749164"/>
    <n v="13.708167397059281"/>
  </r>
  <r>
    <x v="34"/>
    <x v="1"/>
    <n v="6"/>
    <n v="81.539999999999992"/>
    <n v="2.0391889909803274"/>
    <n v="13.430098694596435"/>
    <n v="11.202284721950427"/>
  </r>
  <r>
    <x v="4"/>
    <x v="1"/>
    <n v="6"/>
    <n v="169.68"/>
    <n v="4.2434337501783421"/>
    <n v="27.947254678674557"/>
    <n v="23.311303306604721"/>
  </r>
  <r>
    <x v="35"/>
    <x v="1"/>
    <n v="25"/>
    <n v="364"/>
    <n v="9.1030757017027124"/>
    <n v="59.95285657141406"/>
    <n v="50.007746367303845"/>
  </r>
  <r>
    <x v="4"/>
    <x v="1"/>
    <n v="25"/>
    <n v="94.5"/>
    <n v="2.363298499480512"/>
    <n v="15.564683917578652"/>
    <n v="12.982780306896192"/>
  </r>
  <r>
    <x v="36"/>
    <x v="1"/>
    <n v="20"/>
    <n v="89.2"/>
    <n v="2.2307537159117636"/>
    <n v="14.691743972994876"/>
    <n v="12.254645538361274"/>
  </r>
  <r>
    <x v="4"/>
    <x v="1"/>
    <n v="150"/>
    <n v="463.5"/>
    <n v="11.591416449832987"/>
    <n v="76.341068738600057"/>
    <n v="63.677446267157514"/>
  </r>
  <r>
    <x v="4"/>
    <x v="1"/>
    <n v="100"/>
    <n v="273"/>
    <n v="6.8273067762770347"/>
    <n v="44.964642428560552"/>
    <n v="37.505809775477893"/>
  </r>
  <r>
    <x v="4"/>
    <x v="1"/>
    <n v="150"/>
    <n v="160.5"/>
    <n v="4.0138561816573768"/>
    <n v="26.435256812395487"/>
    <n v="22.050118933934801"/>
  </r>
  <r>
    <x v="37"/>
    <x v="1"/>
    <n v="2"/>
    <n v="59.98"/>
    <n v="1.5000068148025514"/>
    <n v="9.8790448822896035"/>
    <n v="8.2402874371178161"/>
  </r>
  <r>
    <x v="38"/>
    <x v="1"/>
    <n v="200"/>
    <n v="14.000000000000002"/>
    <n v="0.35011829621933516"/>
    <n v="2.3058790989005411"/>
    <n v="1.9233748602809178"/>
  </r>
  <r>
    <x v="38"/>
    <x v="1"/>
    <n v="100"/>
    <n v="7.0000000000000009"/>
    <n v="0.17505914810966758"/>
    <n v="1.1529395494502706"/>
    <n v="0.96168743014045888"/>
  </r>
  <r>
    <x v="4"/>
    <x v="8"/>
    <n v="100"/>
    <n v="114.99999999999999"/>
    <n v="2.8759717189445384"/>
    <n v="18.941149740968729"/>
    <n v="15.799150638021821"/>
  </r>
  <r>
    <x v="4"/>
    <x v="8"/>
    <n v="100"/>
    <n v="331"/>
    <n v="8.2777968606142807"/>
    <n v="54.517570124005651"/>
    <n v="45.474077053784548"/>
  </r>
  <r>
    <x v="2"/>
    <x v="8"/>
    <n v="100"/>
    <n v="30"/>
    <n v="0.75025349189857526"/>
    <n v="4.9411694976440161"/>
    <n v="4.1215175577448235"/>
  </r>
  <r>
    <x v="4"/>
    <x v="8"/>
    <n v="50"/>
    <n v="329.5"/>
    <n v="8.2402841860193519"/>
    <n v="54.270511649123449"/>
    <n v="45.268001175897304"/>
  </r>
  <r>
    <x v="2"/>
    <x v="8"/>
    <n v="100"/>
    <n v="27"/>
    <n v="0.67522814270871767"/>
    <n v="4.4470525478796148"/>
    <n v="3.7093658019703408"/>
  </r>
  <r>
    <x v="4"/>
    <x v="9"/>
    <n v="100"/>
    <n v="97"/>
    <n v="2.4258196238053933"/>
    <n v="15.976448042382319"/>
    <n v="13.326240103374928"/>
  </r>
  <r>
    <x v="4"/>
    <x v="0"/>
    <n v="2"/>
    <n v="274.72000000000003"/>
    <n v="6.870321309812554"/>
    <n v="45.247936146425481"/>
    <n v="37.742110115455262"/>
  </r>
  <r>
    <x v="39"/>
    <x v="1"/>
    <n v="2"/>
    <n v="82.96"/>
    <n v="2.07470098959686"/>
    <n v="13.663980717484918"/>
    <n v="11.397369886350349"/>
  </r>
  <r>
    <x v="17"/>
    <x v="6"/>
    <n v="1"/>
    <n v="427.95"/>
    <n v="10.702366061933175"/>
    <n v="70.485782883891886"/>
    <n v="58.793447961229901"/>
  </r>
  <r>
    <x v="3"/>
    <x v="5"/>
    <n v="8"/>
    <n v="37.200000000000003"/>
    <n v="0.93031432995423335"/>
    <n v="6.1270501770785808"/>
    <n v="5.1106817716035806"/>
  </r>
  <r>
    <x v="20"/>
    <x v="5"/>
    <n v="14"/>
    <n v="267.53999999999996"/>
    <n v="6.6907606407514928"/>
    <n v="44.065349579989331"/>
    <n v="36.75569357996833"/>
  </r>
  <r>
    <x v="20"/>
    <x v="5"/>
    <n v="1"/>
    <n v="51.58"/>
    <n v="1.2899358370709502"/>
    <n v="8.4955174229492787"/>
    <n v="7.0862625209492647"/>
  </r>
  <r>
    <x v="20"/>
    <x v="5"/>
    <n v="11"/>
    <n v="49.39"/>
    <n v="1.2351673321623544"/>
    <n v="8.1348120496212655"/>
    <n v="6.7853917392338934"/>
  </r>
  <r>
    <x v="40"/>
    <x v="1"/>
    <n v="72"/>
    <n v="388.8"/>
    <n v="9.7232852550055355"/>
    <n v="64.037556689466456"/>
    <n v="53.414867548372911"/>
  </r>
  <r>
    <x v="40"/>
    <x v="1"/>
    <n v="140"/>
    <n v="51.8"/>
    <n v="1.2954376960115399"/>
    <n v="8.531752665932002"/>
    <n v="7.116486983039394"/>
  </r>
  <r>
    <x v="26"/>
    <x v="1"/>
    <n v="1"/>
    <n v="99.59"/>
    <n v="2.49059150860597"/>
    <n v="16.403035675678918"/>
    <n v="13.682064452526896"/>
  </r>
  <r>
    <x v="26"/>
    <x v="1"/>
    <n v="1"/>
    <n v="99.59"/>
    <n v="2.49059150860597"/>
    <n v="16.403035675678918"/>
    <n v="13.682064452526896"/>
  </r>
  <r>
    <x v="41"/>
    <x v="1"/>
    <n v="120"/>
    <n v="346.8"/>
    <n v="8.6729303663475292"/>
    <n v="57.119919392764828"/>
    <n v="47.644742967530149"/>
  </r>
  <r>
    <x v="41"/>
    <x v="1"/>
    <n v="180"/>
    <n v="210.6"/>
    <n v="5.2667795131279975"/>
    <n v="34.687009873460994"/>
    <n v="28.933053255368655"/>
  </r>
  <r>
    <x v="4"/>
    <x v="1"/>
    <n v="100"/>
    <n v="97"/>
    <n v="2.4258196238053933"/>
    <n v="15.976448042382319"/>
    <n v="13.326240103374928"/>
  </r>
  <r>
    <x v="4"/>
    <x v="1"/>
    <n v="200"/>
    <n v="60"/>
    <n v="1.5005069837971505"/>
    <n v="9.8823389952880323"/>
    <n v="8.2430351154896471"/>
  </r>
  <r>
    <x v="4"/>
    <x v="8"/>
    <n v="200"/>
    <n v="248"/>
    <n v="6.2020955330282215"/>
    <n v="40.847001180523868"/>
    <n v="34.071211810690535"/>
  </r>
  <r>
    <x v="4"/>
    <x v="8"/>
    <n v="200"/>
    <n v="524"/>
    <n v="13.104427658495114"/>
    <n v="86.305760558848817"/>
    <n v="71.989173341942916"/>
  </r>
  <r>
    <x v="42"/>
    <x v="8"/>
    <n v="20"/>
    <n v="86.6"/>
    <n v="2.1657317466138872"/>
    <n v="14.263509283199062"/>
    <n v="11.897447350023389"/>
  </r>
  <r>
    <x v="42"/>
    <x v="8"/>
    <n v="12"/>
    <n v="18.240000000000002"/>
    <n v="0.45615412307433378"/>
    <n v="3.0042310545675623"/>
    <n v="2.5058826751088525"/>
  </r>
  <r>
    <x v="42"/>
    <x v="8"/>
    <n v="20"/>
    <n v="133.6"/>
    <n v="3.3411288839216549"/>
    <n v="22.004674829508019"/>
    <n v="18.354491523823611"/>
  </r>
  <r>
    <x v="42"/>
    <x v="8"/>
    <n v="15"/>
    <n v="326.84999999999997"/>
    <n v="8.1740117942349766"/>
    <n v="53.834041676831554"/>
    <n v="44.903933791629846"/>
  </r>
  <r>
    <x v="20"/>
    <x v="5"/>
    <n v="8"/>
    <n v="1058.48"/>
    <n v="26.470943870160131"/>
    <n v="174.33763632887462"/>
    <n v="145.41813015072469"/>
  </r>
  <r>
    <x v="43"/>
    <x v="1"/>
    <n v="8"/>
    <n v="151.28"/>
    <n v="3.7832782751472154"/>
    <n v="24.916670720119562"/>
    <n v="20.78343920452123"/>
  </r>
  <r>
    <x v="44"/>
    <x v="5"/>
    <n v="8"/>
    <n v="62.8"/>
    <n v="1.5705306430410175"/>
    <n v="10.343514815068142"/>
    <n v="8.6277100875458288"/>
  </r>
  <r>
    <x v="3"/>
    <x v="5"/>
    <n v="14"/>
    <n v="9.1"/>
    <n v="0.2275768925425678"/>
    <n v="1.4988214142853515"/>
    <n v="1.2501936591825962"/>
  </r>
  <r>
    <x v="20"/>
    <x v="5"/>
    <n v="3"/>
    <n v="119.13"/>
    <n v="2.9792566163292418"/>
    <n v="19.621384075144388"/>
    <n v="16.36654622180469"/>
  </r>
  <r>
    <x v="4"/>
    <x v="0"/>
    <n v="1"/>
    <n v="212.1"/>
    <n v="5.3042921877229272"/>
    <n v="34.934068348343196"/>
    <n v="29.139129133255899"/>
  </r>
  <r>
    <x v="4"/>
    <x v="0"/>
    <n v="1"/>
    <n v="217.15"/>
    <n v="5.430584858859187"/>
    <n v="35.765831880446605"/>
    <n v="29.832917922142947"/>
  </r>
  <r>
    <x v="4"/>
    <x v="0"/>
    <n v="3"/>
    <n v="354.51"/>
    <n v="8.8657455137654644"/>
    <n v="58.389799953659342"/>
    <n v="48.703972979870578"/>
  </r>
  <r>
    <x v="45"/>
    <x v="0"/>
    <n v="3"/>
    <n v="534.48"/>
    <n v="13.366516211665017"/>
    <n v="88.031875770025806"/>
    <n v="73.428956808781777"/>
  </r>
  <r>
    <x v="46"/>
    <x v="10"/>
    <n v="100"/>
    <n v="30"/>
    <n v="0.75025349189857526"/>
    <n v="4.9411694976440161"/>
    <n v="4.1215175577448235"/>
  </r>
  <r>
    <x v="46"/>
    <x v="10"/>
    <n v="3200"/>
    <n v="1888"/>
    <n v="47.215953090150336"/>
    <n v="310.96426705173013"/>
    <n v="259.38083830074089"/>
  </r>
  <r>
    <x v="46"/>
    <x v="10"/>
    <n v="4100"/>
    <n v="3608"/>
    <n v="90.230486625668647"/>
    <n v="594.25798491665364"/>
    <n v="495.68117827811068"/>
  </r>
  <r>
    <x v="46"/>
    <x v="11"/>
    <n v="1400"/>
    <n v="5152"/>
    <n v="128.84353300871533"/>
    <n v="848.56350839539903"/>
    <n v="707.80194858337757"/>
  </r>
  <r>
    <x v="46"/>
    <x v="11"/>
    <n v="800"/>
    <n v="2944"/>
    <n v="73.62487600498018"/>
    <n v="484.89343336879944"/>
    <n v="404.45825633335858"/>
  </r>
  <r>
    <x v="46"/>
    <x v="11"/>
    <n v="200"/>
    <n v="170"/>
    <n v="4.2514364540919267"/>
    <n v="27.999960486649428"/>
    <n v="23.355266160553999"/>
  </r>
  <r>
    <x v="46"/>
    <x v="11"/>
    <n v="748"/>
    <n v="830.28000000000009"/>
    <n v="20.764015641784969"/>
    <n v="136.75180701679579"/>
    <n v="114.06711992814573"/>
  </r>
  <r>
    <x v="46"/>
    <x v="12"/>
    <n v="1100"/>
    <n v="2332"/>
    <n v="58.319704770249245"/>
    <n v="384.09357561686153"/>
    <n v="320.37929815536421"/>
  </r>
  <r>
    <x v="46"/>
    <x v="13"/>
    <n v="50"/>
    <n v="15.5"/>
    <n v="0.38763097081426384"/>
    <n v="2.5529375737827418"/>
    <n v="2.1294507381681584"/>
  </r>
  <r>
    <x v="46"/>
    <x v="11"/>
    <n v="320"/>
    <n v="10009.6"/>
    <n v="250.32457841693261"/>
    <n v="1648.6376734539183"/>
    <n v="1375.1580715334194"/>
  </r>
  <r>
    <x v="46"/>
    <x v="11"/>
    <n v="272"/>
    <n v="1302.8800000000001"/>
    <n v="32.583008984160529"/>
    <n v="214.59169716968123"/>
    <n v="178.99475985448586"/>
  </r>
  <r>
    <x v="46"/>
    <x v="13"/>
    <n v="120"/>
    <n v="170.39999999999998"/>
    <n v="4.261439833983907"/>
    <n v="28.06584274661801"/>
    <n v="23.410219727990594"/>
  </r>
  <r>
    <x v="46"/>
    <x v="11"/>
    <n v="124"/>
    <n v="161.20000000000002"/>
    <n v="4.031362096468345"/>
    <n v="26.550550767340518"/>
    <n v="22.146287676948852"/>
  </r>
  <r>
    <x v="46"/>
    <x v="13"/>
    <n v="50"/>
    <n v="47.5"/>
    <n v="1.1879013621727441"/>
    <n v="7.8235183712696932"/>
    <n v="6.52573613309597"/>
  </r>
  <r>
    <x v="46"/>
    <x v="14"/>
    <n v="82"/>
    <n v="127.10000000000001"/>
    <n v="3.1785739606769638"/>
    <n v="20.934088105018485"/>
    <n v="17.461496052978902"/>
  </r>
  <r>
    <x v="46"/>
    <x v="13"/>
    <n v="104"/>
    <n v="4235.92"/>
    <n v="105.93379238010043"/>
    <n v="697.67995661534133"/>
    <n v="581.94728844008171"/>
  </r>
  <r>
    <x v="47"/>
    <x v="0"/>
    <n v="18"/>
    <n v="160.74"/>
    <n v="4.0198582095925666"/>
    <n v="26.474786168376646"/>
    <n v="22.083091074396766"/>
  </r>
  <r>
    <x v="47"/>
    <x v="0"/>
    <n v="54"/>
    <n v="378.53999999999996"/>
    <n v="9.4666985607762211"/>
    <n v="62.347676721272194"/>
    <n v="52.005308543624174"/>
  </r>
  <r>
    <x v="47"/>
    <x v="0"/>
    <n v="12"/>
    <n v="76.92"/>
    <n v="1.9236499532279467"/>
    <n v="12.669158591959258"/>
    <n v="10.567571018057725"/>
  </r>
  <r>
    <x v="48"/>
    <x v="0"/>
    <n v="2"/>
    <n v="2020"/>
    <n v="50.517068454504063"/>
    <n v="332.7054128413638"/>
    <n v="277.51551555481808"/>
  </r>
  <r>
    <x v="48"/>
    <x v="0"/>
    <n v="2"/>
    <n v="4040"/>
    <n v="101.03413690900813"/>
    <n v="665.41082568272759"/>
    <n v="555.03103110963616"/>
  </r>
  <r>
    <x v="49"/>
    <x v="15"/>
    <n v="1"/>
    <n v="2297.75"/>
    <n v="57.463165366998375"/>
    <n v="378.45240710705127"/>
    <n v="315.67389894360554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93282F7D-8987-4EDC-97B9-29213525BEB1}" name="PivotTable1" cacheId="0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>
  <location ref="A1:F117" firstHeaderRow="0" firstDataRow="1" firstDataCol="1"/>
  <pivotFields count="7">
    <pivotField axis="axisRow" showAll="0">
      <items count="51">
        <item x="9"/>
        <item x="42"/>
        <item x="11"/>
        <item x="14"/>
        <item x="5"/>
        <item x="3"/>
        <item x="30"/>
        <item x="28"/>
        <item x="26"/>
        <item x="24"/>
        <item x="35"/>
        <item x="34"/>
        <item x="47"/>
        <item x="31"/>
        <item x="12"/>
        <item x="40"/>
        <item x="6"/>
        <item x="8"/>
        <item x="43"/>
        <item x="7"/>
        <item x="38"/>
        <item x="21"/>
        <item x="29"/>
        <item x="1"/>
        <item x="32"/>
        <item x="20"/>
        <item x="0"/>
        <item x="44"/>
        <item x="27"/>
        <item x="10"/>
        <item x="22"/>
        <item x="16"/>
        <item x="33"/>
        <item x="17"/>
        <item x="19"/>
        <item x="37"/>
        <item x="15"/>
        <item x="18"/>
        <item x="39"/>
        <item x="4"/>
        <item x="23"/>
        <item x="2"/>
        <item x="25"/>
        <item x="41"/>
        <item x="13"/>
        <item x="46"/>
        <item x="36"/>
        <item x="49"/>
        <item x="48"/>
        <item x="45"/>
        <item t="default"/>
      </items>
    </pivotField>
    <pivotField axis="axisRow" showAll="0">
      <items count="17">
        <item x="8"/>
        <item x="9"/>
        <item x="15"/>
        <item x="10"/>
        <item x="1"/>
        <item x="4"/>
        <item x="13"/>
        <item x="6"/>
        <item x="14"/>
        <item x="11"/>
        <item x="5"/>
        <item x="7"/>
        <item x="12"/>
        <item x="0"/>
        <item x="3"/>
        <item x="2"/>
        <item t="default"/>
      </items>
    </pivotField>
    <pivotField dataField="1" showAll="0"/>
    <pivotField dataField="1" numFmtId="2" showAll="0"/>
    <pivotField dataField="1" numFmtId="4" showAll="0"/>
    <pivotField dataField="1" numFmtId="2" showAll="0"/>
    <pivotField dataField="1" numFmtId="2" showAll="0"/>
  </pivotFields>
  <rowFields count="2">
    <field x="0"/>
    <field x="1"/>
  </rowFields>
  <rowItems count="116">
    <i>
      <x/>
    </i>
    <i r="1">
      <x v="13"/>
    </i>
    <i>
      <x v="1"/>
    </i>
    <i r="1">
      <x/>
    </i>
    <i>
      <x v="2"/>
    </i>
    <i r="1">
      <x v="13"/>
    </i>
    <i>
      <x v="3"/>
    </i>
    <i r="1">
      <x v="4"/>
    </i>
    <i>
      <x v="4"/>
    </i>
    <i r="1">
      <x v="4"/>
    </i>
    <i>
      <x v="5"/>
    </i>
    <i r="1">
      <x v="4"/>
    </i>
    <i r="1">
      <x v="10"/>
    </i>
    <i r="1">
      <x v="13"/>
    </i>
    <i>
      <x v="6"/>
    </i>
    <i r="1">
      <x v="11"/>
    </i>
    <i>
      <x v="7"/>
    </i>
    <i r="1">
      <x v="4"/>
    </i>
    <i>
      <x v="8"/>
    </i>
    <i r="1">
      <x v="4"/>
    </i>
    <i>
      <x v="9"/>
    </i>
    <i r="1">
      <x v="4"/>
    </i>
    <i>
      <x v="10"/>
    </i>
    <i r="1">
      <x v="4"/>
    </i>
    <i>
      <x v="11"/>
    </i>
    <i r="1">
      <x v="4"/>
    </i>
    <i>
      <x v="12"/>
    </i>
    <i r="1">
      <x v="13"/>
    </i>
    <i>
      <x v="13"/>
    </i>
    <i r="1">
      <x v="4"/>
    </i>
    <i>
      <x v="14"/>
    </i>
    <i r="1">
      <x v="14"/>
    </i>
    <i r="1">
      <x v="15"/>
    </i>
    <i>
      <x v="15"/>
    </i>
    <i r="1">
      <x v="4"/>
    </i>
    <i>
      <x v="16"/>
    </i>
    <i r="1">
      <x v="4"/>
    </i>
    <i>
      <x v="17"/>
    </i>
    <i r="1">
      <x v="4"/>
    </i>
    <i r="1">
      <x v="13"/>
    </i>
    <i>
      <x v="18"/>
    </i>
    <i r="1">
      <x v="4"/>
    </i>
    <i>
      <x v="19"/>
    </i>
    <i r="1">
      <x v="4"/>
    </i>
    <i>
      <x v="20"/>
    </i>
    <i r="1">
      <x v="4"/>
    </i>
    <i>
      <x v="21"/>
    </i>
    <i r="1">
      <x v="4"/>
    </i>
    <i>
      <x v="22"/>
    </i>
    <i r="1">
      <x v="7"/>
    </i>
    <i r="1">
      <x v="11"/>
    </i>
    <i>
      <x v="23"/>
    </i>
    <i r="1">
      <x v="4"/>
    </i>
    <i>
      <x v="24"/>
    </i>
    <i r="1">
      <x v="4"/>
    </i>
    <i>
      <x v="25"/>
    </i>
    <i r="1">
      <x v="10"/>
    </i>
    <i>
      <x v="26"/>
    </i>
    <i r="1">
      <x v="4"/>
    </i>
    <i r="1">
      <x v="13"/>
    </i>
    <i>
      <x v="27"/>
    </i>
    <i r="1">
      <x v="10"/>
    </i>
    <i>
      <x v="28"/>
    </i>
    <i r="1">
      <x v="4"/>
    </i>
    <i>
      <x v="29"/>
    </i>
    <i r="1">
      <x v="13"/>
    </i>
    <i>
      <x v="30"/>
    </i>
    <i r="1">
      <x v="4"/>
    </i>
    <i>
      <x v="31"/>
    </i>
    <i r="1">
      <x v="4"/>
    </i>
    <i>
      <x v="32"/>
    </i>
    <i r="1">
      <x v="4"/>
    </i>
    <i>
      <x v="33"/>
    </i>
    <i r="1">
      <x v="4"/>
    </i>
    <i r="1">
      <x v="7"/>
    </i>
    <i>
      <x v="34"/>
    </i>
    <i r="1">
      <x v="4"/>
    </i>
    <i>
      <x v="35"/>
    </i>
    <i r="1">
      <x v="4"/>
    </i>
    <i>
      <x v="36"/>
    </i>
    <i r="1">
      <x v="4"/>
    </i>
    <i>
      <x v="37"/>
    </i>
    <i r="1">
      <x v="5"/>
    </i>
    <i>
      <x v="38"/>
    </i>
    <i r="1">
      <x v="4"/>
    </i>
    <i>
      <x v="39"/>
    </i>
    <i r="1">
      <x/>
    </i>
    <i r="1">
      <x v="1"/>
    </i>
    <i r="1">
      <x v="4"/>
    </i>
    <i r="1">
      <x v="13"/>
    </i>
    <i>
      <x v="40"/>
    </i>
    <i r="1">
      <x v="4"/>
    </i>
    <i>
      <x v="41"/>
    </i>
    <i r="1">
      <x/>
    </i>
    <i r="1">
      <x v="13"/>
    </i>
    <i>
      <x v="42"/>
    </i>
    <i r="1">
      <x v="4"/>
    </i>
    <i>
      <x v="43"/>
    </i>
    <i r="1">
      <x v="4"/>
    </i>
    <i>
      <x v="44"/>
    </i>
    <i r="1">
      <x v="4"/>
    </i>
    <i>
      <x v="45"/>
    </i>
    <i r="1">
      <x v="3"/>
    </i>
    <i r="1">
      <x v="6"/>
    </i>
    <i r="1">
      <x v="8"/>
    </i>
    <i r="1">
      <x v="9"/>
    </i>
    <i r="1">
      <x v="12"/>
    </i>
    <i>
      <x v="46"/>
    </i>
    <i r="1">
      <x v="4"/>
    </i>
    <i>
      <x v="47"/>
    </i>
    <i r="1">
      <x v="2"/>
    </i>
    <i>
      <x v="48"/>
    </i>
    <i r="1">
      <x v="13"/>
    </i>
    <i>
      <x v="49"/>
    </i>
    <i r="1">
      <x v="13"/>
    </i>
    <i t="grand">
      <x/>
    </i>
  </rowItems>
  <colFields count="1">
    <field x="-2"/>
  </colFields>
  <colItems count="5">
    <i>
      <x/>
    </i>
    <i i="1">
      <x v="1"/>
    </i>
    <i i="2">
      <x v="2"/>
    </i>
    <i i="3">
      <x v="3"/>
    </i>
    <i i="4">
      <x v="4"/>
    </i>
  </colItems>
  <dataFields count="5">
    <dataField name="Sum of Nb of pc" fld="2" baseField="0" baseItem="0"/>
    <dataField name="Sum of amount" fld="3" baseField="0" baseItem="0"/>
    <dataField name="Sum of Freight charges" fld="4" baseField="0" baseItem="0"/>
    <dataField name="Sum of Gross weight" fld="5" baseField="0" baseItem="0"/>
    <dataField name="Sum of Net weight" fld="6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3000000}" name="Table4" displayName="Table4" ref="B11:H167" totalsRowCount="1">
  <autoFilter ref="B11:H166" xr:uid="{00000000-0009-0000-0100-000004000000}"/>
  <tableColumns count="7">
    <tableColumn id="1" xr3:uid="{00000000-0010-0000-0300-000001000000}" name="hs" dataDxfId="11"/>
    <tableColumn id="2" xr3:uid="{00000000-0010-0000-0300-000002000000}" name="country" dataDxfId="10"/>
    <tableColumn id="5" xr3:uid="{894632B4-4E3C-44EB-9DDE-D958E64E63D5}" name="Nb of pc" totalsRowFunction="sum" dataDxfId="9" totalsRowDxfId="8"/>
    <tableColumn id="3" xr3:uid="{00000000-0010-0000-0300-000003000000}" name="amount" totalsRowFunction="sum" dataDxfId="7" totalsRowDxfId="6">
      <calculatedColumnFormula>B12*D12</calculatedColumnFormula>
    </tableColumn>
    <tableColumn id="8" xr3:uid="{EA0FA9E5-3505-4F32-BCBB-5905A4A53E17}" name="Freight charges" totalsRowFunction="sum" dataDxfId="5" totalsRowDxfId="4">
      <calculatedColumnFormula>Table4[[#This Row],[amount]]/$B$1*$B$4</calculatedColumnFormula>
    </tableColumn>
    <tableColumn id="6" xr3:uid="{074B25B2-F0F8-49C0-8481-8DADD80FE6E0}" name="Gross weight" totalsRowFunction="sum" dataDxfId="3" totalsRowDxfId="2">
      <calculatedColumnFormula>E12/$B$1*$B$2</calculatedColumnFormula>
    </tableColumn>
    <tableColumn id="4" xr3:uid="{00000000-0010-0000-0300-000004000000}" name="Net weight" totalsRowFunction="sum" dataDxfId="1" totalsRowDxfId="0">
      <calculatedColumnFormula>E12/$B$1*$B$3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H167"/>
  <sheetViews>
    <sheetView zoomScale="130" zoomScaleNormal="130" workbookViewId="0">
      <selection activeCell="B5" sqref="B5"/>
    </sheetView>
  </sheetViews>
  <sheetFormatPr defaultRowHeight="15"/>
  <cols>
    <col min="1" max="1" width="17.7109375" bestFit="1" customWidth="1"/>
    <col min="2" max="2" width="21.28515625" customWidth="1"/>
    <col min="3" max="3" width="10" bestFit="1" customWidth="1"/>
    <col min="4" max="4" width="10.5703125" bestFit="1" customWidth="1"/>
    <col min="5" max="5" width="18.28515625" customWidth="1"/>
    <col min="6" max="6" width="16.85546875" style="9" bestFit="1" customWidth="1"/>
    <col min="7" max="7" width="14.85546875" style="9" bestFit="1" customWidth="1"/>
    <col min="8" max="8" width="13.140625" style="9" bestFit="1" customWidth="1"/>
  </cols>
  <sheetData>
    <row r="1" spans="1:8" ht="15.75" thickTop="1">
      <c r="A1" s="2" t="s">
        <v>6</v>
      </c>
      <c r="B1" s="8">
        <v>79972.97</v>
      </c>
    </row>
    <row r="2" spans="1:8">
      <c r="A2" s="3" t="s">
        <v>7</v>
      </c>
      <c r="B2" s="5">
        <v>13172</v>
      </c>
      <c r="D2" s="7"/>
      <c r="E2" t="s">
        <v>10</v>
      </c>
    </row>
    <row r="3" spans="1:8">
      <c r="A3" s="3" t="s">
        <v>8</v>
      </c>
      <c r="B3" s="5">
        <v>10987</v>
      </c>
    </row>
    <row r="4" spans="1:8" ht="15.75" thickBot="1">
      <c r="A4" s="4" t="s">
        <v>9</v>
      </c>
      <c r="B4" s="6">
        <v>2000</v>
      </c>
    </row>
    <row r="5" spans="1:8" ht="15.75" thickTop="1">
      <c r="A5" s="27" t="s">
        <v>55</v>
      </c>
    </row>
    <row r="6" spans="1:8">
      <c r="A6" s="27" t="s">
        <v>56</v>
      </c>
    </row>
    <row r="7" spans="1:8">
      <c r="A7" s="27" t="s">
        <v>57</v>
      </c>
    </row>
    <row r="11" spans="1:8">
      <c r="B11" t="s">
        <v>1</v>
      </c>
      <c r="C11" t="s">
        <v>2</v>
      </c>
      <c r="D11" t="s">
        <v>4</v>
      </c>
      <c r="E11" t="s">
        <v>3</v>
      </c>
      <c r="F11" s="9" t="s">
        <v>9</v>
      </c>
      <c r="G11" s="9" t="s">
        <v>0</v>
      </c>
      <c r="H11" s="9" t="s">
        <v>5</v>
      </c>
    </row>
    <row r="12" spans="1:8">
      <c r="B12" s="12">
        <v>74130000</v>
      </c>
      <c r="C12" s="13" t="s">
        <v>19</v>
      </c>
      <c r="D12" s="14">
        <v>1000</v>
      </c>
      <c r="E12" s="18">
        <v>2980</v>
      </c>
      <c r="F12" s="10">
        <f>Table4[[#This Row],[amount]]/$B$1*$B$4</f>
        <v>74.525180195258471</v>
      </c>
      <c r="G12" s="11">
        <f t="shared" ref="G12" si="0">E12/$B$1*$B$2</f>
        <v>490.82283676597228</v>
      </c>
      <c r="H12" s="11">
        <f>E12/$B$1*$B$3</f>
        <v>409.40407740265243</v>
      </c>
    </row>
    <row r="13" spans="1:8">
      <c r="B13" s="12">
        <v>74071000</v>
      </c>
      <c r="C13" s="13" t="s">
        <v>20</v>
      </c>
      <c r="D13" s="14">
        <v>6</v>
      </c>
      <c r="E13" s="18">
        <v>521.52</v>
      </c>
      <c r="F13" s="10">
        <f>Table4[[#This Row],[amount]]/$B$1*$B$4</f>
        <v>13.042406703164831</v>
      </c>
      <c r="G13" s="11">
        <f t="shared" ref="G13:G44" si="1">E13/$B$1*$B$2</f>
        <v>85.897290547043582</v>
      </c>
      <c r="H13" s="11">
        <f t="shared" ref="H13:H44" si="2">E13/$B$1*$B$3</f>
        <v>71.648461223835994</v>
      </c>
    </row>
    <row r="14" spans="1:8">
      <c r="B14" s="12">
        <v>85389091</v>
      </c>
      <c r="C14" s="13" t="s">
        <v>19</v>
      </c>
      <c r="D14" s="14">
        <v>20</v>
      </c>
      <c r="E14" s="18">
        <v>163</v>
      </c>
      <c r="F14" s="10">
        <f>Table4[[#This Row],[amount]]/$B$1*$B$4</f>
        <v>4.076377305982259</v>
      </c>
      <c r="G14" s="11">
        <f t="shared" si="1"/>
        <v>26.847020937199154</v>
      </c>
      <c r="H14" s="11">
        <f t="shared" si="2"/>
        <v>22.393578730413537</v>
      </c>
    </row>
    <row r="15" spans="1:8">
      <c r="B15" s="12">
        <v>39269097</v>
      </c>
      <c r="C15" s="13" t="s">
        <v>19</v>
      </c>
      <c r="D15" s="14">
        <v>20</v>
      </c>
      <c r="E15" s="18">
        <v>10.600000000000001</v>
      </c>
      <c r="F15" s="10">
        <f>Table4[[#This Row],[amount]]/$B$1*$B$4</f>
        <v>0.2650895671374966</v>
      </c>
      <c r="G15" s="11">
        <f t="shared" si="1"/>
        <v>1.7458798891675527</v>
      </c>
      <c r="H15" s="11">
        <f t="shared" si="2"/>
        <v>1.4562695370698377</v>
      </c>
    </row>
    <row r="16" spans="1:8">
      <c r="B16" s="12">
        <v>85369010</v>
      </c>
      <c r="C16" s="13" t="s">
        <v>19</v>
      </c>
      <c r="D16" s="14">
        <v>10</v>
      </c>
      <c r="E16" s="18">
        <v>757.90000000000009</v>
      </c>
      <c r="F16" s="10">
        <f>Table4[[#This Row],[amount]]/$B$1*$B$4</f>
        <v>18.953904050331008</v>
      </c>
      <c r="G16" s="11">
        <f t="shared" si="1"/>
        <v>124.83041207548001</v>
      </c>
      <c r="H16" s="11">
        <f t="shared" si="2"/>
        <v>104.12327190049339</v>
      </c>
    </row>
    <row r="17" spans="2:8">
      <c r="B17" s="12">
        <v>85369010</v>
      </c>
      <c r="C17" s="13" t="s">
        <v>19</v>
      </c>
      <c r="D17" s="14">
        <v>10</v>
      </c>
      <c r="E17" s="18">
        <v>174.3</v>
      </c>
      <c r="F17" s="10">
        <f>Table4[[#This Row],[amount]]/$B$1*$B$4</f>
        <v>4.3589727879307221</v>
      </c>
      <c r="G17" s="11">
        <f t="shared" si="1"/>
        <v>28.70819478131174</v>
      </c>
      <c r="H17" s="11">
        <f t="shared" si="2"/>
        <v>23.946017010497425</v>
      </c>
    </row>
    <row r="18" spans="2:8">
      <c r="B18" s="12">
        <v>39259010</v>
      </c>
      <c r="C18" s="13" t="s">
        <v>20</v>
      </c>
      <c r="D18" s="14">
        <v>150</v>
      </c>
      <c r="E18" s="18">
        <v>76.5</v>
      </c>
      <c r="F18" s="10">
        <f>Table4[[#This Row],[amount]]/$B$1*$B$4</f>
        <v>1.9131464043413666</v>
      </c>
      <c r="G18" s="11">
        <f t="shared" si="1"/>
        <v>12.599982218992242</v>
      </c>
      <c r="H18" s="11">
        <f t="shared" si="2"/>
        <v>10.509869772249298</v>
      </c>
    </row>
    <row r="19" spans="2:8">
      <c r="B19" s="12">
        <v>73089059</v>
      </c>
      <c r="C19" s="13" t="s">
        <v>20</v>
      </c>
      <c r="D19" s="14">
        <v>201</v>
      </c>
      <c r="E19" s="18">
        <v>4673.25</v>
      </c>
      <c r="F19" s="10">
        <f>Table4[[#This Row],[amount]]/$B$1*$B$4</f>
        <v>116.87073770050056</v>
      </c>
      <c r="G19" s="11">
        <f t="shared" si="1"/>
        <v>769.71067849549661</v>
      </c>
      <c r="H19" s="11">
        <f t="shared" si="2"/>
        <v>642.02939755769978</v>
      </c>
    </row>
    <row r="20" spans="2:8">
      <c r="B20" s="12">
        <v>73089059</v>
      </c>
      <c r="C20" s="13" t="s">
        <v>20</v>
      </c>
      <c r="D20" s="14">
        <v>100</v>
      </c>
      <c r="E20" s="18">
        <v>187</v>
      </c>
      <c r="F20" s="10">
        <f>Table4[[#This Row],[amount]]/$B$1*$B$4</f>
        <v>4.6765800995011189</v>
      </c>
      <c r="G20" s="11">
        <f t="shared" si="1"/>
        <v>30.799956535314369</v>
      </c>
      <c r="H20" s="11">
        <f t="shared" si="2"/>
        <v>25.690792776609396</v>
      </c>
    </row>
    <row r="21" spans="2:8">
      <c r="B21" s="12">
        <v>73181900</v>
      </c>
      <c r="C21" s="13" t="s">
        <v>20</v>
      </c>
      <c r="D21" s="14">
        <v>2000</v>
      </c>
      <c r="E21" s="18">
        <v>580</v>
      </c>
      <c r="F21" s="10">
        <f>Table4[[#This Row],[amount]]/$B$1*$B$4</f>
        <v>14.504900843372454</v>
      </c>
      <c r="G21" s="11">
        <f t="shared" si="1"/>
        <v>95.529276954450992</v>
      </c>
      <c r="H21" s="11">
        <f t="shared" si="2"/>
        <v>79.682672783066579</v>
      </c>
    </row>
    <row r="22" spans="2:8">
      <c r="B22" s="12">
        <v>73181900</v>
      </c>
      <c r="C22" s="13" t="s">
        <v>20</v>
      </c>
      <c r="D22" s="14">
        <v>500</v>
      </c>
      <c r="E22" s="18">
        <v>285</v>
      </c>
      <c r="F22" s="10">
        <f>Table4[[#This Row],[amount]]/$B$1*$B$4</f>
        <v>7.1274081730364642</v>
      </c>
      <c r="G22" s="11">
        <f t="shared" si="1"/>
        <v>46.941110227618154</v>
      </c>
      <c r="H22" s="11">
        <f t="shared" si="2"/>
        <v>39.154416798575816</v>
      </c>
    </row>
    <row r="23" spans="2:8">
      <c r="B23" s="12">
        <v>73089059</v>
      </c>
      <c r="C23" s="13" t="s">
        <v>20</v>
      </c>
      <c r="D23" s="14">
        <v>102</v>
      </c>
      <c r="E23" s="18">
        <v>1869.6599999999999</v>
      </c>
      <c r="F23" s="10">
        <f>Table4[[#This Row],[amount]]/$B$1*$B$4</f>
        <v>46.757298122103002</v>
      </c>
      <c r="G23" s="11">
        <f t="shared" si="1"/>
        <v>307.94356543217037</v>
      </c>
      <c r="H23" s="11">
        <f t="shared" si="2"/>
        <v>256.86121723377283</v>
      </c>
    </row>
    <row r="24" spans="2:8">
      <c r="B24" s="12">
        <v>73089059</v>
      </c>
      <c r="C24" s="13" t="s">
        <v>20</v>
      </c>
      <c r="D24" s="14">
        <v>102</v>
      </c>
      <c r="E24" s="18">
        <v>637.5</v>
      </c>
      <c r="F24" s="10">
        <f>Table4[[#This Row],[amount]]/$B$1*$B$4</f>
        <v>15.942886702844723</v>
      </c>
      <c r="G24" s="11">
        <f t="shared" si="1"/>
        <v>104.99985182493535</v>
      </c>
      <c r="H24" s="11">
        <f t="shared" si="2"/>
        <v>87.582248102077486</v>
      </c>
    </row>
    <row r="25" spans="2:8">
      <c r="B25" s="12">
        <v>39259010</v>
      </c>
      <c r="C25" s="13" t="s">
        <v>20</v>
      </c>
      <c r="D25" s="14">
        <v>10</v>
      </c>
      <c r="E25" s="18">
        <v>258.09999999999997</v>
      </c>
      <c r="F25" s="10">
        <f>Table4[[#This Row],[amount]]/$B$1*$B$4</f>
        <v>6.4546808753007419</v>
      </c>
      <c r="G25" s="11">
        <f t="shared" si="1"/>
        <v>42.510528244730686</v>
      </c>
      <c r="H25" s="11">
        <f t="shared" si="2"/>
        <v>35.458789388464623</v>
      </c>
    </row>
    <row r="26" spans="2:8">
      <c r="B26" s="12">
        <v>73181520</v>
      </c>
      <c r="C26" s="13" t="s">
        <v>19</v>
      </c>
      <c r="D26" s="14">
        <v>400</v>
      </c>
      <c r="E26" s="18">
        <v>56.000000000000007</v>
      </c>
      <c r="F26" s="10">
        <f>Table4[[#This Row],[amount]]/$B$1*$B$4</f>
        <v>1.4004731848773406</v>
      </c>
      <c r="G26" s="11">
        <f t="shared" si="1"/>
        <v>9.2235163956021644</v>
      </c>
      <c r="H26" s="11">
        <f t="shared" si="2"/>
        <v>7.693499441123671</v>
      </c>
    </row>
    <row r="27" spans="2:8">
      <c r="B27" s="12">
        <v>73181520</v>
      </c>
      <c r="C27" s="13" t="s">
        <v>19</v>
      </c>
      <c r="D27" s="14">
        <v>400</v>
      </c>
      <c r="E27" s="18">
        <v>36</v>
      </c>
      <c r="F27" s="10">
        <f>Table4[[#This Row],[amount]]/$B$1*$B$4</f>
        <v>0.90030419027829034</v>
      </c>
      <c r="G27" s="11">
        <f t="shared" si="1"/>
        <v>5.9294033971728197</v>
      </c>
      <c r="H27" s="11">
        <f t="shared" si="2"/>
        <v>4.9458210692937881</v>
      </c>
    </row>
    <row r="28" spans="2:8">
      <c r="B28" s="12">
        <v>73181520</v>
      </c>
      <c r="C28" s="13" t="s">
        <v>19</v>
      </c>
      <c r="D28" s="14">
        <v>400</v>
      </c>
      <c r="E28" s="18">
        <v>60</v>
      </c>
      <c r="F28" s="10">
        <f>Table4[[#This Row],[amount]]/$B$1*$B$4</f>
        <v>1.5005069837971505</v>
      </c>
      <c r="G28" s="11">
        <f t="shared" si="1"/>
        <v>9.8823389952880323</v>
      </c>
      <c r="H28" s="11">
        <f t="shared" si="2"/>
        <v>8.2430351154896471</v>
      </c>
    </row>
    <row r="29" spans="2:8">
      <c r="B29" s="12">
        <v>35061000</v>
      </c>
      <c r="C29" s="13" t="s">
        <v>19</v>
      </c>
      <c r="D29" s="14">
        <v>10</v>
      </c>
      <c r="E29" s="18">
        <v>299</v>
      </c>
      <c r="F29" s="10">
        <f>Table4[[#This Row],[amount]]/$B$1*$B$4</f>
        <v>7.4775264692557997</v>
      </c>
      <c r="G29" s="11">
        <f t="shared" si="1"/>
        <v>49.246989326518701</v>
      </c>
      <c r="H29" s="11">
        <f t="shared" si="2"/>
        <v>41.077791658856739</v>
      </c>
    </row>
    <row r="30" spans="2:8">
      <c r="B30" s="12">
        <v>82034000</v>
      </c>
      <c r="C30" s="13" t="s">
        <v>19</v>
      </c>
      <c r="D30" s="14">
        <v>3</v>
      </c>
      <c r="E30" s="18">
        <v>136.35000000000002</v>
      </c>
      <c r="F30" s="10">
        <f>Table4[[#This Row],[amount]]/$B$1*$B$4</f>
        <v>3.4099021206790248</v>
      </c>
      <c r="G30" s="11">
        <f t="shared" si="1"/>
        <v>22.457615366792059</v>
      </c>
      <c r="H30" s="11">
        <f t="shared" si="2"/>
        <v>18.732297299950222</v>
      </c>
    </row>
    <row r="31" spans="2:8">
      <c r="B31" s="12">
        <v>73181900</v>
      </c>
      <c r="C31" s="13" t="s">
        <v>20</v>
      </c>
      <c r="D31" s="14">
        <v>8</v>
      </c>
      <c r="E31" s="18">
        <v>231.92</v>
      </c>
      <c r="F31" s="10">
        <f>Table4[[#This Row],[amount]]/$B$1*$B$4</f>
        <v>5.7999596613705853</v>
      </c>
      <c r="G31" s="11">
        <f t="shared" si="1"/>
        <v>38.198534329786675</v>
      </c>
      <c r="H31" s="11">
        <f t="shared" si="2"/>
        <v>31.86207839973931</v>
      </c>
    </row>
    <row r="32" spans="2:8">
      <c r="B32" s="12">
        <v>73181900</v>
      </c>
      <c r="C32" s="13" t="s">
        <v>20</v>
      </c>
      <c r="D32" s="14">
        <v>8</v>
      </c>
      <c r="E32" s="18">
        <v>231.92</v>
      </c>
      <c r="F32" s="10">
        <f>Table4[[#This Row],[amount]]/$B$1*$B$4</f>
        <v>5.7999596613705853</v>
      </c>
      <c r="G32" s="11">
        <f t="shared" si="1"/>
        <v>38.198534329786675</v>
      </c>
      <c r="H32" s="11">
        <f t="shared" si="2"/>
        <v>31.86207839973931</v>
      </c>
    </row>
    <row r="33" spans="2:8">
      <c r="B33" s="12">
        <v>73181900</v>
      </c>
      <c r="C33" s="13" t="s">
        <v>20</v>
      </c>
      <c r="D33" s="14">
        <v>4</v>
      </c>
      <c r="E33" s="18">
        <v>115.96</v>
      </c>
      <c r="F33" s="10">
        <f>Table4[[#This Row],[amount]]/$B$1*$B$4</f>
        <v>2.8999798306852926</v>
      </c>
      <c r="G33" s="11">
        <f t="shared" si="1"/>
        <v>19.099267164893337</v>
      </c>
      <c r="H33" s="11">
        <f t="shared" si="2"/>
        <v>15.931039199869655</v>
      </c>
    </row>
    <row r="34" spans="2:8">
      <c r="B34" s="12">
        <v>39174000</v>
      </c>
      <c r="C34" s="13" t="s">
        <v>19</v>
      </c>
      <c r="D34" s="14">
        <v>200</v>
      </c>
      <c r="E34" s="18">
        <v>438</v>
      </c>
      <c r="F34" s="10">
        <f>Table4[[#This Row],[amount]]/$B$1*$B$4</f>
        <v>10.953700981719198</v>
      </c>
      <c r="G34" s="11">
        <f t="shared" si="1"/>
        <v>72.14107466560263</v>
      </c>
      <c r="H34" s="11">
        <f t="shared" si="2"/>
        <v>60.174156343074408</v>
      </c>
    </row>
    <row r="35" spans="2:8">
      <c r="B35" s="12">
        <v>73079910</v>
      </c>
      <c r="C35" s="13" t="s">
        <v>21</v>
      </c>
      <c r="D35" s="14">
        <v>39</v>
      </c>
      <c r="E35" s="18">
        <v>833.43000000000006</v>
      </c>
      <c r="F35" s="10">
        <f>Table4[[#This Row],[amount]]/$B$1*$B$4</f>
        <v>20.842792258434322</v>
      </c>
      <c r="G35" s="11">
        <f t="shared" si="1"/>
        <v>137.27062981404845</v>
      </c>
      <c r="H35" s="11">
        <f t="shared" si="2"/>
        <v>114.49987927170895</v>
      </c>
    </row>
    <row r="36" spans="2:8">
      <c r="B36" s="12">
        <v>73079910</v>
      </c>
      <c r="C36" s="13" t="s">
        <v>22</v>
      </c>
      <c r="D36" s="14">
        <v>27</v>
      </c>
      <c r="E36" s="18">
        <v>268.11</v>
      </c>
      <c r="F36" s="10">
        <f>Table4[[#This Row],[amount]]/$B$1*$B$4</f>
        <v>6.7050154570975673</v>
      </c>
      <c r="G36" s="11">
        <f t="shared" si="1"/>
        <v>44.15923180044458</v>
      </c>
      <c r="H36" s="11">
        <f t="shared" si="2"/>
        <v>36.834002413565486</v>
      </c>
    </row>
    <row r="37" spans="2:8">
      <c r="B37" s="12">
        <v>73079910</v>
      </c>
      <c r="C37" s="13" t="s">
        <v>22</v>
      </c>
      <c r="D37" s="14">
        <v>23</v>
      </c>
      <c r="E37" s="18">
        <v>259.44</v>
      </c>
      <c r="F37" s="10">
        <f>Table4[[#This Row],[amount]]/$B$1*$B$4</f>
        <v>6.4881921979388784</v>
      </c>
      <c r="G37" s="11">
        <f t="shared" si="1"/>
        <v>42.731233815625451</v>
      </c>
      <c r="H37" s="11">
        <f t="shared" si="2"/>
        <v>35.642883839377227</v>
      </c>
    </row>
    <row r="38" spans="2:8">
      <c r="B38" s="12">
        <v>73181900</v>
      </c>
      <c r="C38" s="13" t="s">
        <v>20</v>
      </c>
      <c r="D38" s="14">
        <v>20</v>
      </c>
      <c r="E38" s="18">
        <v>599.79999999999995</v>
      </c>
      <c r="F38" s="10">
        <f>Table4[[#This Row],[amount]]/$B$1*$B$4</f>
        <v>15.000068148025512</v>
      </c>
      <c r="G38" s="11">
        <f t="shared" si="1"/>
        <v>98.790448822896025</v>
      </c>
      <c r="H38" s="11">
        <f t="shared" si="2"/>
        <v>82.402874371178157</v>
      </c>
    </row>
    <row r="39" spans="2:8">
      <c r="B39" s="12">
        <v>73089059</v>
      </c>
      <c r="C39" s="13" t="s">
        <v>20</v>
      </c>
      <c r="D39" s="14">
        <v>1</v>
      </c>
      <c r="E39" s="18">
        <v>926.17</v>
      </c>
      <c r="F39" s="10">
        <f>Table4[[#This Row],[amount]]/$B$1*$B$4</f>
        <v>23.162075886390113</v>
      </c>
      <c r="G39" s="11">
        <f t="shared" si="1"/>
        <v>152.54543178776527</v>
      </c>
      <c r="H39" s="11">
        <f t="shared" si="2"/>
        <v>127.24086388188408</v>
      </c>
    </row>
    <row r="40" spans="2:8">
      <c r="B40" s="12">
        <v>85444995</v>
      </c>
      <c r="C40" s="13" t="s">
        <v>20</v>
      </c>
      <c r="D40" s="14">
        <v>100</v>
      </c>
      <c r="E40" s="18">
        <v>49</v>
      </c>
      <c r="F40" s="10">
        <f>Table4[[#This Row],[amount]]/$B$1*$B$4</f>
        <v>1.2254140367676729</v>
      </c>
      <c r="G40" s="11">
        <f t="shared" si="1"/>
        <v>8.0705768461518943</v>
      </c>
      <c r="H40" s="11">
        <f t="shared" si="2"/>
        <v>6.7318120109832105</v>
      </c>
    </row>
    <row r="41" spans="2:8">
      <c r="B41" s="12">
        <v>85369010</v>
      </c>
      <c r="C41" s="13" t="s">
        <v>20</v>
      </c>
      <c r="D41" s="14">
        <v>1000</v>
      </c>
      <c r="E41" s="18">
        <v>140</v>
      </c>
      <c r="F41" s="10">
        <f>Table4[[#This Row],[amount]]/$B$1*$B$4</f>
        <v>3.5011829621933508</v>
      </c>
      <c r="G41" s="11">
        <f t="shared" si="1"/>
        <v>23.058790989005409</v>
      </c>
      <c r="H41" s="11">
        <f t="shared" si="2"/>
        <v>19.233748602809172</v>
      </c>
    </row>
    <row r="42" spans="2:8">
      <c r="B42" s="12">
        <v>85369010</v>
      </c>
      <c r="C42" s="13" t="s">
        <v>20</v>
      </c>
      <c r="D42" s="14">
        <v>100</v>
      </c>
      <c r="E42" s="18">
        <v>64</v>
      </c>
      <c r="F42" s="10">
        <f>Table4[[#This Row],[amount]]/$B$1*$B$4</f>
        <v>1.6005407827169604</v>
      </c>
      <c r="G42" s="11">
        <f t="shared" si="1"/>
        <v>10.541161594973902</v>
      </c>
      <c r="H42" s="11">
        <f t="shared" si="2"/>
        <v>8.7925707898556222</v>
      </c>
    </row>
    <row r="43" spans="2:8">
      <c r="B43" s="12">
        <v>85369010</v>
      </c>
      <c r="C43" s="13" t="s">
        <v>20</v>
      </c>
      <c r="D43" s="14">
        <v>198</v>
      </c>
      <c r="E43" s="18">
        <v>37.619999999999997</v>
      </c>
      <c r="F43" s="10">
        <f>Table4[[#This Row],[amount]]/$B$1*$B$4</f>
        <v>0.94081787884081336</v>
      </c>
      <c r="G43" s="11">
        <f t="shared" si="1"/>
        <v>6.1962265500455969</v>
      </c>
      <c r="H43" s="11">
        <f t="shared" si="2"/>
        <v>5.1683830174120082</v>
      </c>
    </row>
    <row r="44" spans="2:8">
      <c r="B44" s="12">
        <v>39191080</v>
      </c>
      <c r="C44" s="13" t="s">
        <v>20</v>
      </c>
      <c r="D44" s="14">
        <v>200</v>
      </c>
      <c r="E44" s="18">
        <v>22</v>
      </c>
      <c r="F44" s="10">
        <f>Table4[[#This Row],[amount]]/$B$1*$B$4</f>
        <v>0.55018589405895513</v>
      </c>
      <c r="G44" s="11">
        <f t="shared" si="1"/>
        <v>3.6235242982722786</v>
      </c>
      <c r="H44" s="11">
        <f t="shared" si="2"/>
        <v>3.0224462090128701</v>
      </c>
    </row>
    <row r="45" spans="2:8">
      <c r="B45" s="12">
        <v>85364900</v>
      </c>
      <c r="C45" s="13" t="s">
        <v>20</v>
      </c>
      <c r="D45" s="14">
        <v>2</v>
      </c>
      <c r="E45" s="18">
        <v>251.84</v>
      </c>
      <c r="F45" s="10">
        <f>Table4[[#This Row],[amount]]/$B$1*$B$4</f>
        <v>6.2981279799912402</v>
      </c>
      <c r="G45" s="11">
        <f t="shared" ref="G45:G76" si="3">E45/$B$1*$B$2</f>
        <v>41.479470876222308</v>
      </c>
      <c r="H45" s="11">
        <f t="shared" ref="H45:H76" si="4">E45/$B$1*$B$3</f>
        <v>34.598766058081878</v>
      </c>
    </row>
    <row r="46" spans="2:8">
      <c r="B46" s="12">
        <v>85043121</v>
      </c>
      <c r="C46" s="13" t="s">
        <v>20</v>
      </c>
      <c r="D46" s="14">
        <v>2</v>
      </c>
      <c r="E46" s="18">
        <v>104.7</v>
      </c>
      <c r="F46" s="10">
        <f>Table4[[#This Row],[amount]]/$B$1*$B$4</f>
        <v>2.6183846867260279</v>
      </c>
      <c r="G46" s="11">
        <f t="shared" si="3"/>
        <v>17.244681546777617</v>
      </c>
      <c r="H46" s="11">
        <f t="shared" si="4"/>
        <v>14.384096276529434</v>
      </c>
    </row>
    <row r="47" spans="2:8">
      <c r="B47" s="12">
        <v>85362010</v>
      </c>
      <c r="C47" s="13" t="s">
        <v>20</v>
      </c>
      <c r="D47" s="14">
        <v>1</v>
      </c>
      <c r="E47" s="18">
        <v>26.65</v>
      </c>
      <c r="F47" s="10">
        <f>Table4[[#This Row],[amount]]/$B$1*$B$4</f>
        <v>0.66647518530323424</v>
      </c>
      <c r="G47" s="11">
        <f t="shared" si="3"/>
        <v>4.3894055704071011</v>
      </c>
      <c r="H47" s="11">
        <f t="shared" si="4"/>
        <v>3.6612814304633177</v>
      </c>
    </row>
    <row r="48" spans="2:8">
      <c r="B48" s="12">
        <v>85365003</v>
      </c>
      <c r="C48" s="13" t="s">
        <v>23</v>
      </c>
      <c r="D48" s="14">
        <v>1</v>
      </c>
      <c r="E48" s="18">
        <v>13.44</v>
      </c>
      <c r="F48" s="10">
        <f>Table4[[#This Row],[amount]]/$B$1*$B$4</f>
        <v>0.33611356437056172</v>
      </c>
      <c r="G48" s="11">
        <f t="shared" si="3"/>
        <v>2.2136439349445194</v>
      </c>
      <c r="H48" s="11">
        <f t="shared" si="4"/>
        <v>1.8464398658696808</v>
      </c>
    </row>
    <row r="49" spans="2:8">
      <c r="B49" s="12">
        <v>85362010</v>
      </c>
      <c r="C49" s="13" t="s">
        <v>20</v>
      </c>
      <c r="D49" s="14">
        <v>1</v>
      </c>
      <c r="E49" s="18">
        <v>15.86</v>
      </c>
      <c r="F49" s="10">
        <f>Table4[[#This Row],[amount]]/$B$1*$B$4</f>
        <v>0.39663401271704674</v>
      </c>
      <c r="G49" s="11">
        <f t="shared" si="3"/>
        <v>2.6122316077544698</v>
      </c>
      <c r="H49" s="11">
        <f t="shared" si="4"/>
        <v>2.1789089488610962</v>
      </c>
    </row>
    <row r="50" spans="2:8">
      <c r="B50" s="12">
        <v>85363010</v>
      </c>
      <c r="C50" s="13" t="s">
        <v>20</v>
      </c>
      <c r="D50" s="14">
        <v>1</v>
      </c>
      <c r="E50" s="18">
        <v>53.43</v>
      </c>
      <c r="F50" s="10">
        <f>Table4[[#This Row],[amount]]/$B$1*$B$4</f>
        <v>1.3362014690713624</v>
      </c>
      <c r="G50" s="11">
        <f t="shared" si="3"/>
        <v>8.8002228753039926</v>
      </c>
      <c r="H50" s="11">
        <f t="shared" si="4"/>
        <v>7.3404227703435296</v>
      </c>
    </row>
    <row r="51" spans="2:8">
      <c r="B51" s="12">
        <v>85365003</v>
      </c>
      <c r="C51" s="13" t="s">
        <v>23</v>
      </c>
      <c r="D51" s="14">
        <v>1</v>
      </c>
      <c r="E51" s="18">
        <v>13.343999999999999</v>
      </c>
      <c r="F51" s="10">
        <f>Table4[[#This Row],[amount]]/$B$1*$B$4</f>
        <v>0.33371275319648624</v>
      </c>
      <c r="G51" s="11">
        <f t="shared" si="3"/>
        <v>2.1978321925520583</v>
      </c>
      <c r="H51" s="11">
        <f t="shared" si="4"/>
        <v>1.8332510096848973</v>
      </c>
    </row>
    <row r="52" spans="2:8">
      <c r="B52" s="12">
        <v>85364900</v>
      </c>
      <c r="C52" s="13" t="s">
        <v>20</v>
      </c>
      <c r="D52" s="14">
        <v>1</v>
      </c>
      <c r="E52" s="18">
        <v>31.34</v>
      </c>
      <c r="F52" s="10">
        <f>Table4[[#This Row],[amount]]/$B$1*$B$4</f>
        <v>0.78376481453671154</v>
      </c>
      <c r="G52" s="11">
        <f t="shared" si="3"/>
        <v>5.161875068538782</v>
      </c>
      <c r="H52" s="11">
        <f t="shared" si="4"/>
        <v>4.305612008657425</v>
      </c>
    </row>
    <row r="53" spans="2:8">
      <c r="B53" s="12">
        <v>85444995</v>
      </c>
      <c r="C53" s="13" t="s">
        <v>20</v>
      </c>
      <c r="D53" s="14">
        <v>300</v>
      </c>
      <c r="E53" s="18">
        <v>30</v>
      </c>
      <c r="F53" s="10">
        <f>Table4[[#This Row],[amount]]/$B$1*$B$4</f>
        <v>0.75025349189857526</v>
      </c>
      <c r="G53" s="11">
        <f t="shared" si="3"/>
        <v>4.9411694976440161</v>
      </c>
      <c r="H53" s="11">
        <f t="shared" si="4"/>
        <v>4.1215175577448235</v>
      </c>
    </row>
    <row r="54" spans="2:8">
      <c r="B54" s="12">
        <v>85444995</v>
      </c>
      <c r="C54" s="13" t="s">
        <v>20</v>
      </c>
      <c r="D54" s="14">
        <v>300</v>
      </c>
      <c r="E54" s="18">
        <v>30</v>
      </c>
      <c r="F54" s="10">
        <f>Table4[[#This Row],[amount]]/$B$1*$B$4</f>
        <v>0.75025349189857526</v>
      </c>
      <c r="G54" s="11">
        <f t="shared" si="3"/>
        <v>4.9411694976440161</v>
      </c>
      <c r="H54" s="11">
        <f t="shared" si="4"/>
        <v>4.1215175577448235</v>
      </c>
    </row>
    <row r="55" spans="2:8">
      <c r="B55" s="12">
        <v>85444995</v>
      </c>
      <c r="C55" s="13" t="s">
        <v>20</v>
      </c>
      <c r="D55" s="14">
        <v>300</v>
      </c>
      <c r="E55" s="18">
        <v>30</v>
      </c>
      <c r="F55" s="10">
        <f>Table4[[#This Row],[amount]]/$B$1*$B$4</f>
        <v>0.75025349189857526</v>
      </c>
      <c r="G55" s="11">
        <f t="shared" si="3"/>
        <v>4.9411694976440161</v>
      </c>
      <c r="H55" s="11">
        <f t="shared" si="4"/>
        <v>4.1215175577448235</v>
      </c>
    </row>
    <row r="56" spans="2:8">
      <c r="B56" s="12">
        <v>85444995</v>
      </c>
      <c r="C56" s="13" t="s">
        <v>20</v>
      </c>
      <c r="D56" s="14">
        <v>600</v>
      </c>
      <c r="E56" s="18">
        <v>60</v>
      </c>
      <c r="F56" s="10">
        <f>Table4[[#This Row],[amount]]/$B$1*$B$4</f>
        <v>1.5005069837971505</v>
      </c>
      <c r="G56" s="11">
        <f t="shared" si="3"/>
        <v>9.8823389952880323</v>
      </c>
      <c r="H56" s="11">
        <f t="shared" si="4"/>
        <v>8.2430351154896471</v>
      </c>
    </row>
    <row r="57" spans="2:8">
      <c r="B57" s="12">
        <v>73181520</v>
      </c>
      <c r="C57" s="13" t="s">
        <v>20</v>
      </c>
      <c r="D57" s="14">
        <v>14</v>
      </c>
      <c r="E57" s="18">
        <v>19.32</v>
      </c>
      <c r="F57" s="10">
        <f>Table4[[#This Row],[amount]]/$B$1*$B$4</f>
        <v>0.48316324878268246</v>
      </c>
      <c r="G57" s="11">
        <f t="shared" si="3"/>
        <v>3.1821131564827465</v>
      </c>
      <c r="H57" s="11">
        <f t="shared" si="4"/>
        <v>2.6542573071876658</v>
      </c>
    </row>
    <row r="58" spans="2:8">
      <c r="B58" s="12">
        <v>74122000</v>
      </c>
      <c r="C58" s="13" t="s">
        <v>24</v>
      </c>
      <c r="D58" s="14">
        <v>11</v>
      </c>
      <c r="E58" s="18">
        <v>110.88</v>
      </c>
      <c r="F58" s="10">
        <f>Table4[[#This Row],[amount]]/$B$1*$B$4</f>
        <v>2.7729369060571338</v>
      </c>
      <c r="G58" s="11">
        <f t="shared" si="3"/>
        <v>18.262562463292284</v>
      </c>
      <c r="H58" s="11">
        <f t="shared" si="4"/>
        <v>15.233128893424865</v>
      </c>
    </row>
    <row r="59" spans="2:8">
      <c r="B59" s="12">
        <v>39269097</v>
      </c>
      <c r="C59" s="13" t="s">
        <v>24</v>
      </c>
      <c r="D59" s="14">
        <v>11</v>
      </c>
      <c r="E59" s="18">
        <v>6.4899999999999993</v>
      </c>
      <c r="F59" s="10">
        <f>Table4[[#This Row],[amount]]/$B$1*$B$4</f>
        <v>0.16230483874739177</v>
      </c>
      <c r="G59" s="11">
        <f t="shared" si="3"/>
        <v>1.0689396679903223</v>
      </c>
      <c r="H59" s="11">
        <f t="shared" si="4"/>
        <v>0.89162163165879671</v>
      </c>
    </row>
    <row r="60" spans="2:8">
      <c r="B60" s="12">
        <v>39269097</v>
      </c>
      <c r="C60" s="13" t="s">
        <v>24</v>
      </c>
      <c r="D60" s="14">
        <v>11</v>
      </c>
      <c r="E60" s="18">
        <v>6.4899999999999993</v>
      </c>
      <c r="F60" s="10">
        <f>Table4[[#This Row],[amount]]/$B$1*$B$4</f>
        <v>0.16230483874739177</v>
      </c>
      <c r="G60" s="11">
        <f t="shared" si="3"/>
        <v>1.0689396679903223</v>
      </c>
      <c r="H60" s="11">
        <f t="shared" si="4"/>
        <v>0.89162163165879671</v>
      </c>
    </row>
    <row r="61" spans="2:8">
      <c r="B61" s="12">
        <v>73269050</v>
      </c>
      <c r="C61" s="13" t="s">
        <v>20</v>
      </c>
      <c r="D61" s="14">
        <v>16</v>
      </c>
      <c r="E61" s="18">
        <v>417.12</v>
      </c>
      <c r="F61" s="10">
        <f>Table4[[#This Row],[amount]]/$B$1*$B$4</f>
        <v>10.431524551357791</v>
      </c>
      <c r="G61" s="11">
        <f t="shared" si="3"/>
        <v>68.70202069524241</v>
      </c>
      <c r="H61" s="11">
        <f t="shared" si="4"/>
        <v>57.305580122884024</v>
      </c>
    </row>
    <row r="62" spans="2:8">
      <c r="B62" s="12">
        <v>73269050</v>
      </c>
      <c r="C62" s="13" t="s">
        <v>20</v>
      </c>
      <c r="D62" s="14">
        <v>16</v>
      </c>
      <c r="E62" s="18">
        <v>122.4</v>
      </c>
      <c r="F62" s="10">
        <f>Table4[[#This Row],[amount]]/$B$1*$B$4</f>
        <v>3.0610342469461869</v>
      </c>
      <c r="G62" s="11">
        <f t="shared" si="3"/>
        <v>20.159971550387585</v>
      </c>
      <c r="H62" s="11">
        <f t="shared" si="4"/>
        <v>16.815791635598877</v>
      </c>
    </row>
    <row r="63" spans="2:8">
      <c r="B63" s="12">
        <v>82057000</v>
      </c>
      <c r="C63" s="13" t="s">
        <v>20</v>
      </c>
      <c r="D63" s="14">
        <v>2</v>
      </c>
      <c r="E63" s="18">
        <v>75.06</v>
      </c>
      <c r="F63" s="10">
        <f>Table4[[#This Row],[amount]]/$B$1*$B$4</f>
        <v>1.8771342367302353</v>
      </c>
      <c r="G63" s="11">
        <f t="shared" si="3"/>
        <v>12.362806083105328</v>
      </c>
      <c r="H63" s="11">
        <f t="shared" si="4"/>
        <v>10.312036929477546</v>
      </c>
    </row>
    <row r="64" spans="2:8">
      <c r="B64" s="12">
        <v>85369095</v>
      </c>
      <c r="C64" s="13" t="s">
        <v>20</v>
      </c>
      <c r="D64" s="14">
        <v>2</v>
      </c>
      <c r="E64" s="18">
        <v>0.38</v>
      </c>
      <c r="F64" s="10">
        <f>Table4[[#This Row],[amount]]/$B$1*$B$4</f>
        <v>9.5032108973819533E-3</v>
      </c>
      <c r="G64" s="11">
        <f t="shared" si="3"/>
        <v>6.2588146970157535E-2</v>
      </c>
      <c r="H64" s="11">
        <f t="shared" si="4"/>
        <v>5.2205889064767759E-2</v>
      </c>
    </row>
    <row r="65" spans="2:8">
      <c r="B65" s="12">
        <v>69031000</v>
      </c>
      <c r="C65" s="13" t="s">
        <v>20</v>
      </c>
      <c r="D65" s="14">
        <v>1</v>
      </c>
      <c r="E65" s="18">
        <v>555.04999999999995</v>
      </c>
      <c r="F65" s="10">
        <f>Table4[[#This Row],[amount]]/$B$1*$B$4</f>
        <v>13.880940022610137</v>
      </c>
      <c r="G65" s="11">
        <f t="shared" si="3"/>
        <v>91.419870988910361</v>
      </c>
      <c r="H65" s="11">
        <f t="shared" si="4"/>
        <v>76.254944014208789</v>
      </c>
    </row>
    <row r="66" spans="2:8">
      <c r="B66" s="12">
        <v>85437002</v>
      </c>
      <c r="C66" s="13" t="s">
        <v>20</v>
      </c>
      <c r="D66" s="14">
        <v>1</v>
      </c>
      <c r="E66" s="18">
        <v>157.68</v>
      </c>
      <c r="F66" s="10">
        <f>Table4[[#This Row],[amount]]/$B$1*$B$4</f>
        <v>3.9433323534189113</v>
      </c>
      <c r="G66" s="11">
        <f t="shared" si="3"/>
        <v>25.970786879616949</v>
      </c>
      <c r="H66" s="11">
        <f t="shared" si="4"/>
        <v>21.66269628350679</v>
      </c>
    </row>
    <row r="67" spans="2:8">
      <c r="B67" s="12">
        <v>68151010</v>
      </c>
      <c r="C67" s="13" t="s">
        <v>20</v>
      </c>
      <c r="D67" s="14">
        <v>1</v>
      </c>
      <c r="E67" s="18">
        <v>99.59</v>
      </c>
      <c r="F67" s="10">
        <f>Table4[[#This Row],[amount]]/$B$1*$B$4</f>
        <v>2.49059150860597</v>
      </c>
      <c r="G67" s="11">
        <f t="shared" si="3"/>
        <v>16.403035675678918</v>
      </c>
      <c r="H67" s="11">
        <f t="shared" si="4"/>
        <v>13.682064452526896</v>
      </c>
    </row>
    <row r="68" spans="2:8">
      <c r="B68" s="12">
        <v>82057000</v>
      </c>
      <c r="C68" s="13" t="s">
        <v>20</v>
      </c>
      <c r="D68" s="14">
        <v>2</v>
      </c>
      <c r="E68" s="18">
        <v>147.22</v>
      </c>
      <c r="F68" s="10">
        <f>Table4[[#This Row],[amount]]/$B$1*$B$4</f>
        <v>3.681743969243608</v>
      </c>
      <c r="G68" s="11">
        <f t="shared" si="3"/>
        <v>24.247965781438403</v>
      </c>
      <c r="H68" s="11">
        <f t="shared" si="4"/>
        <v>20.225660495039762</v>
      </c>
    </row>
    <row r="69" spans="2:8">
      <c r="B69" s="12">
        <v>82031000</v>
      </c>
      <c r="C69" s="13" t="s">
        <v>20</v>
      </c>
      <c r="D69" s="14">
        <v>3</v>
      </c>
      <c r="E69" s="18">
        <v>24.660000000000004</v>
      </c>
      <c r="F69" s="10">
        <f>Table4[[#This Row],[amount]]/$B$1*$B$4</f>
        <v>0.61670837034062898</v>
      </c>
      <c r="G69" s="11">
        <f t="shared" si="3"/>
        <v>4.0616413270633824</v>
      </c>
      <c r="H69" s="11">
        <f t="shared" si="4"/>
        <v>3.3878874324662451</v>
      </c>
    </row>
    <row r="70" spans="2:8">
      <c r="B70" s="12">
        <v>68151010</v>
      </c>
      <c r="C70" s="13" t="s">
        <v>20</v>
      </c>
      <c r="D70" s="14">
        <v>1</v>
      </c>
      <c r="E70" s="18">
        <v>99.59</v>
      </c>
      <c r="F70" s="10">
        <f>Table4[[#This Row],[amount]]/$B$1*$B$4</f>
        <v>2.49059150860597</v>
      </c>
      <c r="G70" s="11">
        <f t="shared" si="3"/>
        <v>16.403035675678918</v>
      </c>
      <c r="H70" s="11">
        <f t="shared" si="4"/>
        <v>13.682064452526896</v>
      </c>
    </row>
    <row r="71" spans="2:8">
      <c r="B71" s="12">
        <v>68069000</v>
      </c>
      <c r="C71" s="13" t="s">
        <v>20</v>
      </c>
      <c r="D71" s="14">
        <v>3</v>
      </c>
      <c r="E71" s="18">
        <v>91.77</v>
      </c>
      <c r="F71" s="10">
        <f>Table4[[#This Row],[amount]]/$B$1*$B$4</f>
        <v>2.2950254317177414</v>
      </c>
      <c r="G71" s="11">
        <f t="shared" si="3"/>
        <v>15.115037493293045</v>
      </c>
      <c r="H71" s="11">
        <f t="shared" si="4"/>
        <v>12.607722209141413</v>
      </c>
    </row>
    <row r="72" spans="2:8">
      <c r="B72" s="12">
        <v>39269097</v>
      </c>
      <c r="C72" s="13" t="s">
        <v>20</v>
      </c>
      <c r="D72" s="14">
        <v>1000</v>
      </c>
      <c r="E72" s="18">
        <v>10</v>
      </c>
      <c r="F72" s="10">
        <f>Table4[[#This Row],[amount]]/$B$1*$B$4</f>
        <v>0.25008449729952509</v>
      </c>
      <c r="G72" s="11">
        <f t="shared" si="3"/>
        <v>1.6470564992146723</v>
      </c>
      <c r="H72" s="11">
        <f t="shared" si="4"/>
        <v>1.373839185914941</v>
      </c>
    </row>
    <row r="73" spans="2:8">
      <c r="B73" s="12">
        <v>39269097</v>
      </c>
      <c r="C73" s="13" t="s">
        <v>20</v>
      </c>
      <c r="D73" s="14">
        <v>1000</v>
      </c>
      <c r="E73" s="18">
        <v>10</v>
      </c>
      <c r="F73" s="10">
        <f>Table4[[#This Row],[amount]]/$B$1*$B$4</f>
        <v>0.25008449729952509</v>
      </c>
      <c r="G73" s="11">
        <f t="shared" si="3"/>
        <v>1.6470564992146723</v>
      </c>
      <c r="H73" s="11">
        <f t="shared" si="4"/>
        <v>1.373839185914941</v>
      </c>
    </row>
    <row r="74" spans="2:8">
      <c r="B74" s="12">
        <v>39269097</v>
      </c>
      <c r="C74" s="13" t="s">
        <v>20</v>
      </c>
      <c r="D74" s="14">
        <v>1000</v>
      </c>
      <c r="E74" s="18">
        <v>10</v>
      </c>
      <c r="F74" s="10">
        <f>Table4[[#This Row],[amount]]/$B$1*$B$4</f>
        <v>0.25008449729952509</v>
      </c>
      <c r="G74" s="11">
        <f t="shared" si="3"/>
        <v>1.6470564992146723</v>
      </c>
      <c r="H74" s="11">
        <f t="shared" si="4"/>
        <v>1.373839185914941</v>
      </c>
    </row>
    <row r="75" spans="2:8">
      <c r="B75" s="12">
        <v>39269097</v>
      </c>
      <c r="C75" s="13" t="s">
        <v>20</v>
      </c>
      <c r="D75" s="14">
        <v>1000</v>
      </c>
      <c r="E75" s="18">
        <v>10</v>
      </c>
      <c r="F75" s="10">
        <f>Table4[[#This Row],[amount]]/$B$1*$B$4</f>
        <v>0.25008449729952509</v>
      </c>
      <c r="G75" s="11">
        <f t="shared" si="3"/>
        <v>1.6470564992146723</v>
      </c>
      <c r="H75" s="11">
        <f t="shared" si="4"/>
        <v>1.373839185914941</v>
      </c>
    </row>
    <row r="76" spans="2:8">
      <c r="B76" s="12">
        <v>39269097</v>
      </c>
      <c r="C76" s="13" t="s">
        <v>20</v>
      </c>
      <c r="D76" s="14">
        <v>1000</v>
      </c>
      <c r="E76" s="18">
        <v>10</v>
      </c>
      <c r="F76" s="10">
        <f>Table4[[#This Row],[amount]]/$B$1*$B$4</f>
        <v>0.25008449729952509</v>
      </c>
      <c r="G76" s="11">
        <f t="shared" si="3"/>
        <v>1.6470564992146723</v>
      </c>
      <c r="H76" s="11">
        <f t="shared" si="4"/>
        <v>1.373839185914941</v>
      </c>
    </row>
    <row r="77" spans="2:8">
      <c r="B77" s="12">
        <v>39269097</v>
      </c>
      <c r="C77" s="13" t="s">
        <v>20</v>
      </c>
      <c r="D77" s="14">
        <v>1000</v>
      </c>
      <c r="E77" s="18">
        <v>10</v>
      </c>
      <c r="F77" s="10">
        <f>Table4[[#This Row],[amount]]/$B$1*$B$4</f>
        <v>0.25008449729952509</v>
      </c>
      <c r="G77" s="11">
        <f t="shared" ref="G77:G106" si="5">E77/$B$1*$B$2</f>
        <v>1.6470564992146723</v>
      </c>
      <c r="H77" s="11">
        <f t="shared" ref="H77:H106" si="6">E77/$B$1*$B$3</f>
        <v>1.373839185914941</v>
      </c>
    </row>
    <row r="78" spans="2:8">
      <c r="B78" s="12">
        <v>39269097</v>
      </c>
      <c r="C78" s="13" t="s">
        <v>20</v>
      </c>
      <c r="D78" s="14">
        <v>1000</v>
      </c>
      <c r="E78" s="18">
        <v>10</v>
      </c>
      <c r="F78" s="10">
        <f>Table4[[#This Row],[amount]]/$B$1*$B$4</f>
        <v>0.25008449729952509</v>
      </c>
      <c r="G78" s="11">
        <f t="shared" si="5"/>
        <v>1.6470564992146723</v>
      </c>
      <c r="H78" s="11">
        <f t="shared" si="6"/>
        <v>1.373839185914941</v>
      </c>
    </row>
    <row r="79" spans="2:8">
      <c r="B79" s="12">
        <v>39269097</v>
      </c>
      <c r="C79" s="13" t="s">
        <v>20</v>
      </c>
      <c r="D79" s="14">
        <v>1000</v>
      </c>
      <c r="E79" s="18">
        <v>10</v>
      </c>
      <c r="F79" s="10">
        <f>Table4[[#This Row],[amount]]/$B$1*$B$4</f>
        <v>0.25008449729952509</v>
      </c>
      <c r="G79" s="11">
        <f t="shared" si="5"/>
        <v>1.6470564992146723</v>
      </c>
      <c r="H79" s="11">
        <f t="shared" si="6"/>
        <v>1.373839185914941</v>
      </c>
    </row>
    <row r="80" spans="2:8">
      <c r="B80" s="12">
        <v>39269097</v>
      </c>
      <c r="C80" s="13" t="s">
        <v>20</v>
      </c>
      <c r="D80" s="14">
        <v>1000</v>
      </c>
      <c r="E80" s="18">
        <v>10</v>
      </c>
      <c r="F80" s="10">
        <f>Table4[[#This Row],[amount]]/$B$1*$B$4</f>
        <v>0.25008449729952509</v>
      </c>
      <c r="G80" s="11">
        <f t="shared" si="5"/>
        <v>1.6470564992146723</v>
      </c>
      <c r="H80" s="11">
        <f t="shared" si="6"/>
        <v>1.373839185914941</v>
      </c>
    </row>
    <row r="81" spans="2:8">
      <c r="B81" s="12">
        <v>39269097</v>
      </c>
      <c r="C81" s="13" t="s">
        <v>20</v>
      </c>
      <c r="D81" s="14">
        <v>1000</v>
      </c>
      <c r="E81" s="18">
        <v>10</v>
      </c>
      <c r="F81" s="10">
        <f>Table4[[#This Row],[amount]]/$B$1*$B$4</f>
        <v>0.25008449729952509</v>
      </c>
      <c r="G81" s="11">
        <f t="shared" si="5"/>
        <v>1.6470564992146723</v>
      </c>
      <c r="H81" s="11">
        <f t="shared" si="6"/>
        <v>1.373839185914941</v>
      </c>
    </row>
    <row r="82" spans="2:8">
      <c r="B82" s="12">
        <v>73269092</v>
      </c>
      <c r="C82" s="13" t="s">
        <v>25</v>
      </c>
      <c r="D82" s="14">
        <v>4</v>
      </c>
      <c r="E82" s="18">
        <v>245.68</v>
      </c>
      <c r="F82" s="10">
        <f>Table4[[#This Row],[amount]]/$B$1*$B$4</f>
        <v>6.1440759296547318</v>
      </c>
      <c r="G82" s="11">
        <f t="shared" si="5"/>
        <v>40.464884072706063</v>
      </c>
      <c r="H82" s="11">
        <f t="shared" si="6"/>
        <v>33.752481119558269</v>
      </c>
    </row>
    <row r="83" spans="2:8">
      <c r="B83" s="12">
        <v>73269092</v>
      </c>
      <c r="C83" s="13" t="s">
        <v>26</v>
      </c>
      <c r="D83" s="14">
        <v>4</v>
      </c>
      <c r="E83" s="18">
        <v>249.92</v>
      </c>
      <c r="F83" s="10">
        <f>Table4[[#This Row],[amount]]/$B$1*$B$4</f>
        <v>6.2501117565097299</v>
      </c>
      <c r="G83" s="11">
        <f t="shared" si="5"/>
        <v>41.163236028373078</v>
      </c>
      <c r="H83" s="11">
        <f t="shared" si="6"/>
        <v>34.334988934386203</v>
      </c>
    </row>
    <row r="84" spans="2:8">
      <c r="B84" s="12">
        <v>40169300</v>
      </c>
      <c r="C84" s="13" t="s">
        <v>26</v>
      </c>
      <c r="D84" s="14">
        <v>50</v>
      </c>
      <c r="E84" s="18">
        <v>256.5</v>
      </c>
      <c r="F84" s="10">
        <f>Table4[[#This Row],[amount]]/$B$1*$B$4</f>
        <v>6.414667355732818</v>
      </c>
      <c r="G84" s="11">
        <f t="shared" si="5"/>
        <v>42.246999204856337</v>
      </c>
      <c r="H84" s="11">
        <f t="shared" si="6"/>
        <v>35.238975118718237</v>
      </c>
    </row>
    <row r="85" spans="2:8">
      <c r="B85" s="12">
        <v>40169300</v>
      </c>
      <c r="C85" s="13" t="s">
        <v>26</v>
      </c>
      <c r="D85" s="14">
        <v>50</v>
      </c>
      <c r="E85" s="18">
        <v>362.5</v>
      </c>
      <c r="F85" s="10">
        <f>Table4[[#This Row],[amount]]/$B$1*$B$4</f>
        <v>9.0655630271077836</v>
      </c>
      <c r="G85" s="11">
        <f t="shared" si="5"/>
        <v>59.705798096531865</v>
      </c>
      <c r="H85" s="11">
        <f t="shared" si="6"/>
        <v>49.801670489416608</v>
      </c>
    </row>
    <row r="86" spans="2:8">
      <c r="B86" s="12">
        <v>40169300</v>
      </c>
      <c r="C86" s="13" t="s">
        <v>26</v>
      </c>
      <c r="D86" s="14">
        <v>50</v>
      </c>
      <c r="E86" s="18">
        <v>459.99999999999994</v>
      </c>
      <c r="F86" s="10">
        <f>Table4[[#This Row],[amount]]/$B$1*$B$4</f>
        <v>11.503886875778154</v>
      </c>
      <c r="G86" s="11">
        <f t="shared" si="5"/>
        <v>75.764598963874917</v>
      </c>
      <c r="H86" s="11">
        <f t="shared" si="6"/>
        <v>63.196602552087285</v>
      </c>
    </row>
    <row r="87" spans="2:8">
      <c r="B87" s="12">
        <v>40169300</v>
      </c>
      <c r="C87" s="13" t="s">
        <v>26</v>
      </c>
      <c r="D87" s="14">
        <v>10</v>
      </c>
      <c r="E87" s="18">
        <v>216.5</v>
      </c>
      <c r="F87" s="10">
        <f>Table4[[#This Row],[amount]]/$B$1*$B$4</f>
        <v>5.4143293665347185</v>
      </c>
      <c r="G87" s="11">
        <f t="shared" si="5"/>
        <v>35.658773207997655</v>
      </c>
      <c r="H87" s="11">
        <f t="shared" si="6"/>
        <v>29.743618375058475</v>
      </c>
    </row>
    <row r="88" spans="2:8">
      <c r="B88" s="12">
        <v>40169300</v>
      </c>
      <c r="C88" s="13" t="s">
        <v>26</v>
      </c>
      <c r="D88" s="14">
        <v>5</v>
      </c>
      <c r="E88" s="18">
        <v>292.25</v>
      </c>
      <c r="F88" s="10">
        <f>Table4[[#This Row],[amount]]/$B$1*$B$4</f>
        <v>7.3087194335786201</v>
      </c>
      <c r="G88" s="11">
        <f t="shared" si="5"/>
        <v>48.135226189548789</v>
      </c>
      <c r="H88" s="11">
        <f t="shared" si="6"/>
        <v>40.150450208364148</v>
      </c>
    </row>
    <row r="89" spans="2:8">
      <c r="B89" s="12">
        <v>40169300</v>
      </c>
      <c r="C89" s="13" t="s">
        <v>26</v>
      </c>
      <c r="D89" s="14">
        <v>13</v>
      </c>
      <c r="E89" s="18">
        <v>1275.95</v>
      </c>
      <c r="F89" s="10">
        <f>Table4[[#This Row],[amount]]/$B$1*$B$4</f>
        <v>31.909531432932901</v>
      </c>
      <c r="G89" s="11">
        <f t="shared" si="5"/>
        <v>210.15617401729611</v>
      </c>
      <c r="H89" s="11">
        <f t="shared" si="6"/>
        <v>175.2950109268169</v>
      </c>
    </row>
    <row r="90" spans="2:8">
      <c r="B90" s="12">
        <v>74130000</v>
      </c>
      <c r="C90" s="13" t="s">
        <v>20</v>
      </c>
      <c r="D90" s="14">
        <v>148</v>
      </c>
      <c r="E90" s="18">
        <v>1009.36</v>
      </c>
      <c r="F90" s="10">
        <f>Table4[[#This Row],[amount]]/$B$1*$B$4</f>
        <v>25.242528819424862</v>
      </c>
      <c r="G90" s="11">
        <f t="shared" si="5"/>
        <v>166.24729480473215</v>
      </c>
      <c r="H90" s="11">
        <f t="shared" si="6"/>
        <v>138.66983206951048</v>
      </c>
    </row>
    <row r="91" spans="2:8">
      <c r="B91" s="12">
        <v>74130000</v>
      </c>
      <c r="C91" s="13" t="s">
        <v>20</v>
      </c>
      <c r="D91" s="14">
        <v>140</v>
      </c>
      <c r="E91" s="18">
        <v>728</v>
      </c>
      <c r="F91" s="10">
        <f>Table4[[#This Row],[amount]]/$B$1*$B$4</f>
        <v>18.206151403405425</v>
      </c>
      <c r="G91" s="11">
        <f t="shared" si="5"/>
        <v>119.90571314282812</v>
      </c>
      <c r="H91" s="11">
        <f t="shared" si="6"/>
        <v>100.01549273460769</v>
      </c>
    </row>
    <row r="92" spans="2:8">
      <c r="B92" s="12">
        <v>74071000</v>
      </c>
      <c r="C92" s="13" t="s">
        <v>20</v>
      </c>
      <c r="D92" s="14">
        <v>21</v>
      </c>
      <c r="E92" s="18">
        <v>954.45</v>
      </c>
      <c r="F92" s="10">
        <f>Table4[[#This Row],[amount]]/$B$1*$B$4</f>
        <v>23.869314844753173</v>
      </c>
      <c r="G92" s="11">
        <f t="shared" si="5"/>
        <v>157.20330756754439</v>
      </c>
      <c r="H92" s="11">
        <f t="shared" si="6"/>
        <v>131.12608109965154</v>
      </c>
    </row>
    <row r="93" spans="2:8">
      <c r="B93" s="12">
        <v>73064020</v>
      </c>
      <c r="C93" s="13" t="s">
        <v>20</v>
      </c>
      <c r="D93" s="14">
        <v>2</v>
      </c>
      <c r="E93" s="18">
        <v>151.12</v>
      </c>
      <c r="F93" s="10">
        <f>Table4[[#This Row],[amount]]/$B$1*$B$4</f>
        <v>3.7792769231904231</v>
      </c>
      <c r="G93" s="11">
        <f t="shared" si="5"/>
        <v>24.890317816132129</v>
      </c>
      <c r="H93" s="11">
        <f t="shared" si="6"/>
        <v>20.761457777546589</v>
      </c>
    </row>
    <row r="94" spans="2:8">
      <c r="B94" s="12">
        <v>74091100</v>
      </c>
      <c r="C94" s="13" t="s">
        <v>20</v>
      </c>
      <c r="D94" s="14">
        <v>150</v>
      </c>
      <c r="E94" s="18">
        <v>720</v>
      </c>
      <c r="F94" s="10">
        <f>Table4[[#This Row],[amount]]/$B$1*$B$4</f>
        <v>18.006083805565805</v>
      </c>
      <c r="G94" s="11">
        <f t="shared" si="5"/>
        <v>118.58806794345638</v>
      </c>
      <c r="H94" s="11">
        <f t="shared" si="6"/>
        <v>98.916421385875751</v>
      </c>
    </row>
    <row r="95" spans="2:8">
      <c r="B95" s="12">
        <v>85308000</v>
      </c>
      <c r="C95" s="13" t="s">
        <v>20</v>
      </c>
      <c r="D95" s="14">
        <v>6</v>
      </c>
      <c r="E95" s="18">
        <v>927.72</v>
      </c>
      <c r="F95" s="10">
        <f>Table4[[#This Row],[amount]]/$B$1*$B$4</f>
        <v>23.200838983471542</v>
      </c>
      <c r="G95" s="11">
        <f t="shared" si="5"/>
        <v>152.80072554514356</v>
      </c>
      <c r="H95" s="11">
        <f t="shared" si="6"/>
        <v>127.45380895570092</v>
      </c>
    </row>
    <row r="96" spans="2:8">
      <c r="B96" s="12">
        <v>72202021</v>
      </c>
      <c r="C96" s="13" t="s">
        <v>20</v>
      </c>
      <c r="D96" s="14">
        <v>12</v>
      </c>
      <c r="E96" s="18">
        <v>43.32</v>
      </c>
      <c r="F96" s="10">
        <f>Table4[[#This Row],[amount]]/$B$1*$B$4</f>
        <v>1.0833660423015425</v>
      </c>
      <c r="G96" s="11">
        <f t="shared" si="5"/>
        <v>7.1350487545979595</v>
      </c>
      <c r="H96" s="11">
        <f t="shared" si="6"/>
        <v>5.951471353383524</v>
      </c>
    </row>
    <row r="97" spans="2:8">
      <c r="B97" s="12">
        <v>85369010</v>
      </c>
      <c r="C97" s="13" t="s">
        <v>20</v>
      </c>
      <c r="D97" s="14">
        <v>6</v>
      </c>
      <c r="E97" s="18">
        <v>99.78</v>
      </c>
      <c r="F97" s="10">
        <f>Table4[[#This Row],[amount]]/$B$1*$B$4</f>
        <v>2.4953431140546614</v>
      </c>
      <c r="G97" s="11">
        <f t="shared" si="5"/>
        <v>16.434329749164</v>
      </c>
      <c r="H97" s="11">
        <f t="shared" si="6"/>
        <v>13.708167397059281</v>
      </c>
    </row>
    <row r="98" spans="2:8">
      <c r="B98" s="12">
        <v>72202021</v>
      </c>
      <c r="C98" s="13" t="s">
        <v>20</v>
      </c>
      <c r="D98" s="14">
        <v>6</v>
      </c>
      <c r="E98" s="18">
        <v>81.539999999999992</v>
      </c>
      <c r="F98" s="10">
        <f>Table4[[#This Row],[amount]]/$B$1*$B$4</f>
        <v>2.0391889909803274</v>
      </c>
      <c r="G98" s="11">
        <f t="shared" si="5"/>
        <v>13.430098694596435</v>
      </c>
      <c r="H98" s="11">
        <f t="shared" si="6"/>
        <v>11.202284721950427</v>
      </c>
    </row>
    <row r="99" spans="2:8">
      <c r="B99" s="12">
        <v>85369010</v>
      </c>
      <c r="C99" s="13" t="s">
        <v>20</v>
      </c>
      <c r="D99" s="14">
        <v>6</v>
      </c>
      <c r="E99" s="18">
        <v>169.68</v>
      </c>
      <c r="F99" s="10">
        <f>Table4[[#This Row],[amount]]/$B$1*$B$4</f>
        <v>4.2434337501783421</v>
      </c>
      <c r="G99" s="11">
        <f t="shared" si="5"/>
        <v>27.947254678674557</v>
      </c>
      <c r="H99" s="11">
        <f t="shared" si="6"/>
        <v>23.311303306604721</v>
      </c>
    </row>
    <row r="100" spans="2:8">
      <c r="B100" s="12">
        <v>72125040</v>
      </c>
      <c r="C100" s="13" t="s">
        <v>20</v>
      </c>
      <c r="D100" s="14">
        <v>25</v>
      </c>
      <c r="E100" s="18">
        <v>364</v>
      </c>
      <c r="F100" s="10">
        <f>Table4[[#This Row],[amount]]/$B$1*$B$4</f>
        <v>9.1030757017027124</v>
      </c>
      <c r="G100" s="11">
        <f t="shared" si="5"/>
        <v>59.95285657141406</v>
      </c>
      <c r="H100" s="11">
        <f t="shared" si="6"/>
        <v>50.007746367303845</v>
      </c>
    </row>
    <row r="101" spans="2:8">
      <c r="B101" s="12">
        <v>85369010</v>
      </c>
      <c r="C101" s="13" t="s">
        <v>20</v>
      </c>
      <c r="D101" s="14">
        <v>25</v>
      </c>
      <c r="E101" s="18">
        <v>94.5</v>
      </c>
      <c r="F101" s="10">
        <f>Table4[[#This Row],[amount]]/$B$1*$B$4</f>
        <v>2.363298499480512</v>
      </c>
      <c r="G101" s="11">
        <f t="shared" si="5"/>
        <v>15.564683917578652</v>
      </c>
      <c r="H101" s="11">
        <f t="shared" si="6"/>
        <v>12.982780306896192</v>
      </c>
    </row>
    <row r="102" spans="2:8">
      <c r="B102" s="12">
        <v>85469010</v>
      </c>
      <c r="C102" s="13" t="s">
        <v>20</v>
      </c>
      <c r="D102" s="14">
        <v>20</v>
      </c>
      <c r="E102" s="18">
        <v>89.2</v>
      </c>
      <c r="F102" s="10">
        <f>Table4[[#This Row],[amount]]/$B$1*$B$4</f>
        <v>2.2307537159117636</v>
      </c>
      <c r="G102" s="11">
        <f t="shared" si="5"/>
        <v>14.691743972994876</v>
      </c>
      <c r="H102" s="11">
        <f t="shared" si="6"/>
        <v>12.254645538361274</v>
      </c>
    </row>
    <row r="103" spans="2:8">
      <c r="B103" s="12">
        <v>85369010</v>
      </c>
      <c r="C103" s="13" t="s">
        <v>20</v>
      </c>
      <c r="D103" s="14">
        <v>150</v>
      </c>
      <c r="E103" s="18">
        <v>463.5</v>
      </c>
      <c r="F103" s="10">
        <f>Table4[[#This Row],[amount]]/$B$1*$B$4</f>
        <v>11.591416449832987</v>
      </c>
      <c r="G103" s="11">
        <f t="shared" si="5"/>
        <v>76.341068738600057</v>
      </c>
      <c r="H103" s="11">
        <f t="shared" si="6"/>
        <v>63.677446267157514</v>
      </c>
    </row>
    <row r="104" spans="2:8">
      <c r="B104" s="12">
        <v>85369010</v>
      </c>
      <c r="C104" s="13" t="s">
        <v>20</v>
      </c>
      <c r="D104" s="14">
        <v>100</v>
      </c>
      <c r="E104" s="18">
        <v>273</v>
      </c>
      <c r="F104" s="10">
        <f>Table4[[#This Row],[amount]]/$B$1*$B$4</f>
        <v>6.8273067762770347</v>
      </c>
      <c r="G104" s="11">
        <f t="shared" si="5"/>
        <v>44.964642428560552</v>
      </c>
      <c r="H104" s="11">
        <f t="shared" si="6"/>
        <v>37.505809775477893</v>
      </c>
    </row>
    <row r="105" spans="2:8">
      <c r="B105" s="12">
        <v>85369010</v>
      </c>
      <c r="C105" s="13" t="s">
        <v>20</v>
      </c>
      <c r="D105" s="14">
        <v>150</v>
      </c>
      <c r="E105" s="18">
        <v>160.5</v>
      </c>
      <c r="F105" s="10">
        <f>Table4[[#This Row],[amount]]/$B$1*$B$4</f>
        <v>4.0138561816573768</v>
      </c>
      <c r="G105" s="11">
        <f t="shared" si="5"/>
        <v>26.435256812395487</v>
      </c>
      <c r="H105" s="11">
        <f t="shared" si="6"/>
        <v>22.050118933934801</v>
      </c>
    </row>
    <row r="106" spans="2:8">
      <c r="B106" s="12">
        <v>85364110</v>
      </c>
      <c r="C106" s="13" t="s">
        <v>20</v>
      </c>
      <c r="D106" s="14">
        <v>2</v>
      </c>
      <c r="E106" s="18">
        <v>59.98</v>
      </c>
      <c r="F106" s="10">
        <f>Table4[[#This Row],[amount]]/$B$1*$B$4</f>
        <v>1.5000068148025514</v>
      </c>
      <c r="G106" s="11">
        <f t="shared" si="5"/>
        <v>9.8790448822896035</v>
      </c>
      <c r="H106" s="11">
        <f t="shared" si="6"/>
        <v>8.2402874371178161</v>
      </c>
    </row>
    <row r="107" spans="2:8">
      <c r="B107" s="12">
        <v>73269040</v>
      </c>
      <c r="C107" s="13" t="s">
        <v>20</v>
      </c>
      <c r="D107" s="14">
        <v>200</v>
      </c>
      <c r="E107" s="18">
        <v>14.000000000000002</v>
      </c>
      <c r="F107" s="10">
        <f>Table4[[#This Row],[amount]]/$B$1*$B$4</f>
        <v>0.35011829621933516</v>
      </c>
      <c r="G107" s="11">
        <f t="shared" ref="G107:G138" si="7">E107/$B$1*$B$2</f>
        <v>2.3058790989005411</v>
      </c>
      <c r="H107" s="11">
        <f t="shared" ref="H107:H138" si="8">E107/$B$1*$B$3</f>
        <v>1.9233748602809178</v>
      </c>
    </row>
    <row r="108" spans="2:8">
      <c r="B108" s="12">
        <v>73269040</v>
      </c>
      <c r="C108" s="13" t="s">
        <v>20</v>
      </c>
      <c r="D108" s="14">
        <v>100</v>
      </c>
      <c r="E108" s="18">
        <v>7.0000000000000009</v>
      </c>
      <c r="F108" s="10">
        <f>Table4[[#This Row],[amount]]/$B$1*$B$4</f>
        <v>0.17505914810966758</v>
      </c>
      <c r="G108" s="11">
        <f t="shared" si="7"/>
        <v>1.1529395494502706</v>
      </c>
      <c r="H108" s="11">
        <f t="shared" si="8"/>
        <v>0.96168743014045888</v>
      </c>
    </row>
    <row r="109" spans="2:8">
      <c r="B109" s="12">
        <v>85369010</v>
      </c>
      <c r="C109" s="13" t="s">
        <v>27</v>
      </c>
      <c r="D109" s="14">
        <v>100</v>
      </c>
      <c r="E109" s="18">
        <v>114.99999999999999</v>
      </c>
      <c r="F109" s="10">
        <f>Table4[[#This Row],[amount]]/$B$1*$B$4</f>
        <v>2.8759717189445384</v>
      </c>
      <c r="G109" s="11">
        <f t="shared" si="7"/>
        <v>18.941149740968729</v>
      </c>
      <c r="H109" s="11">
        <f t="shared" si="8"/>
        <v>15.799150638021821</v>
      </c>
    </row>
    <row r="110" spans="2:8">
      <c r="B110" s="12">
        <v>85369010</v>
      </c>
      <c r="C110" s="13" t="s">
        <v>27</v>
      </c>
      <c r="D110" s="14">
        <v>100</v>
      </c>
      <c r="E110" s="18">
        <v>331</v>
      </c>
      <c r="F110" s="10">
        <f>Table4[[#This Row],[amount]]/$B$1*$B$4</f>
        <v>8.2777968606142807</v>
      </c>
      <c r="G110" s="11">
        <f t="shared" si="7"/>
        <v>54.517570124005651</v>
      </c>
      <c r="H110" s="11">
        <f t="shared" si="8"/>
        <v>45.474077053784548</v>
      </c>
    </row>
    <row r="111" spans="2:8">
      <c r="B111" s="12">
        <v>85389091</v>
      </c>
      <c r="C111" s="13" t="s">
        <v>27</v>
      </c>
      <c r="D111" s="14">
        <v>100</v>
      </c>
      <c r="E111" s="18">
        <v>30</v>
      </c>
      <c r="F111" s="10">
        <f>Table4[[#This Row],[amount]]/$B$1*$B$4</f>
        <v>0.75025349189857526</v>
      </c>
      <c r="G111" s="11">
        <f t="shared" si="7"/>
        <v>4.9411694976440161</v>
      </c>
      <c r="H111" s="11">
        <f t="shared" si="8"/>
        <v>4.1215175577448235</v>
      </c>
    </row>
    <row r="112" spans="2:8">
      <c r="B112" s="12">
        <v>85369010</v>
      </c>
      <c r="C112" s="13" t="s">
        <v>27</v>
      </c>
      <c r="D112" s="14">
        <v>50</v>
      </c>
      <c r="E112" s="18">
        <v>329.5</v>
      </c>
      <c r="F112" s="10">
        <f>Table4[[#This Row],[amount]]/$B$1*$B$4</f>
        <v>8.2402841860193519</v>
      </c>
      <c r="G112" s="11">
        <f t="shared" si="7"/>
        <v>54.270511649123449</v>
      </c>
      <c r="H112" s="11">
        <f t="shared" si="8"/>
        <v>45.268001175897304</v>
      </c>
    </row>
    <row r="113" spans="2:8">
      <c r="B113" s="12">
        <v>85389091</v>
      </c>
      <c r="C113" s="13" t="s">
        <v>27</v>
      </c>
      <c r="D113" s="14">
        <v>100</v>
      </c>
      <c r="E113" s="18">
        <v>27</v>
      </c>
      <c r="F113" s="10">
        <f>Table4[[#This Row],[amount]]/$B$1*$B$4</f>
        <v>0.67522814270871767</v>
      </c>
      <c r="G113" s="11">
        <f t="shared" si="7"/>
        <v>4.4470525478796148</v>
      </c>
      <c r="H113" s="11">
        <f t="shared" si="8"/>
        <v>3.7093658019703408</v>
      </c>
    </row>
    <row r="114" spans="2:8">
      <c r="B114" s="12">
        <v>85369010</v>
      </c>
      <c r="C114" s="13" t="s">
        <v>28</v>
      </c>
      <c r="D114" s="14">
        <v>100</v>
      </c>
      <c r="E114" s="18">
        <v>97</v>
      </c>
      <c r="F114" s="10">
        <f>Table4[[#This Row],[amount]]/$B$1*$B$4</f>
        <v>2.4258196238053933</v>
      </c>
      <c r="G114" s="11">
        <f t="shared" si="7"/>
        <v>15.976448042382319</v>
      </c>
      <c r="H114" s="11">
        <f t="shared" si="8"/>
        <v>13.326240103374928</v>
      </c>
    </row>
    <row r="115" spans="2:8">
      <c r="B115" s="12">
        <v>85369010</v>
      </c>
      <c r="C115" s="13" t="s">
        <v>19</v>
      </c>
      <c r="D115" s="14">
        <v>2</v>
      </c>
      <c r="E115" s="18">
        <v>274.72000000000003</v>
      </c>
      <c r="F115" s="10">
        <f>Table4[[#This Row],[amount]]/$B$1*$B$4</f>
        <v>6.870321309812554</v>
      </c>
      <c r="G115" s="11">
        <f t="shared" si="7"/>
        <v>45.247936146425481</v>
      </c>
      <c r="H115" s="11">
        <f t="shared" si="8"/>
        <v>37.742110115455262</v>
      </c>
    </row>
    <row r="116" spans="2:8">
      <c r="B116" s="12">
        <v>85366910</v>
      </c>
      <c r="C116" s="13" t="s">
        <v>20</v>
      </c>
      <c r="D116" s="14">
        <v>2</v>
      </c>
      <c r="E116" s="18">
        <v>82.96</v>
      </c>
      <c r="F116" s="10">
        <f>Table4[[#This Row],[amount]]/$B$1*$B$4</f>
        <v>2.07470098959686</v>
      </c>
      <c r="G116" s="11">
        <f t="shared" si="7"/>
        <v>13.663980717484918</v>
      </c>
      <c r="H116" s="11">
        <f t="shared" si="8"/>
        <v>11.397369886350349</v>
      </c>
    </row>
    <row r="117" spans="2:8">
      <c r="B117" s="12">
        <v>85362010</v>
      </c>
      <c r="C117" s="13" t="s">
        <v>25</v>
      </c>
      <c r="D117" s="14">
        <v>1</v>
      </c>
      <c r="E117" s="18">
        <v>427.95</v>
      </c>
      <c r="F117" s="10">
        <f>Table4[[#This Row],[amount]]/$B$1*$B$4</f>
        <v>10.702366061933175</v>
      </c>
      <c r="G117" s="11">
        <f t="shared" si="7"/>
        <v>70.485782883891886</v>
      </c>
      <c r="H117" s="11">
        <f t="shared" si="8"/>
        <v>58.793447961229901</v>
      </c>
    </row>
    <row r="118" spans="2:8">
      <c r="B118" s="12">
        <v>39269097</v>
      </c>
      <c r="C118" s="13" t="s">
        <v>24</v>
      </c>
      <c r="D118" s="14">
        <v>8</v>
      </c>
      <c r="E118" s="18">
        <v>37.200000000000003</v>
      </c>
      <c r="F118" s="10">
        <f>Table4[[#This Row],[amount]]/$B$1*$B$4</f>
        <v>0.93031432995423335</v>
      </c>
      <c r="G118" s="11">
        <f t="shared" si="7"/>
        <v>6.1270501770785808</v>
      </c>
      <c r="H118" s="11">
        <f t="shared" si="8"/>
        <v>5.1106817716035806</v>
      </c>
    </row>
    <row r="119" spans="2:8">
      <c r="B119" s="12">
        <v>74122000</v>
      </c>
      <c r="C119" s="13" t="s">
        <v>24</v>
      </c>
      <c r="D119" s="14">
        <v>14</v>
      </c>
      <c r="E119" s="18">
        <v>267.53999999999996</v>
      </c>
      <c r="F119" s="10">
        <f>Table4[[#This Row],[amount]]/$B$1*$B$4</f>
        <v>6.6907606407514928</v>
      </c>
      <c r="G119" s="11">
        <f t="shared" si="7"/>
        <v>44.065349579989331</v>
      </c>
      <c r="H119" s="11">
        <f t="shared" si="8"/>
        <v>36.75569357996833</v>
      </c>
    </row>
    <row r="120" spans="2:8">
      <c r="B120" s="12">
        <v>74122000</v>
      </c>
      <c r="C120" s="13" t="s">
        <v>24</v>
      </c>
      <c r="D120" s="14">
        <v>1</v>
      </c>
      <c r="E120" s="18">
        <v>51.58</v>
      </c>
      <c r="F120" s="10">
        <f>Table4[[#This Row],[amount]]/$B$1*$B$4</f>
        <v>1.2899358370709502</v>
      </c>
      <c r="G120" s="11">
        <f t="shared" si="7"/>
        <v>8.4955174229492787</v>
      </c>
      <c r="H120" s="11">
        <f t="shared" si="8"/>
        <v>7.0862625209492647</v>
      </c>
    </row>
    <row r="121" spans="2:8">
      <c r="B121" s="12">
        <v>74122000</v>
      </c>
      <c r="C121" s="13" t="s">
        <v>24</v>
      </c>
      <c r="D121" s="14">
        <v>11</v>
      </c>
      <c r="E121" s="18">
        <v>49.39</v>
      </c>
      <c r="F121" s="10">
        <f>Table4[[#This Row],[amount]]/$B$1*$B$4</f>
        <v>1.2351673321623544</v>
      </c>
      <c r="G121" s="11">
        <f t="shared" si="7"/>
        <v>8.1348120496212655</v>
      </c>
      <c r="H121" s="11">
        <f t="shared" si="8"/>
        <v>6.7853917392338934</v>
      </c>
    </row>
    <row r="122" spans="2:8">
      <c r="B122" s="12">
        <v>73089051</v>
      </c>
      <c r="C122" s="13" t="s">
        <v>20</v>
      </c>
      <c r="D122" s="14">
        <v>72</v>
      </c>
      <c r="E122" s="18">
        <v>388.8</v>
      </c>
      <c r="F122" s="10">
        <f>Table4[[#This Row],[amount]]/$B$1*$B$4</f>
        <v>9.7232852550055355</v>
      </c>
      <c r="G122" s="11">
        <f t="shared" si="7"/>
        <v>64.037556689466456</v>
      </c>
      <c r="H122" s="11">
        <f t="shared" si="8"/>
        <v>53.414867548372911</v>
      </c>
    </row>
    <row r="123" spans="2:8">
      <c r="B123" s="12">
        <v>73089051</v>
      </c>
      <c r="C123" s="13" t="s">
        <v>20</v>
      </c>
      <c r="D123" s="14">
        <v>140</v>
      </c>
      <c r="E123" s="18">
        <v>51.8</v>
      </c>
      <c r="F123" s="10">
        <f>Table4[[#This Row],[amount]]/$B$1*$B$4</f>
        <v>1.2954376960115399</v>
      </c>
      <c r="G123" s="11">
        <f t="shared" si="7"/>
        <v>8.531752665932002</v>
      </c>
      <c r="H123" s="11">
        <f t="shared" si="8"/>
        <v>7.116486983039394</v>
      </c>
    </row>
    <row r="124" spans="2:8">
      <c r="B124" s="12">
        <v>68151010</v>
      </c>
      <c r="C124" s="13" t="s">
        <v>20</v>
      </c>
      <c r="D124" s="14">
        <v>1</v>
      </c>
      <c r="E124" s="18">
        <v>99.59</v>
      </c>
      <c r="F124" s="10">
        <f>Table4[[#This Row],[amount]]/$B$1*$B$4</f>
        <v>2.49059150860597</v>
      </c>
      <c r="G124" s="11">
        <f t="shared" si="7"/>
        <v>16.403035675678918</v>
      </c>
      <c r="H124" s="11">
        <f t="shared" si="8"/>
        <v>13.682064452526896</v>
      </c>
    </row>
    <row r="125" spans="2:8">
      <c r="B125" s="12">
        <v>68151010</v>
      </c>
      <c r="C125" s="13" t="s">
        <v>20</v>
      </c>
      <c r="D125" s="14">
        <v>1</v>
      </c>
      <c r="E125" s="18">
        <v>99.59</v>
      </c>
      <c r="F125" s="10">
        <f>Table4[[#This Row],[amount]]/$B$1*$B$4</f>
        <v>2.49059150860597</v>
      </c>
      <c r="G125" s="11">
        <f t="shared" si="7"/>
        <v>16.403035675678918</v>
      </c>
      <c r="H125" s="11">
        <f t="shared" si="8"/>
        <v>13.682064452526896</v>
      </c>
    </row>
    <row r="126" spans="2:8">
      <c r="B126" s="12">
        <v>85444920</v>
      </c>
      <c r="C126" s="13" t="s">
        <v>20</v>
      </c>
      <c r="D126" s="14">
        <v>120</v>
      </c>
      <c r="E126" s="18">
        <v>346.8</v>
      </c>
      <c r="F126" s="10">
        <f>Table4[[#This Row],[amount]]/$B$1*$B$4</f>
        <v>8.6729303663475292</v>
      </c>
      <c r="G126" s="11">
        <f t="shared" si="7"/>
        <v>57.119919392764828</v>
      </c>
      <c r="H126" s="11">
        <f t="shared" si="8"/>
        <v>47.644742967530149</v>
      </c>
    </row>
    <row r="127" spans="2:8">
      <c r="B127" s="12">
        <v>85444920</v>
      </c>
      <c r="C127" s="13" t="s">
        <v>20</v>
      </c>
      <c r="D127" s="14">
        <v>180</v>
      </c>
      <c r="E127" s="18">
        <v>210.6</v>
      </c>
      <c r="F127" s="10">
        <f>Table4[[#This Row],[amount]]/$B$1*$B$4</f>
        <v>5.2667795131279975</v>
      </c>
      <c r="G127" s="11">
        <f t="shared" si="7"/>
        <v>34.687009873460994</v>
      </c>
      <c r="H127" s="11">
        <f t="shared" si="8"/>
        <v>28.933053255368655</v>
      </c>
    </row>
    <row r="128" spans="2:8">
      <c r="B128" s="12">
        <v>85369010</v>
      </c>
      <c r="C128" s="13" t="s">
        <v>20</v>
      </c>
      <c r="D128" s="14">
        <v>100</v>
      </c>
      <c r="E128" s="18">
        <v>97</v>
      </c>
      <c r="F128" s="10">
        <f>Table4[[#This Row],[amount]]/$B$1*$B$4</f>
        <v>2.4258196238053933</v>
      </c>
      <c r="G128" s="11">
        <f t="shared" si="7"/>
        <v>15.976448042382319</v>
      </c>
      <c r="H128" s="11">
        <f t="shared" si="8"/>
        <v>13.326240103374928</v>
      </c>
    </row>
    <row r="129" spans="2:8">
      <c r="B129" s="12">
        <v>85369010</v>
      </c>
      <c r="C129" s="13" t="s">
        <v>20</v>
      </c>
      <c r="D129" s="14">
        <v>200</v>
      </c>
      <c r="E129" s="18">
        <v>60</v>
      </c>
      <c r="F129" s="10">
        <f>Table4[[#This Row],[amount]]/$B$1*$B$4</f>
        <v>1.5005069837971505</v>
      </c>
      <c r="G129" s="11">
        <f t="shared" si="7"/>
        <v>9.8823389952880323</v>
      </c>
      <c r="H129" s="11">
        <f t="shared" si="8"/>
        <v>8.2430351154896471</v>
      </c>
    </row>
    <row r="130" spans="2:8">
      <c r="B130" s="12">
        <v>85369010</v>
      </c>
      <c r="C130" s="13" t="s">
        <v>27</v>
      </c>
      <c r="D130" s="14">
        <v>200</v>
      </c>
      <c r="E130" s="18">
        <v>248</v>
      </c>
      <c r="F130" s="10">
        <f>Table4[[#This Row],[amount]]/$B$1*$B$4</f>
        <v>6.2020955330282215</v>
      </c>
      <c r="G130" s="11">
        <f t="shared" si="7"/>
        <v>40.847001180523868</v>
      </c>
      <c r="H130" s="11">
        <f t="shared" si="8"/>
        <v>34.071211810690535</v>
      </c>
    </row>
    <row r="131" spans="2:8">
      <c r="B131" s="12">
        <v>85369010</v>
      </c>
      <c r="C131" s="13" t="s">
        <v>27</v>
      </c>
      <c r="D131" s="14">
        <v>200</v>
      </c>
      <c r="E131" s="18">
        <v>524</v>
      </c>
      <c r="F131" s="10">
        <f>Table4[[#This Row],[amount]]/$B$1*$B$4</f>
        <v>13.104427658495114</v>
      </c>
      <c r="G131" s="11">
        <f t="shared" si="7"/>
        <v>86.305760558848817</v>
      </c>
      <c r="H131" s="11">
        <f t="shared" si="8"/>
        <v>71.989173341942916</v>
      </c>
    </row>
    <row r="132" spans="2:8">
      <c r="B132" s="12">
        <v>39173200</v>
      </c>
      <c r="C132" s="13" t="s">
        <v>27</v>
      </c>
      <c r="D132" s="14">
        <v>20</v>
      </c>
      <c r="E132" s="18">
        <v>86.6</v>
      </c>
      <c r="F132" s="10">
        <f>Table4[[#This Row],[amount]]/$B$1*$B$4</f>
        <v>2.1657317466138872</v>
      </c>
      <c r="G132" s="11">
        <f t="shared" si="7"/>
        <v>14.263509283199062</v>
      </c>
      <c r="H132" s="11">
        <f t="shared" si="8"/>
        <v>11.897447350023389</v>
      </c>
    </row>
    <row r="133" spans="2:8">
      <c r="B133" s="12">
        <v>39173200</v>
      </c>
      <c r="C133" s="13" t="s">
        <v>27</v>
      </c>
      <c r="D133" s="14">
        <v>12</v>
      </c>
      <c r="E133" s="18">
        <v>18.240000000000002</v>
      </c>
      <c r="F133" s="10">
        <f>Table4[[#This Row],[amount]]/$B$1*$B$4</f>
        <v>0.45615412307433378</v>
      </c>
      <c r="G133" s="11">
        <f t="shared" si="7"/>
        <v>3.0042310545675623</v>
      </c>
      <c r="H133" s="11">
        <f t="shared" si="8"/>
        <v>2.5058826751088525</v>
      </c>
    </row>
    <row r="134" spans="2:8">
      <c r="B134" s="12">
        <v>39173200</v>
      </c>
      <c r="C134" s="13" t="s">
        <v>27</v>
      </c>
      <c r="D134" s="14">
        <v>20</v>
      </c>
      <c r="E134" s="18">
        <v>133.6</v>
      </c>
      <c r="F134" s="10">
        <f>Table4[[#This Row],[amount]]/$B$1*$B$4</f>
        <v>3.3411288839216549</v>
      </c>
      <c r="G134" s="11">
        <f t="shared" si="7"/>
        <v>22.004674829508019</v>
      </c>
      <c r="H134" s="11">
        <f t="shared" si="8"/>
        <v>18.354491523823611</v>
      </c>
    </row>
    <row r="135" spans="2:8">
      <c r="B135" s="12">
        <v>39173200</v>
      </c>
      <c r="C135" s="13" t="s">
        <v>27</v>
      </c>
      <c r="D135" s="14">
        <v>15</v>
      </c>
      <c r="E135" s="18">
        <v>326.84999999999997</v>
      </c>
      <c r="F135" s="10">
        <f>Table4[[#This Row],[amount]]/$B$1*$B$4</f>
        <v>8.1740117942349766</v>
      </c>
      <c r="G135" s="11">
        <f t="shared" si="7"/>
        <v>53.834041676831554</v>
      </c>
      <c r="H135" s="11">
        <f t="shared" si="8"/>
        <v>44.903933791629846</v>
      </c>
    </row>
    <row r="136" spans="2:8">
      <c r="B136" s="12">
        <v>74122000</v>
      </c>
      <c r="C136" s="13" t="s">
        <v>24</v>
      </c>
      <c r="D136" s="14">
        <v>8</v>
      </c>
      <c r="E136" s="18">
        <v>1058.48</v>
      </c>
      <c r="F136" s="10">
        <f>Table4[[#This Row],[amount]]/$B$1*$B$4</f>
        <v>26.470943870160131</v>
      </c>
      <c r="G136" s="11">
        <f t="shared" si="7"/>
        <v>174.33763632887462</v>
      </c>
      <c r="H136" s="11">
        <f t="shared" si="8"/>
        <v>145.41813015072469</v>
      </c>
    </row>
    <row r="137" spans="2:8">
      <c r="B137" s="12">
        <v>73181639</v>
      </c>
      <c r="C137" s="13" t="s">
        <v>20</v>
      </c>
      <c r="D137" s="14">
        <v>8</v>
      </c>
      <c r="E137" s="18">
        <v>151.28</v>
      </c>
      <c r="F137" s="10">
        <f>Table4[[#This Row],[amount]]/$B$1*$B$4</f>
        <v>3.7832782751472154</v>
      </c>
      <c r="G137" s="11">
        <f t="shared" si="7"/>
        <v>24.916670720119562</v>
      </c>
      <c r="H137" s="11">
        <f t="shared" si="8"/>
        <v>20.78343920452123</v>
      </c>
    </row>
    <row r="138" spans="2:8">
      <c r="B138" s="12">
        <v>74152900</v>
      </c>
      <c r="C138" s="13" t="s">
        <v>24</v>
      </c>
      <c r="D138" s="14">
        <v>8</v>
      </c>
      <c r="E138" s="18">
        <v>62.8</v>
      </c>
      <c r="F138" s="10">
        <f>Table4[[#This Row],[amount]]/$B$1*$B$4</f>
        <v>1.5705306430410175</v>
      </c>
      <c r="G138" s="11">
        <f t="shared" si="7"/>
        <v>10.343514815068142</v>
      </c>
      <c r="H138" s="11">
        <f t="shared" si="8"/>
        <v>8.6277100875458288</v>
      </c>
    </row>
    <row r="139" spans="2:8">
      <c r="B139" s="12">
        <v>39269097</v>
      </c>
      <c r="C139" s="13" t="s">
        <v>24</v>
      </c>
      <c r="D139" s="14">
        <v>14</v>
      </c>
      <c r="E139" s="18">
        <v>9.1</v>
      </c>
      <c r="F139" s="10">
        <f>Table4[[#This Row],[amount]]/$B$1*$B$4</f>
        <v>0.2275768925425678</v>
      </c>
      <c r="G139" s="11">
        <f t="shared" ref="G139:G166" si="9">E139/$B$1*$B$2</f>
        <v>1.4988214142853515</v>
      </c>
      <c r="H139" s="11">
        <f t="shared" ref="H139:H166" si="10">E139/$B$1*$B$3</f>
        <v>1.2501936591825962</v>
      </c>
    </row>
    <row r="140" spans="2:8">
      <c r="B140" s="12">
        <v>74122000</v>
      </c>
      <c r="C140" s="13" t="s">
        <v>24</v>
      </c>
      <c r="D140" s="14">
        <v>3</v>
      </c>
      <c r="E140" s="18">
        <v>119.13</v>
      </c>
      <c r="F140" s="10">
        <f>Table4[[#This Row],[amount]]/$B$1*$B$4</f>
        <v>2.9792566163292418</v>
      </c>
      <c r="G140" s="11">
        <f t="shared" si="9"/>
        <v>19.621384075144388</v>
      </c>
      <c r="H140" s="11">
        <f t="shared" si="10"/>
        <v>16.36654622180469</v>
      </c>
    </row>
    <row r="141" spans="2:8">
      <c r="B141" s="12">
        <v>85369010</v>
      </c>
      <c r="C141" s="13" t="s">
        <v>19</v>
      </c>
      <c r="D141" s="14">
        <v>1</v>
      </c>
      <c r="E141" s="18">
        <v>212.1</v>
      </c>
      <c r="F141" s="10">
        <f>Table4[[#This Row],[amount]]/$B$1*$B$4</f>
        <v>5.3042921877229272</v>
      </c>
      <c r="G141" s="11">
        <f t="shared" si="9"/>
        <v>34.934068348343196</v>
      </c>
      <c r="H141" s="11">
        <f t="shared" si="10"/>
        <v>29.139129133255899</v>
      </c>
    </row>
    <row r="142" spans="2:8">
      <c r="B142" s="12">
        <v>85369010</v>
      </c>
      <c r="C142" s="13" t="s">
        <v>19</v>
      </c>
      <c r="D142" s="14">
        <v>1</v>
      </c>
      <c r="E142" s="18">
        <v>217.15</v>
      </c>
      <c r="F142" s="10">
        <f>Table4[[#This Row],[amount]]/$B$1*$B$4</f>
        <v>5.430584858859187</v>
      </c>
      <c r="G142" s="11">
        <f t="shared" si="9"/>
        <v>35.765831880446605</v>
      </c>
      <c r="H142" s="11">
        <f t="shared" si="10"/>
        <v>29.832917922142947</v>
      </c>
    </row>
    <row r="143" spans="2:8">
      <c r="B143" s="12">
        <v>85369010</v>
      </c>
      <c r="C143" s="13" t="s">
        <v>19</v>
      </c>
      <c r="D143" s="14">
        <v>3</v>
      </c>
      <c r="E143" s="18">
        <v>354.51</v>
      </c>
      <c r="F143" s="10">
        <f>Table4[[#This Row],[amount]]/$B$1*$B$4</f>
        <v>8.8657455137654644</v>
      </c>
      <c r="G143" s="11">
        <f t="shared" si="9"/>
        <v>58.389799953659342</v>
      </c>
      <c r="H143" s="11">
        <f t="shared" si="10"/>
        <v>48.703972979870578</v>
      </c>
    </row>
    <row r="144" spans="2:8">
      <c r="B144" s="12">
        <v>94051021</v>
      </c>
      <c r="C144" s="13" t="s">
        <v>19</v>
      </c>
      <c r="D144" s="14">
        <v>3</v>
      </c>
      <c r="E144" s="18">
        <v>534.48</v>
      </c>
      <c r="F144" s="10">
        <f>Table4[[#This Row],[amount]]/$B$1*$B$4</f>
        <v>13.366516211665017</v>
      </c>
      <c r="G144" s="11">
        <f t="shared" si="9"/>
        <v>88.031875770025806</v>
      </c>
      <c r="H144" s="11">
        <f t="shared" si="10"/>
        <v>73.428956808781777</v>
      </c>
    </row>
    <row r="145" spans="2:8">
      <c r="B145" s="12">
        <v>85446010</v>
      </c>
      <c r="C145" s="13" t="s">
        <v>29</v>
      </c>
      <c r="D145" s="14">
        <v>100</v>
      </c>
      <c r="E145" s="18">
        <v>30</v>
      </c>
      <c r="F145" s="10">
        <f>Table4[[#This Row],[amount]]/$B$1*$B$4</f>
        <v>0.75025349189857526</v>
      </c>
      <c r="G145" s="11">
        <f t="shared" si="9"/>
        <v>4.9411694976440161</v>
      </c>
      <c r="H145" s="11">
        <f t="shared" si="10"/>
        <v>4.1215175577448235</v>
      </c>
    </row>
    <row r="146" spans="2:8">
      <c r="B146" s="12">
        <v>85446010</v>
      </c>
      <c r="C146" s="13" t="s">
        <v>29</v>
      </c>
      <c r="D146" s="14">
        <v>3200</v>
      </c>
      <c r="E146" s="18">
        <v>1888</v>
      </c>
      <c r="F146" s="10">
        <f>Table4[[#This Row],[amount]]/$B$1*$B$4</f>
        <v>47.215953090150336</v>
      </c>
      <c r="G146" s="11">
        <f t="shared" si="9"/>
        <v>310.96426705173013</v>
      </c>
      <c r="H146" s="11">
        <f t="shared" si="10"/>
        <v>259.38083830074089</v>
      </c>
    </row>
    <row r="147" spans="2:8">
      <c r="B147" s="12">
        <v>85446010</v>
      </c>
      <c r="C147" s="13" t="s">
        <v>29</v>
      </c>
      <c r="D147" s="14">
        <v>4100</v>
      </c>
      <c r="E147" s="18">
        <v>3608</v>
      </c>
      <c r="F147" s="10">
        <f>Table4[[#This Row],[amount]]/$B$1*$B$4</f>
        <v>90.230486625668647</v>
      </c>
      <c r="G147" s="11">
        <f t="shared" si="9"/>
        <v>594.25798491665364</v>
      </c>
      <c r="H147" s="11">
        <f t="shared" si="10"/>
        <v>495.68117827811068</v>
      </c>
    </row>
    <row r="148" spans="2:8">
      <c r="B148" s="12">
        <v>85446010</v>
      </c>
      <c r="C148" s="13" t="s">
        <v>30</v>
      </c>
      <c r="D148" s="14">
        <v>1400</v>
      </c>
      <c r="E148" s="18">
        <v>5152</v>
      </c>
      <c r="F148" s="10">
        <f>Table4[[#This Row],[amount]]/$B$1*$B$4</f>
        <v>128.84353300871533</v>
      </c>
      <c r="G148" s="11">
        <f t="shared" si="9"/>
        <v>848.56350839539903</v>
      </c>
      <c r="H148" s="11">
        <f t="shared" si="10"/>
        <v>707.80194858337757</v>
      </c>
    </row>
    <row r="149" spans="2:8">
      <c r="B149" s="12">
        <v>85446010</v>
      </c>
      <c r="C149" s="13" t="s">
        <v>30</v>
      </c>
      <c r="D149" s="14">
        <v>800</v>
      </c>
      <c r="E149" s="18">
        <v>2944</v>
      </c>
      <c r="F149" s="10">
        <f>Table4[[#This Row],[amount]]/$B$1*$B$4</f>
        <v>73.62487600498018</v>
      </c>
      <c r="G149" s="11">
        <f t="shared" si="9"/>
        <v>484.89343336879944</v>
      </c>
      <c r="H149" s="11">
        <f t="shared" si="10"/>
        <v>404.45825633335858</v>
      </c>
    </row>
    <row r="150" spans="2:8">
      <c r="B150" s="12">
        <v>85446010</v>
      </c>
      <c r="C150" s="13" t="s">
        <v>30</v>
      </c>
      <c r="D150" s="14">
        <v>200</v>
      </c>
      <c r="E150" s="18">
        <v>170</v>
      </c>
      <c r="F150" s="10">
        <f>Table4[[#This Row],[amount]]/$B$1*$B$4</f>
        <v>4.2514364540919267</v>
      </c>
      <c r="G150" s="11">
        <f t="shared" si="9"/>
        <v>27.999960486649428</v>
      </c>
      <c r="H150" s="11">
        <f t="shared" si="10"/>
        <v>23.355266160553999</v>
      </c>
    </row>
    <row r="151" spans="2:8">
      <c r="B151" s="12">
        <v>85446010</v>
      </c>
      <c r="C151" s="13" t="s">
        <v>30</v>
      </c>
      <c r="D151" s="14">
        <v>748</v>
      </c>
      <c r="E151" s="18">
        <v>830.28000000000009</v>
      </c>
      <c r="F151" s="10">
        <f>Table4[[#This Row],[amount]]/$B$1*$B$4</f>
        <v>20.764015641784969</v>
      </c>
      <c r="G151" s="11">
        <f t="shared" si="9"/>
        <v>136.75180701679579</v>
      </c>
      <c r="H151" s="11">
        <f t="shared" si="10"/>
        <v>114.06711992814573</v>
      </c>
    </row>
    <row r="152" spans="2:8">
      <c r="B152" s="12">
        <v>85446010</v>
      </c>
      <c r="C152" s="13" t="s">
        <v>31</v>
      </c>
      <c r="D152" s="14">
        <v>1100</v>
      </c>
      <c r="E152" s="18">
        <v>2332</v>
      </c>
      <c r="F152" s="10">
        <f>Table4[[#This Row],[amount]]/$B$1*$B$4</f>
        <v>58.319704770249245</v>
      </c>
      <c r="G152" s="11">
        <f t="shared" si="9"/>
        <v>384.09357561686153</v>
      </c>
      <c r="H152" s="11">
        <f t="shared" si="10"/>
        <v>320.37929815536421</v>
      </c>
    </row>
    <row r="153" spans="2:8">
      <c r="B153" s="12">
        <v>85446010</v>
      </c>
      <c r="C153" s="13" t="s">
        <v>32</v>
      </c>
      <c r="D153" s="14">
        <v>50</v>
      </c>
      <c r="E153" s="18">
        <v>15.5</v>
      </c>
      <c r="F153" s="10">
        <f>Table4[[#This Row],[amount]]/$B$1*$B$4</f>
        <v>0.38763097081426384</v>
      </c>
      <c r="G153" s="11">
        <f t="shared" si="9"/>
        <v>2.5529375737827418</v>
      </c>
      <c r="H153" s="11">
        <f t="shared" si="10"/>
        <v>2.1294507381681584</v>
      </c>
    </row>
    <row r="154" spans="2:8">
      <c r="B154" s="12">
        <v>85446010</v>
      </c>
      <c r="C154" s="13" t="s">
        <v>30</v>
      </c>
      <c r="D154" s="14">
        <v>320</v>
      </c>
      <c r="E154" s="18">
        <v>10009.6</v>
      </c>
      <c r="F154" s="10">
        <f>Table4[[#This Row],[amount]]/$B$1*$B$4</f>
        <v>250.32457841693261</v>
      </c>
      <c r="G154" s="11">
        <f t="shared" si="9"/>
        <v>1648.6376734539183</v>
      </c>
      <c r="H154" s="11">
        <f t="shared" si="10"/>
        <v>1375.1580715334194</v>
      </c>
    </row>
    <row r="155" spans="2:8">
      <c r="B155" s="12">
        <v>85446010</v>
      </c>
      <c r="C155" s="13" t="s">
        <v>30</v>
      </c>
      <c r="D155" s="14">
        <v>272</v>
      </c>
      <c r="E155" s="18">
        <v>1302.8800000000001</v>
      </c>
      <c r="F155" s="10">
        <f>Table4[[#This Row],[amount]]/$B$1*$B$4</f>
        <v>32.583008984160529</v>
      </c>
      <c r="G155" s="11">
        <f t="shared" si="9"/>
        <v>214.59169716968123</v>
      </c>
      <c r="H155" s="11">
        <f t="shared" si="10"/>
        <v>178.99475985448586</v>
      </c>
    </row>
    <row r="156" spans="2:8">
      <c r="B156" s="12">
        <v>85446010</v>
      </c>
      <c r="C156" s="13" t="s">
        <v>32</v>
      </c>
      <c r="D156" s="14">
        <v>120</v>
      </c>
      <c r="E156" s="18">
        <v>170.39999999999998</v>
      </c>
      <c r="F156" s="10">
        <f>Table4[[#This Row],[amount]]/$B$1*$B$4</f>
        <v>4.261439833983907</v>
      </c>
      <c r="G156" s="11">
        <f t="shared" si="9"/>
        <v>28.06584274661801</v>
      </c>
      <c r="H156" s="11">
        <f t="shared" si="10"/>
        <v>23.410219727990594</v>
      </c>
    </row>
    <row r="157" spans="2:8">
      <c r="B157" s="12">
        <v>85446010</v>
      </c>
      <c r="C157" s="13" t="s">
        <v>30</v>
      </c>
      <c r="D157" s="14">
        <v>124</v>
      </c>
      <c r="E157" s="18">
        <v>161.20000000000002</v>
      </c>
      <c r="F157" s="10">
        <f>Table4[[#This Row],[amount]]/$B$1*$B$4</f>
        <v>4.031362096468345</v>
      </c>
      <c r="G157" s="11">
        <f t="shared" si="9"/>
        <v>26.550550767340518</v>
      </c>
      <c r="H157" s="11">
        <f t="shared" si="10"/>
        <v>22.146287676948852</v>
      </c>
    </row>
    <row r="158" spans="2:8">
      <c r="B158" s="12">
        <v>85446010</v>
      </c>
      <c r="C158" s="13" t="s">
        <v>32</v>
      </c>
      <c r="D158" s="14">
        <v>50</v>
      </c>
      <c r="E158" s="18">
        <v>47.5</v>
      </c>
      <c r="F158" s="10">
        <f>Table4[[#This Row],[amount]]/$B$1*$B$4</f>
        <v>1.1879013621727441</v>
      </c>
      <c r="G158" s="11">
        <f t="shared" si="9"/>
        <v>7.8235183712696932</v>
      </c>
      <c r="H158" s="11">
        <f t="shared" si="10"/>
        <v>6.52573613309597</v>
      </c>
    </row>
    <row r="159" spans="2:8">
      <c r="B159" s="12">
        <v>85446010</v>
      </c>
      <c r="C159" s="13" t="s">
        <v>33</v>
      </c>
      <c r="D159" s="14">
        <v>82</v>
      </c>
      <c r="E159" s="18">
        <v>127.10000000000001</v>
      </c>
      <c r="F159" s="10">
        <f>Table4[[#This Row],[amount]]/$B$1*$B$4</f>
        <v>3.1785739606769638</v>
      </c>
      <c r="G159" s="11">
        <f t="shared" si="9"/>
        <v>20.934088105018485</v>
      </c>
      <c r="H159" s="11">
        <f t="shared" si="10"/>
        <v>17.461496052978902</v>
      </c>
    </row>
    <row r="160" spans="2:8">
      <c r="B160" s="12">
        <v>85446010</v>
      </c>
      <c r="C160" s="13" t="s">
        <v>32</v>
      </c>
      <c r="D160" s="14">
        <v>104</v>
      </c>
      <c r="E160" s="18">
        <v>4235.92</v>
      </c>
      <c r="F160" s="10">
        <f>Table4[[#This Row],[amount]]/$B$1*$B$4</f>
        <v>105.93379238010043</v>
      </c>
      <c r="G160" s="11">
        <f t="shared" si="9"/>
        <v>697.67995661534133</v>
      </c>
      <c r="H160" s="11">
        <f t="shared" si="10"/>
        <v>581.94728844008171</v>
      </c>
    </row>
    <row r="161" spans="2:8">
      <c r="B161" s="12">
        <v>73044100</v>
      </c>
      <c r="C161" s="13" t="s">
        <v>19</v>
      </c>
      <c r="D161" s="14">
        <v>18</v>
      </c>
      <c r="E161" s="18">
        <v>160.74</v>
      </c>
      <c r="F161" s="10">
        <f>Table4[[#This Row],[amount]]/$B$1*$B$4</f>
        <v>4.0198582095925666</v>
      </c>
      <c r="G161" s="11">
        <f t="shared" si="9"/>
        <v>26.474786168376646</v>
      </c>
      <c r="H161" s="11">
        <f t="shared" si="10"/>
        <v>22.083091074396766</v>
      </c>
    </row>
    <row r="162" spans="2:8">
      <c r="B162" s="12">
        <v>73044100</v>
      </c>
      <c r="C162" s="13" t="s">
        <v>19</v>
      </c>
      <c r="D162" s="14">
        <v>54</v>
      </c>
      <c r="E162" s="18">
        <v>378.53999999999996</v>
      </c>
      <c r="F162" s="10">
        <f>Table4[[#This Row],[amount]]/$B$1*$B$4</f>
        <v>9.4666985607762211</v>
      </c>
      <c r="G162" s="11">
        <f t="shared" si="9"/>
        <v>62.347676721272194</v>
      </c>
      <c r="H162" s="11">
        <f t="shared" si="10"/>
        <v>52.005308543624174</v>
      </c>
    </row>
    <row r="163" spans="2:8">
      <c r="B163" s="12">
        <v>73044100</v>
      </c>
      <c r="C163" s="13" t="s">
        <v>19</v>
      </c>
      <c r="D163" s="14">
        <v>12</v>
      </c>
      <c r="E163" s="18">
        <v>76.92</v>
      </c>
      <c r="F163" s="10">
        <f>Table4[[#This Row],[amount]]/$B$1*$B$4</f>
        <v>1.9236499532279467</v>
      </c>
      <c r="G163" s="11">
        <f t="shared" si="9"/>
        <v>12.669158591959258</v>
      </c>
      <c r="H163" s="11">
        <f t="shared" si="10"/>
        <v>10.567571018057725</v>
      </c>
    </row>
    <row r="164" spans="2:8">
      <c r="B164" s="15">
        <v>90262020</v>
      </c>
      <c r="C164" s="16" t="s">
        <v>19</v>
      </c>
      <c r="D164" s="17">
        <v>2</v>
      </c>
      <c r="E164" s="19">
        <v>2020</v>
      </c>
      <c r="F164" s="10">
        <f>Table4[[#This Row],[amount]]/$B$1*$B$4</f>
        <v>50.517068454504063</v>
      </c>
      <c r="G164" s="11">
        <f t="shared" si="9"/>
        <v>332.7054128413638</v>
      </c>
      <c r="H164" s="11">
        <f t="shared" si="10"/>
        <v>277.51551555481808</v>
      </c>
    </row>
    <row r="165" spans="2:8">
      <c r="B165" s="15">
        <v>90262020</v>
      </c>
      <c r="C165" s="16" t="s">
        <v>19</v>
      </c>
      <c r="D165" s="17">
        <v>2</v>
      </c>
      <c r="E165" s="19">
        <v>4040</v>
      </c>
      <c r="F165" s="10">
        <f>Table4[[#This Row],[amount]]/$B$1*$B$4</f>
        <v>101.03413690900813</v>
      </c>
      <c r="G165" s="11">
        <f t="shared" si="9"/>
        <v>665.41082568272759</v>
      </c>
      <c r="H165" s="11">
        <f t="shared" si="10"/>
        <v>555.03103110963616</v>
      </c>
    </row>
    <row r="166" spans="2:8">
      <c r="B166" s="7">
        <v>86090090</v>
      </c>
      <c r="C166" s="7" t="s">
        <v>34</v>
      </c>
      <c r="D166" s="7">
        <v>1</v>
      </c>
      <c r="E166" s="20">
        <v>2297.75</v>
      </c>
      <c r="F166" s="10">
        <f>Table4[[#This Row],[amount]]/$B$1*$B$4</f>
        <v>57.463165366998375</v>
      </c>
      <c r="G166" s="11">
        <f t="shared" si="9"/>
        <v>378.45240710705127</v>
      </c>
      <c r="H166" s="11">
        <f t="shared" si="10"/>
        <v>315.67389894360554</v>
      </c>
    </row>
    <row r="167" spans="2:8">
      <c r="D167" s="1">
        <f>SUBTOTAL(109,Table4[Nb of pc])</f>
        <v>35210</v>
      </c>
      <c r="E167" s="1">
        <f>SUBTOTAL(109,Table4[amount])</f>
        <v>79972.974000000002</v>
      </c>
      <c r="F167" s="11">
        <f>SUBTOTAL(109,Table4[Freight charges])</f>
        <v>2000.0001000337993</v>
      </c>
      <c r="G167" s="11">
        <f>SUBTOTAL(109,Table4[Gross weight])</f>
        <v>13172.000658822606</v>
      </c>
      <c r="H167" s="11">
        <f>SUBTOTAL(109,Table4[Net weight])</f>
        <v>10987.00054953568</v>
      </c>
    </row>
  </sheetData>
  <pageMargins left="0.7" right="0.7" top="0.75" bottom="0.75" header="0.3" footer="0.3"/>
  <pageSetup paperSize="9" orientation="portrait" horizontalDpi="300" verticalDpi="30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D7909C-3B65-4BA7-8A44-13616CA8D7C6}">
  <dimension ref="A2:A70"/>
  <sheetViews>
    <sheetView topLeftCell="A40" workbookViewId="0">
      <selection activeCell="J24" sqref="J24"/>
    </sheetView>
  </sheetViews>
  <sheetFormatPr defaultRowHeight="15"/>
  <sheetData>
    <row r="2" spans="1:1">
      <c r="A2" t="s">
        <v>11</v>
      </c>
    </row>
    <row r="4" spans="1:1">
      <c r="A4" t="s">
        <v>12</v>
      </c>
    </row>
    <row r="6" spans="1:1">
      <c r="A6" t="s">
        <v>13</v>
      </c>
    </row>
    <row r="8" spans="1:1">
      <c r="A8" t="s">
        <v>14</v>
      </c>
    </row>
    <row r="29" spans="1:1">
      <c r="A29" t="s">
        <v>15</v>
      </c>
    </row>
    <row r="49" spans="1:1">
      <c r="A49" t="s">
        <v>16</v>
      </c>
    </row>
    <row r="68" spans="1:1">
      <c r="A68" t="s">
        <v>17</v>
      </c>
    </row>
    <row r="70" spans="1:1">
      <c r="A70" t="s">
        <v>18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444D28-19B5-4FD4-B248-84CB62F40092}">
  <dimension ref="A1:F117"/>
  <sheetViews>
    <sheetView topLeftCell="A22" workbookViewId="0">
      <selection activeCell="B69" sqref="B69"/>
    </sheetView>
  </sheetViews>
  <sheetFormatPr defaultRowHeight="15"/>
  <cols>
    <col min="1" max="1" width="16.42578125" bestFit="1" customWidth="1"/>
    <col min="2" max="2" width="15" bestFit="1" customWidth="1"/>
    <col min="3" max="3" width="14.5703125" bestFit="1" customWidth="1"/>
    <col min="4" max="4" width="21.42578125" bestFit="1" customWidth="1"/>
    <col min="5" max="5" width="19.42578125" bestFit="1" customWidth="1"/>
    <col min="6" max="7" width="17.7109375" bestFit="1" customWidth="1"/>
  </cols>
  <sheetData>
    <row r="1" spans="1:6">
      <c r="A1" s="22" t="s">
        <v>35</v>
      </c>
      <c r="B1" t="s">
        <v>37</v>
      </c>
      <c r="C1" t="s">
        <v>38</v>
      </c>
      <c r="D1" t="s">
        <v>39</v>
      </c>
      <c r="E1" t="s">
        <v>40</v>
      </c>
      <c r="F1" t="s">
        <v>41</v>
      </c>
    </row>
    <row r="2" spans="1:6">
      <c r="A2" s="23">
        <v>35061000</v>
      </c>
      <c r="B2" s="21">
        <v>10</v>
      </c>
      <c r="C2" s="21">
        <v>299</v>
      </c>
      <c r="D2" s="21">
        <v>7.4775264692557997</v>
      </c>
      <c r="E2" s="21">
        <v>49.246989326518701</v>
      </c>
      <c r="F2" s="21">
        <v>41.077791658856739</v>
      </c>
    </row>
    <row r="3" spans="1:6">
      <c r="A3" s="24" t="s">
        <v>19</v>
      </c>
      <c r="B3" s="21">
        <v>10</v>
      </c>
      <c r="C3" s="21">
        <v>299</v>
      </c>
      <c r="D3" s="21">
        <v>7.4775264692557997</v>
      </c>
      <c r="E3" s="21">
        <v>49.246989326518701</v>
      </c>
      <c r="F3" s="21">
        <v>41.077791658856739</v>
      </c>
    </row>
    <row r="4" spans="1:6">
      <c r="A4" s="23">
        <v>39173200</v>
      </c>
      <c r="B4" s="21">
        <v>67</v>
      </c>
      <c r="C4" s="21">
        <v>565.29</v>
      </c>
      <c r="D4" s="21">
        <v>14.137026547844853</v>
      </c>
      <c r="E4" s="21">
        <v>93.106456844106191</v>
      </c>
      <c r="F4" s="21">
        <v>77.6617553405857</v>
      </c>
    </row>
    <row r="5" spans="1:6">
      <c r="A5" s="24" t="s">
        <v>27</v>
      </c>
      <c r="B5" s="21">
        <v>67</v>
      </c>
      <c r="C5" s="21">
        <v>565.29</v>
      </c>
      <c r="D5" s="21">
        <v>14.137026547844853</v>
      </c>
      <c r="E5" s="21">
        <v>93.106456844106191</v>
      </c>
      <c r="F5" s="21">
        <v>77.6617553405857</v>
      </c>
    </row>
    <row r="6" spans="1:6">
      <c r="A6" s="23">
        <v>39174000</v>
      </c>
      <c r="B6" s="21">
        <v>200</v>
      </c>
      <c r="C6" s="21">
        <v>438</v>
      </c>
      <c r="D6" s="21">
        <v>10.953700981719198</v>
      </c>
      <c r="E6" s="21">
        <v>72.14107466560263</v>
      </c>
      <c r="F6" s="21">
        <v>60.174156343074408</v>
      </c>
    </row>
    <row r="7" spans="1:6">
      <c r="A7" s="24" t="s">
        <v>19</v>
      </c>
      <c r="B7" s="21">
        <v>200</v>
      </c>
      <c r="C7" s="21">
        <v>438</v>
      </c>
      <c r="D7" s="21">
        <v>10.953700981719198</v>
      </c>
      <c r="E7" s="21">
        <v>72.14107466560263</v>
      </c>
      <c r="F7" s="21">
        <v>60.174156343074408</v>
      </c>
    </row>
    <row r="8" spans="1:6">
      <c r="A8" s="23">
        <v>39191080</v>
      </c>
      <c r="B8" s="21">
        <v>200</v>
      </c>
      <c r="C8" s="21">
        <v>22</v>
      </c>
      <c r="D8" s="21">
        <v>0.55018589405895513</v>
      </c>
      <c r="E8" s="21">
        <v>3.6235242982722786</v>
      </c>
      <c r="F8" s="21">
        <v>3.0224462090128701</v>
      </c>
    </row>
    <row r="9" spans="1:6">
      <c r="A9" s="24" t="s">
        <v>20</v>
      </c>
      <c r="B9" s="21">
        <v>200</v>
      </c>
      <c r="C9" s="21">
        <v>22</v>
      </c>
      <c r="D9" s="21">
        <v>0.55018589405895513</v>
      </c>
      <c r="E9" s="21">
        <v>3.6235242982722786</v>
      </c>
      <c r="F9" s="21">
        <v>3.0224462090128701</v>
      </c>
    </row>
    <row r="10" spans="1:6">
      <c r="A10" s="23">
        <v>39259010</v>
      </c>
      <c r="B10" s="21">
        <v>160</v>
      </c>
      <c r="C10" s="21">
        <v>334.59999999999997</v>
      </c>
      <c r="D10" s="21">
        <v>8.3678272796421087</v>
      </c>
      <c r="E10" s="21">
        <v>55.110510463722932</v>
      </c>
      <c r="F10" s="21">
        <v>45.968659160713919</v>
      </c>
    </row>
    <row r="11" spans="1:6">
      <c r="A11" s="24" t="s">
        <v>20</v>
      </c>
      <c r="B11" s="21">
        <v>160</v>
      </c>
      <c r="C11" s="21">
        <v>334.59999999999997</v>
      </c>
      <c r="D11" s="21">
        <v>8.3678272796421087</v>
      </c>
      <c r="E11" s="21">
        <v>55.110510463722932</v>
      </c>
      <c r="F11" s="21">
        <v>45.968659160713919</v>
      </c>
    </row>
    <row r="12" spans="1:6">
      <c r="A12" s="23">
        <v>39269097</v>
      </c>
      <c r="B12" s="21">
        <v>10064</v>
      </c>
      <c r="C12" s="21">
        <v>169.88</v>
      </c>
      <c r="D12" s="21">
        <v>4.2484354401243323</v>
      </c>
      <c r="E12" s="21">
        <v>27.980195808658856</v>
      </c>
      <c r="F12" s="21">
        <v>23.338780090323013</v>
      </c>
    </row>
    <row r="13" spans="1:6">
      <c r="A13" s="24" t="s">
        <v>20</v>
      </c>
      <c r="B13" s="21">
        <v>10000</v>
      </c>
      <c r="C13" s="21">
        <v>100</v>
      </c>
      <c r="D13" s="21">
        <v>2.5008449729952513</v>
      </c>
      <c r="E13" s="21">
        <v>16.470564992146723</v>
      </c>
      <c r="F13" s="21">
        <v>13.738391859149408</v>
      </c>
    </row>
    <row r="14" spans="1:6">
      <c r="A14" s="24" t="s">
        <v>24</v>
      </c>
      <c r="B14" s="21">
        <v>44</v>
      </c>
      <c r="C14" s="21">
        <v>59.28</v>
      </c>
      <c r="D14" s="21">
        <v>1.4825008999915847</v>
      </c>
      <c r="E14" s="21">
        <v>9.7637509273445779</v>
      </c>
      <c r="F14" s="21">
        <v>8.1441186941037707</v>
      </c>
    </row>
    <row r="15" spans="1:6">
      <c r="A15" s="24" t="s">
        <v>19</v>
      </c>
      <c r="B15" s="21">
        <v>20</v>
      </c>
      <c r="C15" s="21">
        <v>10.600000000000001</v>
      </c>
      <c r="D15" s="21">
        <v>0.2650895671374966</v>
      </c>
      <c r="E15" s="21">
        <v>1.7458798891675527</v>
      </c>
      <c r="F15" s="21">
        <v>1.4562695370698377</v>
      </c>
    </row>
    <row r="16" spans="1:6">
      <c r="A16" s="23">
        <v>40169300</v>
      </c>
      <c r="B16" s="21">
        <v>178</v>
      </c>
      <c r="C16" s="21">
        <v>2863.7</v>
      </c>
      <c r="D16" s="21">
        <v>71.616697491665008</v>
      </c>
      <c r="E16" s="21">
        <v>471.66756968010566</v>
      </c>
      <c r="F16" s="21">
        <v>393.42632767046166</v>
      </c>
    </row>
    <row r="17" spans="1:6">
      <c r="A17" s="24" t="s">
        <v>26</v>
      </c>
      <c r="B17" s="21">
        <v>178</v>
      </c>
      <c r="C17" s="21">
        <v>2863.7</v>
      </c>
      <c r="D17" s="21">
        <v>71.616697491665008</v>
      </c>
      <c r="E17" s="21">
        <v>471.66756968010566</v>
      </c>
      <c r="F17" s="21">
        <v>393.42632767046166</v>
      </c>
    </row>
    <row r="18" spans="1:6">
      <c r="A18" s="23">
        <v>68069000</v>
      </c>
      <c r="B18" s="21">
        <v>3</v>
      </c>
      <c r="C18" s="21">
        <v>91.77</v>
      </c>
      <c r="D18" s="21">
        <v>2.2950254317177414</v>
      </c>
      <c r="E18" s="21">
        <v>15.115037493293045</v>
      </c>
      <c r="F18" s="21">
        <v>12.607722209141413</v>
      </c>
    </row>
    <row r="19" spans="1:6">
      <c r="A19" s="24" t="s">
        <v>20</v>
      </c>
      <c r="B19" s="21">
        <v>3</v>
      </c>
      <c r="C19" s="21">
        <v>91.77</v>
      </c>
      <c r="D19" s="21">
        <v>2.2950254317177414</v>
      </c>
      <c r="E19" s="21">
        <v>15.115037493293045</v>
      </c>
      <c r="F19" s="21">
        <v>12.607722209141413</v>
      </c>
    </row>
    <row r="20" spans="1:6">
      <c r="A20" s="23">
        <v>68151010</v>
      </c>
      <c r="B20" s="21">
        <v>4</v>
      </c>
      <c r="C20" s="21">
        <v>398.36</v>
      </c>
      <c r="D20" s="21">
        <v>9.96236603442388</v>
      </c>
      <c r="E20" s="21">
        <v>65.612142702715673</v>
      </c>
      <c r="F20" s="21">
        <v>54.728257810107586</v>
      </c>
    </row>
    <row r="21" spans="1:6">
      <c r="A21" s="24" t="s">
        <v>20</v>
      </c>
      <c r="B21" s="21">
        <v>4</v>
      </c>
      <c r="C21" s="21">
        <v>398.36</v>
      </c>
      <c r="D21" s="21">
        <v>9.96236603442388</v>
      </c>
      <c r="E21" s="21">
        <v>65.612142702715673</v>
      </c>
      <c r="F21" s="21">
        <v>54.728257810107586</v>
      </c>
    </row>
    <row r="22" spans="1:6">
      <c r="A22" s="23">
        <v>69031000</v>
      </c>
      <c r="B22" s="21">
        <v>1</v>
      </c>
      <c r="C22" s="21">
        <v>555.04999999999995</v>
      </c>
      <c r="D22" s="21">
        <v>13.880940022610137</v>
      </c>
      <c r="E22" s="21">
        <v>91.419870988910361</v>
      </c>
      <c r="F22" s="21">
        <v>76.254944014208789</v>
      </c>
    </row>
    <row r="23" spans="1:6">
      <c r="A23" s="24" t="s">
        <v>20</v>
      </c>
      <c r="B23" s="21">
        <v>1</v>
      </c>
      <c r="C23" s="21">
        <v>555.04999999999995</v>
      </c>
      <c r="D23" s="21">
        <v>13.880940022610137</v>
      </c>
      <c r="E23" s="21">
        <v>91.419870988910361</v>
      </c>
      <c r="F23" s="21">
        <v>76.254944014208789</v>
      </c>
    </row>
    <row r="24" spans="1:6">
      <c r="A24" s="23">
        <v>72125040</v>
      </c>
      <c r="B24" s="21">
        <v>25</v>
      </c>
      <c r="C24" s="21">
        <v>364</v>
      </c>
      <c r="D24" s="21">
        <v>9.1030757017027124</v>
      </c>
      <c r="E24" s="21">
        <v>59.95285657141406</v>
      </c>
      <c r="F24" s="21">
        <v>50.007746367303845</v>
      </c>
    </row>
    <row r="25" spans="1:6">
      <c r="A25" s="24" t="s">
        <v>20</v>
      </c>
      <c r="B25" s="21">
        <v>25</v>
      </c>
      <c r="C25" s="21">
        <v>364</v>
      </c>
      <c r="D25" s="21">
        <v>9.1030757017027124</v>
      </c>
      <c r="E25" s="21">
        <v>59.95285657141406</v>
      </c>
      <c r="F25" s="21">
        <v>50.007746367303845</v>
      </c>
    </row>
    <row r="26" spans="1:6">
      <c r="A26" s="23">
        <v>72202021</v>
      </c>
      <c r="B26" s="21">
        <v>18</v>
      </c>
      <c r="C26" s="21">
        <v>124.85999999999999</v>
      </c>
      <c r="D26" s="21">
        <v>3.1225550332818699</v>
      </c>
      <c r="E26" s="21">
        <v>20.565147449194395</v>
      </c>
      <c r="F26" s="21">
        <v>17.153756075333952</v>
      </c>
    </row>
    <row r="27" spans="1:6">
      <c r="A27" s="24" t="s">
        <v>20</v>
      </c>
      <c r="B27" s="21">
        <v>18</v>
      </c>
      <c r="C27" s="21">
        <v>124.85999999999999</v>
      </c>
      <c r="D27" s="21">
        <v>3.1225550332818699</v>
      </c>
      <c r="E27" s="21">
        <v>20.565147449194395</v>
      </c>
      <c r="F27" s="21">
        <v>17.153756075333952</v>
      </c>
    </row>
    <row r="28" spans="1:6">
      <c r="A28" s="23">
        <v>73044100</v>
      </c>
      <c r="B28" s="21">
        <v>84</v>
      </c>
      <c r="C28" s="21">
        <v>616.19999999999993</v>
      </c>
      <c r="D28" s="21">
        <v>15.410206723596735</v>
      </c>
      <c r="E28" s="21">
        <v>101.49162148160811</v>
      </c>
      <c r="F28" s="21">
        <v>84.655970636078663</v>
      </c>
    </row>
    <row r="29" spans="1:6">
      <c r="A29" s="24" t="s">
        <v>19</v>
      </c>
      <c r="B29" s="21">
        <v>84</v>
      </c>
      <c r="C29" s="21">
        <v>616.19999999999993</v>
      </c>
      <c r="D29" s="21">
        <v>15.410206723596735</v>
      </c>
      <c r="E29" s="21">
        <v>101.49162148160811</v>
      </c>
      <c r="F29" s="21">
        <v>84.655970636078663</v>
      </c>
    </row>
    <row r="30" spans="1:6">
      <c r="A30" s="23">
        <v>73064020</v>
      </c>
      <c r="B30" s="21">
        <v>2</v>
      </c>
      <c r="C30" s="21">
        <v>151.12</v>
      </c>
      <c r="D30" s="21">
        <v>3.7792769231904231</v>
      </c>
      <c r="E30" s="21">
        <v>24.890317816132129</v>
      </c>
      <c r="F30" s="21">
        <v>20.761457777546589</v>
      </c>
    </row>
    <row r="31" spans="1:6">
      <c r="A31" s="24" t="s">
        <v>20</v>
      </c>
      <c r="B31" s="21">
        <v>2</v>
      </c>
      <c r="C31" s="21">
        <v>151.12</v>
      </c>
      <c r="D31" s="21">
        <v>3.7792769231904231</v>
      </c>
      <c r="E31" s="21">
        <v>24.890317816132129</v>
      </c>
      <c r="F31" s="21">
        <v>20.761457777546589</v>
      </c>
    </row>
    <row r="32" spans="1:6">
      <c r="A32" s="23">
        <v>73079910</v>
      </c>
      <c r="B32" s="21">
        <v>89</v>
      </c>
      <c r="C32" s="21">
        <v>1360.98</v>
      </c>
      <c r="D32" s="21">
        <v>34.035999913470768</v>
      </c>
      <c r="E32" s="21">
        <v>224.16109543011848</v>
      </c>
      <c r="F32" s="21">
        <v>186.97676552465165</v>
      </c>
    </row>
    <row r="33" spans="1:6">
      <c r="A33" s="24" t="s">
        <v>22</v>
      </c>
      <c r="B33" s="21">
        <v>50</v>
      </c>
      <c r="C33" s="21">
        <v>527.54999999999995</v>
      </c>
      <c r="D33" s="21">
        <v>13.193207655036446</v>
      </c>
      <c r="E33" s="21">
        <v>86.890465616070031</v>
      </c>
      <c r="F33" s="21">
        <v>72.476886252942705</v>
      </c>
    </row>
    <row r="34" spans="1:6">
      <c r="A34" s="24" t="s">
        <v>21</v>
      </c>
      <c r="B34" s="21">
        <v>39</v>
      </c>
      <c r="C34" s="21">
        <v>833.43000000000006</v>
      </c>
      <c r="D34" s="21">
        <v>20.842792258434322</v>
      </c>
      <c r="E34" s="21">
        <v>137.27062981404845</v>
      </c>
      <c r="F34" s="21">
        <v>114.49987927170895</v>
      </c>
    </row>
    <row r="35" spans="1:6">
      <c r="A35" s="23">
        <v>73089051</v>
      </c>
      <c r="B35" s="21">
        <v>212</v>
      </c>
      <c r="C35" s="21">
        <v>440.6</v>
      </c>
      <c r="D35" s="21">
        <v>11.018722951017075</v>
      </c>
      <c r="E35" s="21">
        <v>72.56930935539846</v>
      </c>
      <c r="F35" s="21">
        <v>60.531354531412305</v>
      </c>
    </row>
    <row r="36" spans="1:6">
      <c r="A36" s="24" t="s">
        <v>20</v>
      </c>
      <c r="B36" s="21">
        <v>212</v>
      </c>
      <c r="C36" s="21">
        <v>440.6</v>
      </c>
      <c r="D36" s="21">
        <v>11.018722951017075</v>
      </c>
      <c r="E36" s="21">
        <v>72.56930935539846</v>
      </c>
      <c r="F36" s="21">
        <v>60.531354531412305</v>
      </c>
    </row>
    <row r="37" spans="1:6">
      <c r="A37" s="23">
        <v>73089059</v>
      </c>
      <c r="B37" s="21">
        <v>506</v>
      </c>
      <c r="C37" s="21">
        <v>8293.58</v>
      </c>
      <c r="D37" s="21">
        <v>207.40957851133953</v>
      </c>
      <c r="E37" s="21">
        <v>1365.9994840756819</v>
      </c>
      <c r="F37" s="21">
        <v>1139.4045195520437</v>
      </c>
    </row>
    <row r="38" spans="1:6">
      <c r="A38" s="24" t="s">
        <v>20</v>
      </c>
      <c r="B38" s="21">
        <v>506</v>
      </c>
      <c r="C38" s="21">
        <v>8293.58</v>
      </c>
      <c r="D38" s="21">
        <v>207.40957851133953</v>
      </c>
      <c r="E38" s="21">
        <v>1365.9994840756819</v>
      </c>
      <c r="F38" s="21">
        <v>1139.4045195520437</v>
      </c>
    </row>
    <row r="39" spans="1:6">
      <c r="A39" s="23">
        <v>73181520</v>
      </c>
      <c r="B39" s="21">
        <v>1214</v>
      </c>
      <c r="C39" s="21">
        <v>171.32</v>
      </c>
      <c r="D39" s="21">
        <v>4.2844476077354638</v>
      </c>
      <c r="E39" s="21">
        <v>28.217371944545764</v>
      </c>
      <c r="F39" s="21">
        <v>23.536612933094773</v>
      </c>
    </row>
    <row r="40" spans="1:6">
      <c r="A40" s="24" t="s">
        <v>20</v>
      </c>
      <c r="B40" s="21">
        <v>14</v>
      </c>
      <c r="C40" s="21">
        <v>19.32</v>
      </c>
      <c r="D40" s="21">
        <v>0.48316324878268246</v>
      </c>
      <c r="E40" s="21">
        <v>3.1821131564827465</v>
      </c>
      <c r="F40" s="21">
        <v>2.6542573071876658</v>
      </c>
    </row>
    <row r="41" spans="1:6">
      <c r="A41" s="24" t="s">
        <v>19</v>
      </c>
      <c r="B41" s="21">
        <v>1200</v>
      </c>
      <c r="C41" s="21">
        <v>152</v>
      </c>
      <c r="D41" s="21">
        <v>3.8012843589527816</v>
      </c>
      <c r="E41" s="21">
        <v>25.035258788063018</v>
      </c>
      <c r="F41" s="21">
        <v>20.882355625907106</v>
      </c>
    </row>
    <row r="42" spans="1:6">
      <c r="A42" s="23">
        <v>73181639</v>
      </c>
      <c r="B42" s="21">
        <v>8</v>
      </c>
      <c r="C42" s="21">
        <v>151.28</v>
      </c>
      <c r="D42" s="21">
        <v>3.7832782751472154</v>
      </c>
      <c r="E42" s="21">
        <v>24.916670720119562</v>
      </c>
      <c r="F42" s="21">
        <v>20.78343920452123</v>
      </c>
    </row>
    <row r="43" spans="1:6">
      <c r="A43" s="24" t="s">
        <v>20</v>
      </c>
      <c r="B43" s="21">
        <v>8</v>
      </c>
      <c r="C43" s="21">
        <v>151.28</v>
      </c>
      <c r="D43" s="21">
        <v>3.7832782751472154</v>
      </c>
      <c r="E43" s="21">
        <v>24.916670720119562</v>
      </c>
      <c r="F43" s="21">
        <v>20.78343920452123</v>
      </c>
    </row>
    <row r="44" spans="1:6">
      <c r="A44" s="23">
        <v>73181900</v>
      </c>
      <c r="B44" s="21">
        <v>2540</v>
      </c>
      <c r="C44" s="21">
        <v>2044.6000000000001</v>
      </c>
      <c r="D44" s="21">
        <v>51.132276317860892</v>
      </c>
      <c r="E44" s="21">
        <v>336.75717182943185</v>
      </c>
      <c r="F44" s="21">
        <v>280.89515995216885</v>
      </c>
    </row>
    <row r="45" spans="1:6">
      <c r="A45" s="24" t="s">
        <v>20</v>
      </c>
      <c r="B45" s="21">
        <v>2540</v>
      </c>
      <c r="C45" s="21">
        <v>2044.6000000000001</v>
      </c>
      <c r="D45" s="21">
        <v>51.132276317860892</v>
      </c>
      <c r="E45" s="21">
        <v>336.75717182943185</v>
      </c>
      <c r="F45" s="21">
        <v>280.89515995216885</v>
      </c>
    </row>
    <row r="46" spans="1:6">
      <c r="A46" s="23">
        <v>73269040</v>
      </c>
      <c r="B46" s="21">
        <v>300</v>
      </c>
      <c r="C46" s="21">
        <v>21.000000000000004</v>
      </c>
      <c r="D46" s="21">
        <v>0.52517744432900271</v>
      </c>
      <c r="E46" s="21">
        <v>3.4588186483508117</v>
      </c>
      <c r="F46" s="21">
        <v>2.8850622904213767</v>
      </c>
    </row>
    <row r="47" spans="1:6">
      <c r="A47" s="24" t="s">
        <v>20</v>
      </c>
      <c r="B47" s="21">
        <v>300</v>
      </c>
      <c r="C47" s="21">
        <v>21.000000000000004</v>
      </c>
      <c r="D47" s="21">
        <v>0.52517744432900271</v>
      </c>
      <c r="E47" s="21">
        <v>3.4588186483508117</v>
      </c>
      <c r="F47" s="21">
        <v>2.8850622904213767</v>
      </c>
    </row>
    <row r="48" spans="1:6">
      <c r="A48" s="23">
        <v>73269050</v>
      </c>
      <c r="B48" s="21">
        <v>32</v>
      </c>
      <c r="C48" s="21">
        <v>539.52</v>
      </c>
      <c r="D48" s="21">
        <v>13.492558798303978</v>
      </c>
      <c r="E48" s="21">
        <v>88.861992245629992</v>
      </c>
      <c r="F48" s="21">
        <v>74.121371758482894</v>
      </c>
    </row>
    <row r="49" spans="1:6">
      <c r="A49" s="24" t="s">
        <v>20</v>
      </c>
      <c r="B49" s="21">
        <v>32</v>
      </c>
      <c r="C49" s="21">
        <v>539.52</v>
      </c>
      <c r="D49" s="21">
        <v>13.492558798303978</v>
      </c>
      <c r="E49" s="21">
        <v>88.861992245629992</v>
      </c>
      <c r="F49" s="21">
        <v>74.121371758482894</v>
      </c>
    </row>
    <row r="50" spans="1:6">
      <c r="A50" s="23">
        <v>73269092</v>
      </c>
      <c r="B50" s="21">
        <v>8</v>
      </c>
      <c r="C50" s="21">
        <v>495.6</v>
      </c>
      <c r="D50" s="21">
        <v>12.394187686164461</v>
      </c>
      <c r="E50" s="21">
        <v>81.628120101079134</v>
      </c>
      <c r="F50" s="21">
        <v>68.087470053944472</v>
      </c>
    </row>
    <row r="51" spans="1:6">
      <c r="A51" s="24" t="s">
        <v>25</v>
      </c>
      <c r="B51" s="21">
        <v>4</v>
      </c>
      <c r="C51" s="21">
        <v>245.68</v>
      </c>
      <c r="D51" s="21">
        <v>6.1440759296547318</v>
      </c>
      <c r="E51" s="21">
        <v>40.464884072706063</v>
      </c>
      <c r="F51" s="21">
        <v>33.752481119558269</v>
      </c>
    </row>
    <row r="52" spans="1:6">
      <c r="A52" s="24" t="s">
        <v>26</v>
      </c>
      <c r="B52" s="21">
        <v>4</v>
      </c>
      <c r="C52" s="21">
        <v>249.92</v>
      </c>
      <c r="D52" s="21">
        <v>6.2501117565097299</v>
      </c>
      <c r="E52" s="21">
        <v>41.163236028373078</v>
      </c>
      <c r="F52" s="21">
        <v>34.334988934386203</v>
      </c>
    </row>
    <row r="53" spans="1:6">
      <c r="A53" s="23">
        <v>74071000</v>
      </c>
      <c r="B53" s="21">
        <v>27</v>
      </c>
      <c r="C53" s="21">
        <v>1475.97</v>
      </c>
      <c r="D53" s="21">
        <v>36.911721547918006</v>
      </c>
      <c r="E53" s="21">
        <v>243.10059811458797</v>
      </c>
      <c r="F53" s="21">
        <v>202.77454232348754</v>
      </c>
    </row>
    <row r="54" spans="1:6">
      <c r="A54" s="24" t="s">
        <v>20</v>
      </c>
      <c r="B54" s="21">
        <v>27</v>
      </c>
      <c r="C54" s="21">
        <v>1475.97</v>
      </c>
      <c r="D54" s="21">
        <v>36.911721547918006</v>
      </c>
      <c r="E54" s="21">
        <v>243.10059811458797</v>
      </c>
      <c r="F54" s="21">
        <v>202.77454232348754</v>
      </c>
    </row>
    <row r="55" spans="1:6">
      <c r="A55" s="23">
        <v>74091100</v>
      </c>
      <c r="B55" s="21">
        <v>150</v>
      </c>
      <c r="C55" s="21">
        <v>720</v>
      </c>
      <c r="D55" s="21">
        <v>18.006083805565805</v>
      </c>
      <c r="E55" s="21">
        <v>118.58806794345638</v>
      </c>
      <c r="F55" s="21">
        <v>98.916421385875751</v>
      </c>
    </row>
    <row r="56" spans="1:6">
      <c r="A56" s="24" t="s">
        <v>20</v>
      </c>
      <c r="B56" s="21">
        <v>150</v>
      </c>
      <c r="C56" s="21">
        <v>720</v>
      </c>
      <c r="D56" s="21">
        <v>18.006083805565805</v>
      </c>
      <c r="E56" s="21">
        <v>118.58806794345638</v>
      </c>
      <c r="F56" s="21">
        <v>98.916421385875751</v>
      </c>
    </row>
    <row r="57" spans="1:6">
      <c r="A57" s="23">
        <v>74122000</v>
      </c>
      <c r="B57" s="21">
        <v>48</v>
      </c>
      <c r="C57" s="21">
        <v>1657</v>
      </c>
      <c r="D57" s="21">
        <v>41.439001202531308</v>
      </c>
      <c r="E57" s="21">
        <v>272.91726191987112</v>
      </c>
      <c r="F57" s="21">
        <v>227.64515310610574</v>
      </c>
    </row>
    <row r="58" spans="1:6">
      <c r="A58" s="24" t="s">
        <v>24</v>
      </c>
      <c r="B58" s="21">
        <v>48</v>
      </c>
      <c r="C58" s="21">
        <v>1657</v>
      </c>
      <c r="D58" s="21">
        <v>41.439001202531308</v>
      </c>
      <c r="E58" s="21">
        <v>272.91726191987112</v>
      </c>
      <c r="F58" s="21">
        <v>227.64515310610574</v>
      </c>
    </row>
    <row r="59" spans="1:6">
      <c r="A59" s="23">
        <v>74130000</v>
      </c>
      <c r="B59" s="21">
        <v>1288</v>
      </c>
      <c r="C59" s="21">
        <v>4717.3600000000006</v>
      </c>
      <c r="D59" s="21">
        <v>117.97386041808876</v>
      </c>
      <c r="E59" s="21">
        <v>776.97584471353252</v>
      </c>
      <c r="F59" s="21">
        <v>648.08940220677061</v>
      </c>
    </row>
    <row r="60" spans="1:6">
      <c r="A60" s="24" t="s">
        <v>20</v>
      </c>
      <c r="B60" s="21">
        <v>288</v>
      </c>
      <c r="C60" s="21">
        <v>1737.3600000000001</v>
      </c>
      <c r="D60" s="21">
        <v>43.448680222830291</v>
      </c>
      <c r="E60" s="21">
        <v>286.15300794756024</v>
      </c>
      <c r="F60" s="21">
        <v>238.68532480411818</v>
      </c>
    </row>
    <row r="61" spans="1:6">
      <c r="A61" s="24" t="s">
        <v>19</v>
      </c>
      <c r="B61" s="21">
        <v>1000</v>
      </c>
      <c r="C61" s="21">
        <v>2980</v>
      </c>
      <c r="D61" s="21">
        <v>74.525180195258471</v>
      </c>
      <c r="E61" s="21">
        <v>490.82283676597228</v>
      </c>
      <c r="F61" s="21">
        <v>409.40407740265243</v>
      </c>
    </row>
    <row r="62" spans="1:6">
      <c r="A62" s="23">
        <v>74152900</v>
      </c>
      <c r="B62" s="21">
        <v>8</v>
      </c>
      <c r="C62" s="21">
        <v>62.8</v>
      </c>
      <c r="D62" s="21">
        <v>1.5705306430410175</v>
      </c>
      <c r="E62" s="21">
        <v>10.343514815068142</v>
      </c>
      <c r="F62" s="21">
        <v>8.6277100875458288</v>
      </c>
    </row>
    <row r="63" spans="1:6">
      <c r="A63" s="24" t="s">
        <v>24</v>
      </c>
      <c r="B63" s="21">
        <v>8</v>
      </c>
      <c r="C63" s="21">
        <v>62.8</v>
      </c>
      <c r="D63" s="21">
        <v>1.5705306430410175</v>
      </c>
      <c r="E63" s="21">
        <v>10.343514815068142</v>
      </c>
      <c r="F63" s="21">
        <v>8.6277100875458288</v>
      </c>
    </row>
    <row r="64" spans="1:6">
      <c r="A64" s="23">
        <v>82031000</v>
      </c>
      <c r="B64" s="21">
        <v>3</v>
      </c>
      <c r="C64" s="21">
        <v>24.660000000000004</v>
      </c>
      <c r="D64" s="21">
        <v>0.61670837034062898</v>
      </c>
      <c r="E64" s="21">
        <v>4.0616413270633824</v>
      </c>
      <c r="F64" s="21">
        <v>3.3878874324662451</v>
      </c>
    </row>
    <row r="65" spans="1:6">
      <c r="A65" s="24" t="s">
        <v>20</v>
      </c>
      <c r="B65" s="21">
        <v>3</v>
      </c>
      <c r="C65" s="21">
        <v>24.660000000000004</v>
      </c>
      <c r="D65" s="21">
        <v>0.61670837034062898</v>
      </c>
      <c r="E65" s="21">
        <v>4.0616413270633824</v>
      </c>
      <c r="F65" s="21">
        <v>3.3878874324662451</v>
      </c>
    </row>
    <row r="66" spans="1:6">
      <c r="A66" s="23">
        <v>82034000</v>
      </c>
      <c r="B66" s="21">
        <v>3</v>
      </c>
      <c r="C66" s="21">
        <v>136.35000000000002</v>
      </c>
      <c r="D66" s="21">
        <v>3.4099021206790248</v>
      </c>
      <c r="E66" s="21">
        <v>22.457615366792059</v>
      </c>
      <c r="F66" s="21">
        <v>18.732297299950222</v>
      </c>
    </row>
    <row r="67" spans="1:6">
      <c r="A67" s="24" t="s">
        <v>19</v>
      </c>
      <c r="B67" s="21">
        <v>3</v>
      </c>
      <c r="C67" s="21">
        <v>136.35000000000002</v>
      </c>
      <c r="D67" s="21">
        <v>3.4099021206790248</v>
      </c>
      <c r="E67" s="21">
        <v>22.457615366792059</v>
      </c>
      <c r="F67" s="21">
        <v>18.732297299950222</v>
      </c>
    </row>
    <row r="68" spans="1:6">
      <c r="A68" s="23">
        <v>82057000</v>
      </c>
      <c r="B68" s="21">
        <v>4</v>
      </c>
      <c r="C68" s="21">
        <v>222.28</v>
      </c>
      <c r="D68" s="21">
        <v>5.5588782059738433</v>
      </c>
      <c r="E68" s="21">
        <v>36.610771864543729</v>
      </c>
      <c r="F68" s="21">
        <v>30.537697424517308</v>
      </c>
    </row>
    <row r="69" spans="1:6">
      <c r="A69" s="24" t="s">
        <v>20</v>
      </c>
      <c r="B69" s="21">
        <v>4</v>
      </c>
      <c r="C69" s="21">
        <v>222.28</v>
      </c>
      <c r="D69" s="21">
        <v>5.5588782059738433</v>
      </c>
      <c r="E69" s="21">
        <v>36.610771864543729</v>
      </c>
      <c r="F69" s="21">
        <v>30.537697424517308</v>
      </c>
    </row>
    <row r="70" spans="1:6">
      <c r="A70" s="23">
        <v>85043121</v>
      </c>
      <c r="B70" s="21">
        <v>2</v>
      </c>
      <c r="C70" s="21">
        <v>104.7</v>
      </c>
      <c r="D70" s="21">
        <v>2.6183846867260279</v>
      </c>
      <c r="E70" s="21">
        <v>17.244681546777617</v>
      </c>
      <c r="F70" s="21">
        <v>14.384096276529434</v>
      </c>
    </row>
    <row r="71" spans="1:6">
      <c r="A71" s="24" t="s">
        <v>20</v>
      </c>
      <c r="B71" s="21">
        <v>2</v>
      </c>
      <c r="C71" s="21">
        <v>104.7</v>
      </c>
      <c r="D71" s="21">
        <v>2.6183846867260279</v>
      </c>
      <c r="E71" s="21">
        <v>17.244681546777617</v>
      </c>
      <c r="F71" s="21">
        <v>14.384096276529434</v>
      </c>
    </row>
    <row r="72" spans="1:6">
      <c r="A72" s="23">
        <v>85308000</v>
      </c>
      <c r="B72" s="21">
        <v>6</v>
      </c>
      <c r="C72" s="21">
        <v>927.72</v>
      </c>
      <c r="D72" s="21">
        <v>23.200838983471542</v>
      </c>
      <c r="E72" s="21">
        <v>152.80072554514356</v>
      </c>
      <c r="F72" s="21">
        <v>127.45380895570092</v>
      </c>
    </row>
    <row r="73" spans="1:6">
      <c r="A73" s="24" t="s">
        <v>20</v>
      </c>
      <c r="B73" s="21">
        <v>6</v>
      </c>
      <c r="C73" s="21">
        <v>927.72</v>
      </c>
      <c r="D73" s="21">
        <v>23.200838983471542</v>
      </c>
      <c r="E73" s="21">
        <v>152.80072554514356</v>
      </c>
      <c r="F73" s="21">
        <v>127.45380895570092</v>
      </c>
    </row>
    <row r="74" spans="1:6">
      <c r="A74" s="23">
        <v>85362010</v>
      </c>
      <c r="B74" s="21">
        <v>3</v>
      </c>
      <c r="C74" s="21">
        <v>470.46</v>
      </c>
      <c r="D74" s="21">
        <v>11.765475259953455</v>
      </c>
      <c r="E74" s="21">
        <v>77.487420062053459</v>
      </c>
      <c r="F74" s="21">
        <v>64.633638340554313</v>
      </c>
    </row>
    <row r="75" spans="1:6">
      <c r="A75" s="24" t="s">
        <v>20</v>
      </c>
      <c r="B75" s="21">
        <v>2</v>
      </c>
      <c r="C75" s="21">
        <v>42.51</v>
      </c>
      <c r="D75" s="21">
        <v>1.0631091980202809</v>
      </c>
      <c r="E75" s="21">
        <v>7.0016371781615714</v>
      </c>
      <c r="F75" s="21">
        <v>5.8401903793244134</v>
      </c>
    </row>
    <row r="76" spans="1:6">
      <c r="A76" s="24" t="s">
        <v>25</v>
      </c>
      <c r="B76" s="21">
        <v>1</v>
      </c>
      <c r="C76" s="21">
        <v>427.95</v>
      </c>
      <c r="D76" s="21">
        <v>10.702366061933175</v>
      </c>
      <c r="E76" s="21">
        <v>70.485782883891886</v>
      </c>
      <c r="F76" s="21">
        <v>58.793447961229901</v>
      </c>
    </row>
    <row r="77" spans="1:6">
      <c r="A77" s="23">
        <v>85363010</v>
      </c>
      <c r="B77" s="21">
        <v>1</v>
      </c>
      <c r="C77" s="21">
        <v>53.43</v>
      </c>
      <c r="D77" s="21">
        <v>1.3362014690713624</v>
      </c>
      <c r="E77" s="21">
        <v>8.8002228753039926</v>
      </c>
      <c r="F77" s="21">
        <v>7.3404227703435296</v>
      </c>
    </row>
    <row r="78" spans="1:6">
      <c r="A78" s="24" t="s">
        <v>20</v>
      </c>
      <c r="B78" s="21">
        <v>1</v>
      </c>
      <c r="C78" s="21">
        <v>53.43</v>
      </c>
      <c r="D78" s="21">
        <v>1.3362014690713624</v>
      </c>
      <c r="E78" s="21">
        <v>8.8002228753039926</v>
      </c>
      <c r="F78" s="21">
        <v>7.3404227703435296</v>
      </c>
    </row>
    <row r="79" spans="1:6">
      <c r="A79" s="23">
        <v>85364110</v>
      </c>
      <c r="B79" s="21">
        <v>2</v>
      </c>
      <c r="C79" s="21">
        <v>59.98</v>
      </c>
      <c r="D79" s="21">
        <v>1.5000068148025514</v>
      </c>
      <c r="E79" s="21">
        <v>9.8790448822896035</v>
      </c>
      <c r="F79" s="21">
        <v>8.2402874371178161</v>
      </c>
    </row>
    <row r="80" spans="1:6">
      <c r="A80" s="24" t="s">
        <v>20</v>
      </c>
      <c r="B80" s="21">
        <v>2</v>
      </c>
      <c r="C80" s="21">
        <v>59.98</v>
      </c>
      <c r="D80" s="21">
        <v>1.5000068148025514</v>
      </c>
      <c r="E80" s="21">
        <v>9.8790448822896035</v>
      </c>
      <c r="F80" s="21">
        <v>8.2402874371178161</v>
      </c>
    </row>
    <row r="81" spans="1:6">
      <c r="A81" s="23">
        <v>85364900</v>
      </c>
      <c r="B81" s="21">
        <v>3</v>
      </c>
      <c r="C81" s="21">
        <v>283.18</v>
      </c>
      <c r="D81" s="21">
        <v>7.0818927945279517</v>
      </c>
      <c r="E81" s="21">
        <v>46.641345944761092</v>
      </c>
      <c r="F81" s="21">
        <v>38.904378066739305</v>
      </c>
    </row>
    <row r="82" spans="1:6">
      <c r="A82" s="24" t="s">
        <v>20</v>
      </c>
      <c r="B82" s="21">
        <v>3</v>
      </c>
      <c r="C82" s="21">
        <v>283.18</v>
      </c>
      <c r="D82" s="21">
        <v>7.0818927945279517</v>
      </c>
      <c r="E82" s="21">
        <v>46.641345944761092</v>
      </c>
      <c r="F82" s="21">
        <v>38.904378066739305</v>
      </c>
    </row>
    <row r="83" spans="1:6">
      <c r="A83" s="23">
        <v>85365003</v>
      </c>
      <c r="B83" s="21">
        <v>2</v>
      </c>
      <c r="C83" s="21">
        <v>26.783999999999999</v>
      </c>
      <c r="D83" s="21">
        <v>0.66982631756704802</v>
      </c>
      <c r="E83" s="21">
        <v>4.4114761274965772</v>
      </c>
      <c r="F83" s="21">
        <v>3.6796908755545781</v>
      </c>
    </row>
    <row r="84" spans="1:6">
      <c r="A84" s="24" t="s">
        <v>23</v>
      </c>
      <c r="B84" s="21">
        <v>2</v>
      </c>
      <c r="C84" s="21">
        <v>26.783999999999999</v>
      </c>
      <c r="D84" s="21">
        <v>0.66982631756704802</v>
      </c>
      <c r="E84" s="21">
        <v>4.4114761274965772</v>
      </c>
      <c r="F84" s="21">
        <v>3.6796908755545781</v>
      </c>
    </row>
    <row r="85" spans="1:6">
      <c r="A85" s="23">
        <v>85366910</v>
      </c>
      <c r="B85" s="21">
        <v>2</v>
      </c>
      <c r="C85" s="21">
        <v>82.96</v>
      </c>
      <c r="D85" s="21">
        <v>2.07470098959686</v>
      </c>
      <c r="E85" s="21">
        <v>13.663980717484918</v>
      </c>
      <c r="F85" s="21">
        <v>11.397369886350349</v>
      </c>
    </row>
    <row r="86" spans="1:6">
      <c r="A86" s="24" t="s">
        <v>20</v>
      </c>
      <c r="B86" s="21">
        <v>2</v>
      </c>
      <c r="C86" s="21">
        <v>82.96</v>
      </c>
      <c r="D86" s="21">
        <v>2.07470098959686</v>
      </c>
      <c r="E86" s="21">
        <v>13.663980717484918</v>
      </c>
      <c r="F86" s="21">
        <v>11.397369886350349</v>
      </c>
    </row>
    <row r="87" spans="1:6">
      <c r="A87" s="23">
        <v>85369010</v>
      </c>
      <c r="B87" s="21">
        <v>2812</v>
      </c>
      <c r="C87" s="21">
        <v>5294.76</v>
      </c>
      <c r="D87" s="21">
        <v>132.41373929216334</v>
      </c>
      <c r="E87" s="21">
        <v>872.07688697818776</v>
      </c>
      <c r="F87" s="21">
        <v>727.4148768014993</v>
      </c>
    </row>
    <row r="88" spans="1:6">
      <c r="A88" s="24" t="s">
        <v>27</v>
      </c>
      <c r="B88" s="21">
        <v>650</v>
      </c>
      <c r="C88" s="21">
        <v>1547.5</v>
      </c>
      <c r="D88" s="21">
        <v>38.700575957101506</v>
      </c>
      <c r="E88" s="21">
        <v>254.88199325347051</v>
      </c>
      <c r="F88" s="21">
        <v>212.60161402033711</v>
      </c>
    </row>
    <row r="89" spans="1:6">
      <c r="A89" s="24" t="s">
        <v>28</v>
      </c>
      <c r="B89" s="21">
        <v>100</v>
      </c>
      <c r="C89" s="21">
        <v>97</v>
      </c>
      <c r="D89" s="21">
        <v>2.4258196238053933</v>
      </c>
      <c r="E89" s="21">
        <v>15.976448042382319</v>
      </c>
      <c r="F89" s="21">
        <v>13.326240103374928</v>
      </c>
    </row>
    <row r="90" spans="1:6">
      <c r="A90" s="24" t="s">
        <v>20</v>
      </c>
      <c r="B90" s="21">
        <v>2035</v>
      </c>
      <c r="C90" s="21">
        <v>1659.58</v>
      </c>
      <c r="D90" s="21">
        <v>41.503523002834584</v>
      </c>
      <c r="E90" s="21">
        <v>273.34220249666856</v>
      </c>
      <c r="F90" s="21">
        <v>227.99960361607179</v>
      </c>
    </row>
    <row r="91" spans="1:6">
      <c r="A91" s="24" t="s">
        <v>19</v>
      </c>
      <c r="B91" s="21">
        <v>27</v>
      </c>
      <c r="C91" s="21">
        <v>1990.68</v>
      </c>
      <c r="D91" s="21">
        <v>49.783820708421857</v>
      </c>
      <c r="E91" s="21">
        <v>327.8762431856664</v>
      </c>
      <c r="F91" s="21">
        <v>273.48741906171551</v>
      </c>
    </row>
    <row r="92" spans="1:6">
      <c r="A92" s="23">
        <v>85369095</v>
      </c>
      <c r="B92" s="21">
        <v>2</v>
      </c>
      <c r="C92" s="21">
        <v>0.38</v>
      </c>
      <c r="D92" s="21">
        <v>9.5032108973819533E-3</v>
      </c>
      <c r="E92" s="21">
        <v>6.2588146970157535E-2</v>
      </c>
      <c r="F92" s="21">
        <v>5.2205889064767759E-2</v>
      </c>
    </row>
    <row r="93" spans="1:6">
      <c r="A93" s="24" t="s">
        <v>20</v>
      </c>
      <c r="B93" s="21">
        <v>2</v>
      </c>
      <c r="C93" s="21">
        <v>0.38</v>
      </c>
      <c r="D93" s="21">
        <v>9.5032108973819533E-3</v>
      </c>
      <c r="E93" s="21">
        <v>6.2588146970157535E-2</v>
      </c>
      <c r="F93" s="21">
        <v>5.2205889064767759E-2</v>
      </c>
    </row>
    <row r="94" spans="1:6">
      <c r="A94" s="23">
        <v>85389091</v>
      </c>
      <c r="B94" s="21">
        <v>220</v>
      </c>
      <c r="C94" s="21">
        <v>220</v>
      </c>
      <c r="D94" s="21">
        <v>5.5018589405895515</v>
      </c>
      <c r="E94" s="21">
        <v>36.235242982722781</v>
      </c>
      <c r="F94" s="21">
        <v>30.224462090128704</v>
      </c>
    </row>
    <row r="95" spans="1:6">
      <c r="A95" s="24" t="s">
        <v>27</v>
      </c>
      <c r="B95" s="21">
        <v>200</v>
      </c>
      <c r="C95" s="21">
        <v>57</v>
      </c>
      <c r="D95" s="21">
        <v>1.4254816346072929</v>
      </c>
      <c r="E95" s="21">
        <v>9.38822204552363</v>
      </c>
      <c r="F95" s="21">
        <v>7.8308833597151644</v>
      </c>
    </row>
    <row r="96" spans="1:6">
      <c r="A96" s="24" t="s">
        <v>19</v>
      </c>
      <c r="B96" s="21">
        <v>20</v>
      </c>
      <c r="C96" s="21">
        <v>163</v>
      </c>
      <c r="D96" s="21">
        <v>4.076377305982259</v>
      </c>
      <c r="E96" s="21">
        <v>26.847020937199154</v>
      </c>
      <c r="F96" s="21">
        <v>22.393578730413537</v>
      </c>
    </row>
    <row r="97" spans="1:6">
      <c r="A97" s="23">
        <v>85437002</v>
      </c>
      <c r="B97" s="21">
        <v>1</v>
      </c>
      <c r="C97" s="21">
        <v>157.68</v>
      </c>
      <c r="D97" s="21">
        <v>3.9433323534189113</v>
      </c>
      <c r="E97" s="21">
        <v>25.970786879616949</v>
      </c>
      <c r="F97" s="21">
        <v>21.66269628350679</v>
      </c>
    </row>
    <row r="98" spans="1:6">
      <c r="A98" s="24" t="s">
        <v>20</v>
      </c>
      <c r="B98" s="21">
        <v>1</v>
      </c>
      <c r="C98" s="21">
        <v>157.68</v>
      </c>
      <c r="D98" s="21">
        <v>3.9433323534189113</v>
      </c>
      <c r="E98" s="21">
        <v>25.970786879616949</v>
      </c>
      <c r="F98" s="21">
        <v>21.66269628350679</v>
      </c>
    </row>
    <row r="99" spans="1:6">
      <c r="A99" s="23">
        <v>85444920</v>
      </c>
      <c r="B99" s="21">
        <v>300</v>
      </c>
      <c r="C99" s="21">
        <v>557.4</v>
      </c>
      <c r="D99" s="21">
        <v>13.939709879475526</v>
      </c>
      <c r="E99" s="21">
        <v>91.806929266225822</v>
      </c>
      <c r="F99" s="21">
        <v>76.577796222898797</v>
      </c>
    </row>
    <row r="100" spans="1:6">
      <c r="A100" s="24" t="s">
        <v>20</v>
      </c>
      <c r="B100" s="21">
        <v>300</v>
      </c>
      <c r="C100" s="21">
        <v>557.4</v>
      </c>
      <c r="D100" s="21">
        <v>13.939709879475526</v>
      </c>
      <c r="E100" s="21">
        <v>91.806929266225822</v>
      </c>
      <c r="F100" s="21">
        <v>76.577796222898797</v>
      </c>
    </row>
    <row r="101" spans="1:6">
      <c r="A101" s="23">
        <v>85444995</v>
      </c>
      <c r="B101" s="21">
        <v>1600</v>
      </c>
      <c r="C101" s="21">
        <v>199</v>
      </c>
      <c r="D101" s="21">
        <v>4.9766814962605483</v>
      </c>
      <c r="E101" s="21">
        <v>32.776424334371974</v>
      </c>
      <c r="F101" s="21">
        <v>27.33939979970733</v>
      </c>
    </row>
    <row r="102" spans="1:6">
      <c r="A102" s="24" t="s">
        <v>20</v>
      </c>
      <c r="B102" s="21">
        <v>1600</v>
      </c>
      <c r="C102" s="21">
        <v>199</v>
      </c>
      <c r="D102" s="21">
        <v>4.9766814962605483</v>
      </c>
      <c r="E102" s="21">
        <v>32.776424334371974</v>
      </c>
      <c r="F102" s="21">
        <v>27.33939979970733</v>
      </c>
    </row>
    <row r="103" spans="1:6">
      <c r="A103" s="23">
        <v>85446010</v>
      </c>
      <c r="B103" s="21">
        <v>12770</v>
      </c>
      <c r="C103" s="21">
        <v>33024.380000000005</v>
      </c>
      <c r="D103" s="21">
        <v>825.88854709284897</v>
      </c>
      <c r="E103" s="21">
        <v>5439.3019711535035</v>
      </c>
      <c r="F103" s="21">
        <v>4537.0187334545653</v>
      </c>
    </row>
    <row r="104" spans="1:6">
      <c r="A104" s="24" t="s">
        <v>29</v>
      </c>
      <c r="B104" s="21">
        <v>7400</v>
      </c>
      <c r="C104" s="21">
        <v>5526</v>
      </c>
      <c r="D104" s="21">
        <v>138.19669320771754</v>
      </c>
      <c r="E104" s="21">
        <v>910.16342146602778</v>
      </c>
      <c r="F104" s="21">
        <v>759.18353413659634</v>
      </c>
    </row>
    <row r="105" spans="1:6">
      <c r="A105" s="24" t="s">
        <v>32</v>
      </c>
      <c r="B105" s="21">
        <v>324</v>
      </c>
      <c r="C105" s="21">
        <v>4469.32</v>
      </c>
      <c r="D105" s="21">
        <v>111.77076454707134</v>
      </c>
      <c r="E105" s="21">
        <v>736.12225530701176</v>
      </c>
      <c r="F105" s="21">
        <v>614.01269503933645</v>
      </c>
    </row>
    <row r="106" spans="1:6">
      <c r="A106" s="24" t="s">
        <v>33</v>
      </c>
      <c r="B106" s="21">
        <v>82</v>
      </c>
      <c r="C106" s="21">
        <v>127.10000000000001</v>
      </c>
      <c r="D106" s="21">
        <v>3.1785739606769638</v>
      </c>
      <c r="E106" s="21">
        <v>20.934088105018485</v>
      </c>
      <c r="F106" s="21">
        <v>17.461496052978902</v>
      </c>
    </row>
    <row r="107" spans="1:6">
      <c r="A107" s="24" t="s">
        <v>30</v>
      </c>
      <c r="B107" s="21">
        <v>3864</v>
      </c>
      <c r="C107" s="21">
        <v>20569.960000000003</v>
      </c>
      <c r="D107" s="21">
        <v>514.4228106071339</v>
      </c>
      <c r="E107" s="21">
        <v>3387.9886306585836</v>
      </c>
      <c r="F107" s="21">
        <v>2825.9817100702899</v>
      </c>
    </row>
    <row r="108" spans="1:6">
      <c r="A108" s="24" t="s">
        <v>31</v>
      </c>
      <c r="B108" s="21">
        <v>1100</v>
      </c>
      <c r="C108" s="21">
        <v>2332</v>
      </c>
      <c r="D108" s="21">
        <v>58.319704770249245</v>
      </c>
      <c r="E108" s="21">
        <v>384.09357561686153</v>
      </c>
      <c r="F108" s="21">
        <v>320.37929815536421</v>
      </c>
    </row>
    <row r="109" spans="1:6">
      <c r="A109" s="23">
        <v>85469010</v>
      </c>
      <c r="B109" s="21">
        <v>20</v>
      </c>
      <c r="C109" s="21">
        <v>89.2</v>
      </c>
      <c r="D109" s="21">
        <v>2.2307537159117636</v>
      </c>
      <c r="E109" s="21">
        <v>14.691743972994876</v>
      </c>
      <c r="F109" s="21">
        <v>12.254645538361274</v>
      </c>
    </row>
    <row r="110" spans="1:6">
      <c r="A110" s="24" t="s">
        <v>20</v>
      </c>
      <c r="B110" s="21">
        <v>20</v>
      </c>
      <c r="C110" s="21">
        <v>89.2</v>
      </c>
      <c r="D110" s="21">
        <v>2.2307537159117636</v>
      </c>
      <c r="E110" s="21">
        <v>14.691743972994876</v>
      </c>
      <c r="F110" s="21">
        <v>12.254645538361274</v>
      </c>
    </row>
    <row r="111" spans="1:6">
      <c r="A111" s="23">
        <v>86090090</v>
      </c>
      <c r="B111" s="21">
        <v>1</v>
      </c>
      <c r="C111" s="21">
        <v>2297.75</v>
      </c>
      <c r="D111" s="21">
        <v>57.463165366998375</v>
      </c>
      <c r="E111" s="21">
        <v>378.45240710705127</v>
      </c>
      <c r="F111" s="21">
        <v>315.67389894360554</v>
      </c>
    </row>
    <row r="112" spans="1:6">
      <c r="A112" s="24" t="s">
        <v>34</v>
      </c>
      <c r="B112" s="21">
        <v>1</v>
      </c>
      <c r="C112" s="21">
        <v>2297.75</v>
      </c>
      <c r="D112" s="21">
        <v>57.463165366998375</v>
      </c>
      <c r="E112" s="21">
        <v>378.45240710705127</v>
      </c>
      <c r="F112" s="21">
        <v>315.67389894360554</v>
      </c>
    </row>
    <row r="113" spans="1:6">
      <c r="A113" s="23">
        <v>90262020</v>
      </c>
      <c r="B113" s="21">
        <v>4</v>
      </c>
      <c r="C113" s="21">
        <v>6060</v>
      </c>
      <c r="D113" s="21">
        <v>151.5512053635122</v>
      </c>
      <c r="E113" s="21">
        <v>998.11623852409139</v>
      </c>
      <c r="F113" s="21">
        <v>832.54654666445424</v>
      </c>
    </row>
    <row r="114" spans="1:6">
      <c r="A114" s="24" t="s">
        <v>19</v>
      </c>
      <c r="B114" s="21">
        <v>4</v>
      </c>
      <c r="C114" s="21">
        <v>6060</v>
      </c>
      <c r="D114" s="21">
        <v>151.5512053635122</v>
      </c>
      <c r="E114" s="21">
        <v>998.11623852409139</v>
      </c>
      <c r="F114" s="21">
        <v>832.54654666445424</v>
      </c>
    </row>
    <row r="115" spans="1:6">
      <c r="A115" s="23">
        <v>94051021</v>
      </c>
      <c r="B115" s="21">
        <v>3</v>
      </c>
      <c r="C115" s="21">
        <v>534.48</v>
      </c>
      <c r="D115" s="21">
        <v>13.366516211665017</v>
      </c>
      <c r="E115" s="21">
        <v>88.031875770025806</v>
      </c>
      <c r="F115" s="21">
        <v>73.428956808781777</v>
      </c>
    </row>
    <row r="116" spans="1:6">
      <c r="A116" s="24" t="s">
        <v>19</v>
      </c>
      <c r="B116" s="21">
        <v>3</v>
      </c>
      <c r="C116" s="21">
        <v>534.48</v>
      </c>
      <c r="D116" s="21">
        <v>13.366516211665017</v>
      </c>
      <c r="E116" s="21">
        <v>88.031875770025806</v>
      </c>
      <c r="F116" s="21">
        <v>73.428956808781777</v>
      </c>
    </row>
    <row r="117" spans="1:6">
      <c r="A117" s="23" t="s">
        <v>36</v>
      </c>
      <c r="B117" s="21">
        <v>35210</v>
      </c>
      <c r="C117" s="21">
        <v>79972.973999999987</v>
      </c>
      <c r="D117" s="21">
        <v>2000.0001000337988</v>
      </c>
      <c r="E117" s="21">
        <v>13172.000658822601</v>
      </c>
      <c r="F117" s="21">
        <v>10987.000549535676</v>
      </c>
    </row>
  </sheetData>
  <pageMargins left="0.7" right="0.7" top="0.75" bottom="0.75" header="0.3" footer="0.3"/>
  <pageSetup paperSize="9" orientation="portrait" verticalDpi="0"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A9D54D-6AFF-41A6-8B4A-DAA328C05EFC}">
  <dimension ref="A1:H92"/>
  <sheetViews>
    <sheetView tabSelected="1" topLeftCell="A13" workbookViewId="0">
      <selection activeCell="A31" sqref="A31"/>
    </sheetView>
  </sheetViews>
  <sheetFormatPr defaultRowHeight="15"/>
  <sheetData>
    <row r="1" spans="1:8">
      <c r="A1" s="28">
        <v>35061000</v>
      </c>
      <c r="B1" s="24" t="s">
        <v>19</v>
      </c>
      <c r="C1" s="21">
        <v>10</v>
      </c>
      <c r="D1" s="21">
        <v>299</v>
      </c>
      <c r="E1" s="21">
        <v>7.4775264692557997</v>
      </c>
      <c r="F1" s="21">
        <v>49.246989326518701</v>
      </c>
      <c r="G1" s="21">
        <v>41.077791658856739</v>
      </c>
      <c r="H1" s="21"/>
    </row>
    <row r="2" spans="1:8">
      <c r="A2" s="28">
        <v>39173200</v>
      </c>
      <c r="B2" s="24" t="s">
        <v>27</v>
      </c>
      <c r="C2" s="21">
        <v>67</v>
      </c>
      <c r="D2" s="21">
        <v>565.29</v>
      </c>
      <c r="E2" s="21">
        <v>14.137026547844853</v>
      </c>
      <c r="F2" s="21">
        <v>93.106456844106191</v>
      </c>
      <c r="G2" s="21">
        <v>77.6617553405857</v>
      </c>
    </row>
    <row r="3" spans="1:8">
      <c r="A3" s="28">
        <v>39174000</v>
      </c>
      <c r="B3" s="24" t="s">
        <v>19</v>
      </c>
      <c r="C3" s="21">
        <v>200</v>
      </c>
      <c r="D3" s="21">
        <v>438</v>
      </c>
      <c r="E3" s="21">
        <v>10.953700981719198</v>
      </c>
      <c r="F3" s="21">
        <v>72.14107466560263</v>
      </c>
      <c r="G3" s="21">
        <v>60.174156343074408</v>
      </c>
    </row>
    <row r="4" spans="1:8">
      <c r="A4" s="28">
        <v>39191080</v>
      </c>
      <c r="B4" s="24" t="s">
        <v>20</v>
      </c>
      <c r="C4" s="21">
        <v>200</v>
      </c>
      <c r="D4" s="21">
        <v>22</v>
      </c>
      <c r="E4" s="21">
        <v>0.55018589405895513</v>
      </c>
      <c r="F4" s="21">
        <v>3.6235242982722786</v>
      </c>
      <c r="G4" s="21">
        <v>3.0224462090128701</v>
      </c>
    </row>
    <row r="5" spans="1:8">
      <c r="A5" s="28">
        <v>39259010</v>
      </c>
      <c r="B5" s="24" t="s">
        <v>20</v>
      </c>
      <c r="C5" s="21">
        <v>160</v>
      </c>
      <c r="D5" s="21">
        <v>334.59999999999997</v>
      </c>
      <c r="E5" s="21">
        <v>8.3678272796421087</v>
      </c>
      <c r="F5" s="21">
        <v>55.110510463722932</v>
      </c>
      <c r="G5" s="21">
        <v>45.968659160713919</v>
      </c>
    </row>
    <row r="6" spans="1:8">
      <c r="A6" s="28">
        <v>39269097</v>
      </c>
      <c r="B6" s="24" t="s">
        <v>20</v>
      </c>
      <c r="C6" s="21">
        <v>10000</v>
      </c>
      <c r="D6" s="21">
        <v>100</v>
      </c>
      <c r="E6" s="21">
        <v>2.5008449729952513</v>
      </c>
      <c r="F6" s="21">
        <v>16.470564992146723</v>
      </c>
      <c r="G6" s="21">
        <v>13.738391859149408</v>
      </c>
    </row>
    <row r="7" spans="1:8">
      <c r="A7" s="28">
        <v>39269097</v>
      </c>
      <c r="B7" s="24" t="s">
        <v>24</v>
      </c>
      <c r="C7" s="21">
        <v>44</v>
      </c>
      <c r="D7" s="21">
        <v>59.28</v>
      </c>
      <c r="E7" s="21">
        <v>1.4825008999915847</v>
      </c>
      <c r="F7" s="21">
        <v>9.7637509273445779</v>
      </c>
      <c r="G7" s="21">
        <v>8.1441186941037707</v>
      </c>
    </row>
    <row r="8" spans="1:8">
      <c r="A8" s="28">
        <v>39269097</v>
      </c>
      <c r="B8" s="24" t="s">
        <v>19</v>
      </c>
      <c r="C8" s="21">
        <v>20</v>
      </c>
      <c r="D8" s="21">
        <v>10.600000000000001</v>
      </c>
      <c r="E8" s="21">
        <v>0.2650895671374966</v>
      </c>
      <c r="F8" s="21">
        <v>1.7458798891675527</v>
      </c>
      <c r="G8" s="21">
        <v>1.4562695370698377</v>
      </c>
    </row>
    <row r="9" spans="1:8">
      <c r="A9" s="28">
        <v>40169300</v>
      </c>
      <c r="B9" s="24" t="s">
        <v>26</v>
      </c>
      <c r="C9" s="21">
        <v>178</v>
      </c>
      <c r="D9" s="21">
        <v>2863.7</v>
      </c>
      <c r="E9" s="21">
        <v>71.616697491665008</v>
      </c>
      <c r="F9" s="21">
        <v>471.66756968010566</v>
      </c>
      <c r="G9" s="21">
        <v>393.42632767046166</v>
      </c>
    </row>
    <row r="10" spans="1:8">
      <c r="A10" s="28">
        <v>68069000</v>
      </c>
      <c r="B10" s="24" t="s">
        <v>20</v>
      </c>
      <c r="C10" s="21">
        <v>3</v>
      </c>
      <c r="D10" s="21">
        <v>91.77</v>
      </c>
      <c r="E10" s="21">
        <v>2.2950254317177414</v>
      </c>
      <c r="F10" s="21">
        <v>15.115037493293045</v>
      </c>
      <c r="G10" s="21">
        <v>12.607722209141413</v>
      </c>
    </row>
    <row r="11" spans="1:8">
      <c r="A11" s="28">
        <v>68151010</v>
      </c>
      <c r="B11" s="24" t="s">
        <v>20</v>
      </c>
      <c r="C11" s="21">
        <v>4</v>
      </c>
      <c r="D11" s="21">
        <v>398.36</v>
      </c>
      <c r="E11" s="21">
        <v>9.96236603442388</v>
      </c>
      <c r="F11" s="21">
        <v>65.612142702715673</v>
      </c>
      <c r="G11" s="21">
        <v>54.728257810107586</v>
      </c>
    </row>
    <row r="12" spans="1:8">
      <c r="A12" s="28">
        <v>69031000</v>
      </c>
      <c r="B12" s="24" t="s">
        <v>20</v>
      </c>
      <c r="C12" s="21">
        <v>1</v>
      </c>
      <c r="D12" s="21">
        <v>555.04999999999995</v>
      </c>
      <c r="E12" s="21">
        <v>13.880940022610137</v>
      </c>
      <c r="F12" s="21">
        <v>91.419870988910361</v>
      </c>
      <c r="G12" s="21">
        <v>76.254944014208789</v>
      </c>
    </row>
    <row r="13" spans="1:8">
      <c r="A13" s="28">
        <v>72125040</v>
      </c>
      <c r="B13" s="24" t="s">
        <v>20</v>
      </c>
      <c r="C13" s="21">
        <v>25</v>
      </c>
      <c r="D13" s="21">
        <v>364</v>
      </c>
      <c r="E13" s="21">
        <v>9.1030757017027124</v>
      </c>
      <c r="F13" s="21">
        <v>59.95285657141406</v>
      </c>
      <c r="G13" s="21">
        <v>50.007746367303845</v>
      </c>
    </row>
    <row r="14" spans="1:8">
      <c r="A14" s="28">
        <v>72202021</v>
      </c>
      <c r="B14" s="24" t="s">
        <v>20</v>
      </c>
      <c r="C14" s="21">
        <v>18</v>
      </c>
      <c r="D14" s="21">
        <v>124.85999999999999</v>
      </c>
      <c r="E14" s="21">
        <v>3.1225550332818699</v>
      </c>
      <c r="F14" s="21">
        <v>20.565147449194395</v>
      </c>
      <c r="G14" s="21">
        <v>17.153756075333952</v>
      </c>
    </row>
    <row r="15" spans="1:8">
      <c r="A15" s="28">
        <v>73044100</v>
      </c>
      <c r="B15" s="24" t="s">
        <v>19</v>
      </c>
      <c r="C15" s="21">
        <v>84</v>
      </c>
      <c r="D15" s="21">
        <v>616.19999999999993</v>
      </c>
      <c r="E15" s="21">
        <v>15.410206723596735</v>
      </c>
      <c r="F15" s="21">
        <v>101.49162148160811</v>
      </c>
      <c r="G15" s="21">
        <v>84.655970636078663</v>
      </c>
    </row>
    <row r="16" spans="1:8">
      <c r="A16" s="28">
        <v>73064020</v>
      </c>
      <c r="B16" s="24" t="s">
        <v>20</v>
      </c>
      <c r="C16" s="21">
        <v>2</v>
      </c>
      <c r="D16" s="21">
        <v>151.12</v>
      </c>
      <c r="E16" s="21">
        <v>3.7792769231904231</v>
      </c>
      <c r="F16" s="21">
        <v>24.890317816132129</v>
      </c>
      <c r="G16" s="21">
        <v>20.761457777546589</v>
      </c>
    </row>
    <row r="17" spans="1:7">
      <c r="A17" s="28">
        <v>73079910</v>
      </c>
      <c r="B17" s="24" t="s">
        <v>22</v>
      </c>
      <c r="C17" s="21">
        <v>50</v>
      </c>
      <c r="D17" s="21">
        <v>527.54999999999995</v>
      </c>
      <c r="E17" s="21">
        <v>13.193207655036446</v>
      </c>
      <c r="F17" s="21">
        <v>86.890465616070031</v>
      </c>
      <c r="G17" s="21">
        <v>72.476886252942705</v>
      </c>
    </row>
    <row r="18" spans="1:7">
      <c r="A18" s="28">
        <v>73079910</v>
      </c>
      <c r="B18" s="24" t="s">
        <v>21</v>
      </c>
      <c r="C18" s="21">
        <v>39</v>
      </c>
      <c r="D18" s="21">
        <v>833.43000000000006</v>
      </c>
      <c r="E18" s="21">
        <v>20.842792258434322</v>
      </c>
      <c r="F18" s="21">
        <v>137.27062981404845</v>
      </c>
      <c r="G18" s="21">
        <v>114.49987927170895</v>
      </c>
    </row>
    <row r="19" spans="1:7">
      <c r="A19" s="28">
        <v>73089051</v>
      </c>
      <c r="B19" s="24" t="s">
        <v>20</v>
      </c>
      <c r="C19" s="21">
        <v>212</v>
      </c>
      <c r="D19" s="21">
        <v>440.6</v>
      </c>
      <c r="E19" s="21">
        <v>11.018722951017075</v>
      </c>
      <c r="F19" s="21">
        <v>72.56930935539846</v>
      </c>
      <c r="G19" s="21">
        <v>60.531354531412305</v>
      </c>
    </row>
    <row r="20" spans="1:7">
      <c r="A20" s="28">
        <v>73089059</v>
      </c>
      <c r="B20" s="24" t="s">
        <v>20</v>
      </c>
      <c r="C20" s="21">
        <v>506</v>
      </c>
      <c r="D20" s="21">
        <v>8293.58</v>
      </c>
      <c r="E20" s="21">
        <v>207.40957851133953</v>
      </c>
      <c r="F20" s="21">
        <v>1365.9994840756819</v>
      </c>
      <c r="G20" s="21">
        <v>1139.4045195520437</v>
      </c>
    </row>
    <row r="21" spans="1:7">
      <c r="A21" s="28">
        <v>73181520</v>
      </c>
      <c r="B21" s="24" t="s">
        <v>20</v>
      </c>
      <c r="C21" s="21">
        <v>14</v>
      </c>
      <c r="D21" s="21">
        <v>19.32</v>
      </c>
      <c r="E21" s="21">
        <v>0.48316324878268246</v>
      </c>
      <c r="F21" s="21">
        <v>3.1821131564827465</v>
      </c>
      <c r="G21" s="21">
        <v>2.6542573071876658</v>
      </c>
    </row>
    <row r="22" spans="1:7">
      <c r="A22" s="28">
        <v>73181520</v>
      </c>
      <c r="B22" s="24" t="s">
        <v>19</v>
      </c>
      <c r="C22" s="21">
        <v>1200</v>
      </c>
      <c r="D22" s="21">
        <v>152</v>
      </c>
      <c r="E22" s="21">
        <v>3.8012843589527816</v>
      </c>
      <c r="F22" s="21">
        <v>25.035258788063018</v>
      </c>
      <c r="G22" s="21">
        <v>20.882355625907106</v>
      </c>
    </row>
    <row r="23" spans="1:7">
      <c r="A23" s="28">
        <v>73181639</v>
      </c>
      <c r="B23" s="24" t="s">
        <v>20</v>
      </c>
      <c r="C23" s="21">
        <v>8</v>
      </c>
      <c r="D23" s="21">
        <v>151.28</v>
      </c>
      <c r="E23" s="21">
        <v>3.7832782751472154</v>
      </c>
      <c r="F23" s="21">
        <v>24.916670720119562</v>
      </c>
      <c r="G23" s="21">
        <v>20.78343920452123</v>
      </c>
    </row>
    <row r="24" spans="1:7">
      <c r="A24" s="28">
        <v>73181900</v>
      </c>
      <c r="B24" s="24" t="s">
        <v>20</v>
      </c>
      <c r="C24" s="21">
        <v>2540</v>
      </c>
      <c r="D24" s="21">
        <v>2044.6000000000001</v>
      </c>
      <c r="E24" s="21">
        <v>51.132276317860892</v>
      </c>
      <c r="F24" s="21">
        <v>336.75717182943185</v>
      </c>
      <c r="G24" s="21">
        <v>280.89515995216885</v>
      </c>
    </row>
    <row r="25" spans="1:7">
      <c r="A25" s="28">
        <v>73269040</v>
      </c>
      <c r="B25" s="24" t="s">
        <v>20</v>
      </c>
      <c r="C25" s="21">
        <v>300</v>
      </c>
      <c r="D25" s="21">
        <v>21.000000000000004</v>
      </c>
      <c r="E25" s="21">
        <v>0.52517744432900271</v>
      </c>
      <c r="F25" s="21">
        <v>3.4588186483508117</v>
      </c>
      <c r="G25" s="21">
        <v>2.8850622904213767</v>
      </c>
    </row>
    <row r="26" spans="1:7">
      <c r="A26" s="28">
        <v>73269050</v>
      </c>
      <c r="B26" s="24" t="s">
        <v>20</v>
      </c>
      <c r="C26" s="21">
        <v>32</v>
      </c>
      <c r="D26" s="21">
        <v>539.52</v>
      </c>
      <c r="E26" s="21">
        <v>13.492558798303978</v>
      </c>
      <c r="F26" s="21">
        <v>88.861992245629992</v>
      </c>
      <c r="G26" s="21">
        <v>74.121371758482894</v>
      </c>
    </row>
    <row r="27" spans="1:7">
      <c r="A27" s="28">
        <v>73269092</v>
      </c>
      <c r="B27" s="24" t="s">
        <v>25</v>
      </c>
      <c r="C27" s="21">
        <v>4</v>
      </c>
      <c r="D27" s="21">
        <v>245.68</v>
      </c>
      <c r="E27" s="21">
        <v>6.1440759296547318</v>
      </c>
      <c r="F27" s="21">
        <v>40.464884072706063</v>
      </c>
      <c r="G27" s="21">
        <v>33.752481119558269</v>
      </c>
    </row>
    <row r="28" spans="1:7">
      <c r="A28" s="28">
        <v>73269092</v>
      </c>
      <c r="B28" s="24" t="s">
        <v>26</v>
      </c>
      <c r="C28" s="21">
        <v>4</v>
      </c>
      <c r="D28" s="21">
        <v>249.92</v>
      </c>
      <c r="E28" s="21">
        <v>6.2501117565097299</v>
      </c>
      <c r="F28" s="21">
        <v>41.163236028373078</v>
      </c>
      <c r="G28" s="21">
        <v>34.334988934386203</v>
      </c>
    </row>
    <row r="29" spans="1:7">
      <c r="B29" s="28"/>
      <c r="C29" s="29"/>
      <c r="D29" s="29"/>
      <c r="E29" s="29"/>
      <c r="F29" s="29"/>
      <c r="G29" s="29"/>
    </row>
    <row r="30" spans="1:7">
      <c r="A30" t="s">
        <v>58</v>
      </c>
      <c r="B30" s="24"/>
      <c r="C30" s="21"/>
      <c r="D30" s="21"/>
      <c r="E30" s="21"/>
      <c r="F30" s="21"/>
      <c r="G30" s="21"/>
    </row>
    <row r="31" spans="1:7">
      <c r="B31" s="28"/>
      <c r="C31" s="29"/>
      <c r="D31" s="29"/>
      <c r="E31" s="29"/>
      <c r="F31" s="29"/>
      <c r="G31" s="29"/>
    </row>
    <row r="32" spans="1:7">
      <c r="A32" s="28"/>
      <c r="B32" s="24"/>
      <c r="C32" s="21"/>
      <c r="D32" s="21"/>
      <c r="E32" s="21"/>
      <c r="F32" s="21"/>
      <c r="G32" s="21"/>
    </row>
    <row r="33" spans="2:7">
      <c r="B33" s="28"/>
      <c r="C33" s="29"/>
      <c r="D33" s="29"/>
      <c r="E33" s="29"/>
      <c r="F33" s="29"/>
      <c r="G33" s="29"/>
    </row>
    <row r="34" spans="2:7">
      <c r="B34" s="24"/>
      <c r="C34" s="21"/>
      <c r="D34" s="21"/>
      <c r="E34" s="21"/>
      <c r="F34" s="21"/>
      <c r="G34" s="21"/>
    </row>
    <row r="35" spans="2:7">
      <c r="B35" s="28"/>
      <c r="C35" s="29"/>
      <c r="D35" s="29"/>
      <c r="E35" s="29"/>
      <c r="F35" s="29"/>
      <c r="G35" s="29"/>
    </row>
    <row r="36" spans="2:7">
      <c r="B36" s="24"/>
      <c r="C36" s="21"/>
      <c r="D36" s="21"/>
      <c r="E36" s="21"/>
      <c r="F36" s="21"/>
      <c r="G36" s="21"/>
    </row>
    <row r="37" spans="2:7">
      <c r="B37" s="24"/>
      <c r="C37" s="21"/>
      <c r="D37" s="21"/>
      <c r="E37" s="21"/>
      <c r="F37" s="21"/>
      <c r="G37" s="21"/>
    </row>
    <row r="38" spans="2:7">
      <c r="B38" s="28"/>
      <c r="C38" s="29"/>
      <c r="D38" s="29"/>
      <c r="E38" s="29"/>
      <c r="F38" s="29"/>
      <c r="G38" s="29"/>
    </row>
    <row r="39" spans="2:7">
      <c r="B39" s="24"/>
      <c r="C39" s="21"/>
      <c r="D39" s="21"/>
      <c r="E39" s="21"/>
      <c r="F39" s="21"/>
      <c r="G39" s="21"/>
    </row>
    <row r="40" spans="2:7">
      <c r="B40" s="28"/>
      <c r="C40" s="29"/>
      <c r="D40" s="29"/>
      <c r="E40" s="29"/>
      <c r="F40" s="29"/>
      <c r="G40" s="29"/>
    </row>
    <row r="41" spans="2:7">
      <c r="B41" s="24"/>
      <c r="C41" s="21"/>
      <c r="D41" s="21"/>
      <c r="E41" s="21"/>
      <c r="F41" s="21"/>
      <c r="G41" s="21"/>
    </row>
    <row r="42" spans="2:7">
      <c r="B42" s="28"/>
      <c r="C42" s="29"/>
      <c r="D42" s="29"/>
      <c r="E42" s="29"/>
      <c r="F42" s="29"/>
      <c r="G42" s="29"/>
    </row>
    <row r="43" spans="2:7">
      <c r="B43" s="24"/>
      <c r="C43" s="21"/>
      <c r="D43" s="21"/>
      <c r="E43" s="21"/>
      <c r="F43" s="21"/>
      <c r="G43" s="21"/>
    </row>
    <row r="44" spans="2:7">
      <c r="B44" s="28"/>
      <c r="C44" s="29"/>
      <c r="D44" s="29"/>
      <c r="E44" s="29"/>
      <c r="F44" s="29"/>
      <c r="G44" s="29"/>
    </row>
    <row r="45" spans="2:7">
      <c r="B45" s="24"/>
      <c r="C45" s="21"/>
      <c r="D45" s="21"/>
      <c r="E45" s="21"/>
      <c r="F45" s="21"/>
      <c r="G45" s="21"/>
    </row>
    <row r="46" spans="2:7">
      <c r="B46" s="28"/>
      <c r="C46" s="29"/>
      <c r="D46" s="29"/>
      <c r="E46" s="29"/>
      <c r="F46" s="29"/>
      <c r="G46" s="29"/>
    </row>
    <row r="47" spans="2:7">
      <c r="B47" s="24"/>
      <c r="C47" s="21"/>
      <c r="D47" s="21"/>
      <c r="E47" s="21"/>
      <c r="F47" s="21"/>
      <c r="G47" s="21"/>
    </row>
    <row r="48" spans="2:7">
      <c r="B48" s="28"/>
      <c r="C48" s="29"/>
      <c r="D48" s="29"/>
      <c r="E48" s="29"/>
      <c r="F48" s="29"/>
      <c r="G48" s="29"/>
    </row>
    <row r="49" spans="1:7">
      <c r="B49" s="24"/>
      <c r="C49" s="21"/>
      <c r="D49" s="21"/>
      <c r="E49" s="21"/>
      <c r="F49" s="21"/>
      <c r="G49" s="21"/>
    </row>
    <row r="50" spans="1:7">
      <c r="B50" s="28"/>
      <c r="C50" s="29"/>
      <c r="D50" s="29"/>
      <c r="E50" s="29"/>
      <c r="F50" s="29"/>
      <c r="G50" s="29"/>
    </row>
    <row r="51" spans="1:7">
      <c r="A51" s="28"/>
      <c r="B51" s="24"/>
      <c r="C51" s="21"/>
      <c r="D51" s="21"/>
      <c r="E51" s="21"/>
      <c r="F51" s="21"/>
      <c r="G51" s="21"/>
    </row>
    <row r="52" spans="1:7">
      <c r="A52" s="28"/>
      <c r="B52" s="24"/>
      <c r="C52" s="21"/>
      <c r="D52" s="21"/>
      <c r="E52" s="21"/>
      <c r="F52" s="21"/>
      <c r="G52" s="21"/>
    </row>
    <row r="53" spans="1:7">
      <c r="B53" s="28"/>
      <c r="C53" s="29"/>
      <c r="D53" s="29"/>
      <c r="E53" s="29"/>
      <c r="F53" s="29"/>
      <c r="G53" s="29"/>
    </row>
    <row r="54" spans="1:7">
      <c r="B54" s="24"/>
      <c r="C54" s="21"/>
      <c r="D54" s="21"/>
      <c r="E54" s="21"/>
      <c r="F54" s="21"/>
      <c r="G54" s="21"/>
    </row>
    <row r="55" spans="1:7">
      <c r="B55" s="28"/>
      <c r="C55" s="29"/>
      <c r="D55" s="29"/>
      <c r="E55" s="29"/>
      <c r="F55" s="29"/>
      <c r="G55" s="29"/>
    </row>
    <row r="56" spans="1:7">
      <c r="A56" s="28"/>
      <c r="B56" s="24"/>
      <c r="C56" s="21"/>
      <c r="D56" s="21"/>
      <c r="E56" s="21"/>
      <c r="F56" s="21"/>
      <c r="G56" s="21"/>
    </row>
    <row r="57" spans="1:7">
      <c r="B57" s="28"/>
      <c r="C57" s="29"/>
      <c r="D57" s="29"/>
      <c r="E57" s="29"/>
      <c r="F57" s="29"/>
      <c r="G57" s="29"/>
    </row>
    <row r="58" spans="1:7">
      <c r="B58" s="24"/>
      <c r="C58" s="21"/>
      <c r="D58" s="21"/>
      <c r="E58" s="21"/>
      <c r="F58" s="21"/>
      <c r="G58" s="21"/>
    </row>
    <row r="59" spans="1:7">
      <c r="B59" s="28"/>
      <c r="C59" s="29"/>
      <c r="D59" s="29"/>
      <c r="E59" s="29"/>
      <c r="F59" s="29"/>
      <c r="G59" s="29"/>
    </row>
    <row r="60" spans="1:7">
      <c r="B60" s="24"/>
      <c r="C60" s="21"/>
      <c r="D60" s="21"/>
      <c r="E60" s="21"/>
      <c r="F60" s="21"/>
      <c r="G60" s="21"/>
    </row>
    <row r="61" spans="1:7">
      <c r="B61" s="28"/>
      <c r="C61" s="29"/>
      <c r="D61" s="29"/>
      <c r="E61" s="29"/>
      <c r="F61" s="29"/>
      <c r="G61" s="29"/>
    </row>
    <row r="62" spans="1:7">
      <c r="B62" s="24"/>
      <c r="C62" s="21"/>
      <c r="D62" s="21"/>
      <c r="E62" s="21"/>
      <c r="F62" s="21"/>
      <c r="G62" s="21"/>
    </row>
    <row r="63" spans="1:7">
      <c r="B63" s="28"/>
      <c r="C63" s="29"/>
      <c r="D63" s="29"/>
      <c r="E63" s="29"/>
      <c r="F63" s="29"/>
      <c r="G63" s="29"/>
    </row>
    <row r="64" spans="1:7">
      <c r="B64" s="24"/>
      <c r="C64" s="21"/>
      <c r="D64" s="21"/>
      <c r="E64" s="21"/>
      <c r="F64" s="21"/>
      <c r="G64" s="21"/>
    </row>
    <row r="65" spans="2:7">
      <c r="B65" s="24"/>
      <c r="C65" s="21"/>
      <c r="D65" s="21"/>
      <c r="E65" s="21"/>
      <c r="F65" s="21"/>
      <c r="G65" s="21"/>
    </row>
    <row r="66" spans="2:7">
      <c r="B66" s="24"/>
      <c r="C66" s="21"/>
      <c r="D66" s="21"/>
      <c r="E66" s="21"/>
      <c r="F66" s="21"/>
      <c r="G66" s="21"/>
    </row>
    <row r="67" spans="2:7">
      <c r="B67" s="24"/>
      <c r="C67" s="21"/>
      <c r="D67" s="21"/>
      <c r="E67" s="21"/>
      <c r="F67" s="21"/>
      <c r="G67" s="21"/>
    </row>
    <row r="68" spans="2:7">
      <c r="B68" s="28"/>
      <c r="C68" s="29"/>
      <c r="D68" s="29"/>
      <c r="E68" s="29"/>
      <c r="F68" s="29"/>
      <c r="G68" s="29"/>
    </row>
    <row r="69" spans="2:7">
      <c r="B69" s="24"/>
      <c r="C69" s="21"/>
      <c r="D69" s="21"/>
      <c r="E69" s="21"/>
      <c r="F69" s="21"/>
      <c r="G69" s="21"/>
    </row>
    <row r="70" spans="2:7">
      <c r="B70" s="28"/>
      <c r="C70" s="29"/>
      <c r="D70" s="29"/>
      <c r="E70" s="29"/>
      <c r="F70" s="29"/>
      <c r="G70" s="29"/>
    </row>
    <row r="71" spans="2:7">
      <c r="B71" s="24"/>
      <c r="C71" s="21"/>
      <c r="D71" s="21"/>
      <c r="E71" s="21"/>
      <c r="F71" s="21"/>
      <c r="G71" s="21"/>
    </row>
    <row r="72" spans="2:7">
      <c r="B72" s="24"/>
      <c r="C72" s="21"/>
      <c r="D72" s="21"/>
      <c r="E72" s="21"/>
      <c r="F72" s="21"/>
      <c r="G72" s="21"/>
    </row>
    <row r="73" spans="2:7">
      <c r="B73" s="28"/>
      <c r="C73" s="29"/>
      <c r="D73" s="29"/>
      <c r="E73" s="29"/>
      <c r="F73" s="29"/>
      <c r="G73" s="29"/>
    </row>
    <row r="74" spans="2:7">
      <c r="B74" s="24"/>
      <c r="C74" s="21"/>
      <c r="D74" s="21"/>
      <c r="E74" s="21"/>
      <c r="F74" s="21"/>
      <c r="G74" s="21"/>
    </row>
    <row r="75" spans="2:7">
      <c r="B75" s="28"/>
      <c r="C75" s="29"/>
      <c r="D75" s="29"/>
      <c r="E75" s="29"/>
      <c r="F75" s="29"/>
      <c r="G75" s="29"/>
    </row>
    <row r="76" spans="2:7">
      <c r="B76" s="24"/>
      <c r="C76" s="21"/>
      <c r="D76" s="21"/>
      <c r="E76" s="21"/>
      <c r="F76" s="21"/>
      <c r="G76" s="21"/>
    </row>
    <row r="77" spans="2:7">
      <c r="B77" s="28"/>
      <c r="C77" s="29"/>
      <c r="D77" s="29"/>
      <c r="E77" s="29"/>
      <c r="F77" s="29"/>
      <c r="G77" s="29"/>
    </row>
    <row r="78" spans="2:7">
      <c r="B78" s="24"/>
      <c r="C78" s="21"/>
      <c r="D78" s="21"/>
      <c r="E78" s="21"/>
      <c r="F78" s="21"/>
      <c r="G78" s="21"/>
    </row>
    <row r="79" spans="2:7">
      <c r="B79" s="28"/>
      <c r="C79" s="29"/>
      <c r="D79" s="29"/>
      <c r="E79" s="29"/>
      <c r="F79" s="29"/>
      <c r="G79" s="29"/>
    </row>
    <row r="80" spans="2:7">
      <c r="B80" s="24"/>
      <c r="C80" s="21"/>
      <c r="D80" s="21"/>
      <c r="E80" s="21"/>
      <c r="F80" s="21"/>
      <c r="G80" s="21"/>
    </row>
    <row r="81" spans="2:7">
      <c r="B81" s="24"/>
      <c r="C81" s="21"/>
      <c r="D81" s="21"/>
      <c r="E81" s="21"/>
      <c r="F81" s="21"/>
      <c r="G81" s="21"/>
    </row>
    <row r="82" spans="2:7">
      <c r="B82" s="24"/>
      <c r="C82" s="21"/>
      <c r="D82" s="21"/>
      <c r="E82" s="21"/>
      <c r="F82" s="21"/>
      <c r="G82" s="21"/>
    </row>
    <row r="83" spans="2:7">
      <c r="B83" s="24"/>
      <c r="C83" s="21"/>
      <c r="D83" s="21"/>
      <c r="E83" s="21"/>
      <c r="F83" s="21"/>
      <c r="G83" s="21"/>
    </row>
    <row r="84" spans="2:7">
      <c r="B84" s="24"/>
      <c r="C84" s="21"/>
      <c r="D84" s="21"/>
      <c r="E84" s="21"/>
      <c r="F84" s="21"/>
      <c r="G84" s="21"/>
    </row>
    <row r="85" spans="2:7">
      <c r="B85" s="28"/>
      <c r="C85" s="29"/>
      <c r="D85" s="29"/>
      <c r="E85" s="29"/>
      <c r="F85" s="29"/>
      <c r="G85" s="29"/>
    </row>
    <row r="86" spans="2:7">
      <c r="B86" s="24"/>
      <c r="C86" s="21"/>
      <c r="D86" s="21"/>
      <c r="E86" s="21"/>
      <c r="F86" s="21"/>
      <c r="G86" s="21"/>
    </row>
    <row r="87" spans="2:7">
      <c r="B87" s="28"/>
      <c r="C87" s="29"/>
      <c r="D87" s="29"/>
      <c r="E87" s="29"/>
      <c r="F87" s="29"/>
      <c r="G87" s="29"/>
    </row>
    <row r="88" spans="2:7">
      <c r="B88" s="24"/>
      <c r="C88" s="21"/>
      <c r="D88" s="21"/>
      <c r="E88" s="21"/>
      <c r="F88" s="21"/>
      <c r="G88" s="21"/>
    </row>
    <row r="89" spans="2:7">
      <c r="B89" s="28"/>
      <c r="C89" s="29"/>
      <c r="D89" s="29"/>
      <c r="E89" s="29"/>
      <c r="F89" s="29"/>
      <c r="G89" s="29"/>
    </row>
    <row r="90" spans="2:7">
      <c r="B90" s="24"/>
      <c r="C90" s="21"/>
      <c r="D90" s="21"/>
      <c r="E90" s="21"/>
      <c r="F90" s="21"/>
      <c r="G90" s="21"/>
    </row>
    <row r="91" spans="2:7">
      <c r="B91" s="28"/>
      <c r="C91" s="29"/>
      <c r="D91" s="29"/>
      <c r="E91" s="29"/>
      <c r="F91" s="29"/>
      <c r="G91" s="29"/>
    </row>
    <row r="92" spans="2:7">
      <c r="B92" s="24"/>
      <c r="C92" s="21"/>
      <c r="D92" s="21"/>
      <c r="E92" s="21"/>
      <c r="F92" s="21"/>
      <c r="G92" s="21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DD50EF-A243-4578-A6A3-84B8DA72AC9A}">
  <dimension ref="A1:L61"/>
  <sheetViews>
    <sheetView workbookViewId="0">
      <selection activeCell="A3" sqref="A3"/>
    </sheetView>
  </sheetViews>
  <sheetFormatPr defaultRowHeight="15"/>
  <cols>
    <col min="1" max="1" width="18.140625" bestFit="1" customWidth="1"/>
    <col min="2" max="2" width="27.7109375" bestFit="1" customWidth="1"/>
    <col min="3" max="3" width="18.42578125" bestFit="1" customWidth="1"/>
    <col min="4" max="4" width="15" bestFit="1" customWidth="1"/>
    <col min="5" max="5" width="16.7109375" bestFit="1" customWidth="1"/>
    <col min="6" max="6" width="10.5703125" bestFit="1" customWidth="1"/>
    <col min="7" max="7" width="11.28515625" bestFit="1" customWidth="1"/>
    <col min="8" max="8" width="5.85546875" bestFit="1" customWidth="1"/>
    <col min="9" max="9" width="20.7109375" bestFit="1" customWidth="1"/>
    <col min="10" max="10" width="25.7109375" bestFit="1" customWidth="1"/>
  </cols>
  <sheetData>
    <row r="1" spans="1:12">
      <c r="A1" s="25" t="s">
        <v>42</v>
      </c>
      <c r="B1" s="25" t="s">
        <v>43</v>
      </c>
      <c r="C1" s="25" t="s">
        <v>44</v>
      </c>
      <c r="D1" s="25" t="s">
        <v>45</v>
      </c>
      <c r="E1" s="25" t="s">
        <v>46</v>
      </c>
      <c r="F1" s="25" t="s">
        <v>47</v>
      </c>
      <c r="G1" s="26" t="s">
        <v>48</v>
      </c>
      <c r="H1" s="26" t="s">
        <v>49</v>
      </c>
      <c r="I1" s="25" t="s">
        <v>50</v>
      </c>
      <c r="J1" s="26" t="s">
        <v>51</v>
      </c>
      <c r="K1" s="25" t="s">
        <v>52</v>
      </c>
      <c r="L1" s="25" t="s">
        <v>53</v>
      </c>
    </row>
    <row r="2" spans="1:12">
      <c r="A2">
        <f>Résumé!A2</f>
        <v>35061000</v>
      </c>
      <c r="C2" t="s">
        <v>54</v>
      </c>
      <c r="D2">
        <f>EX!B7</f>
        <v>0</v>
      </c>
      <c r="E2">
        <f>EX!$B$5</f>
        <v>0</v>
      </c>
      <c r="L2">
        <f>EX!$B$6</f>
        <v>0</v>
      </c>
    </row>
    <row r="3" spans="1:12">
      <c r="C3" t="s">
        <v>54</v>
      </c>
      <c r="D3">
        <v>0</v>
      </c>
      <c r="E3">
        <f>EX!$B$5</f>
        <v>0</v>
      </c>
      <c r="L3">
        <f>EX!$B$6</f>
        <v>0</v>
      </c>
    </row>
    <row r="4" spans="1:12">
      <c r="C4" t="s">
        <v>54</v>
      </c>
      <c r="D4">
        <v>0</v>
      </c>
      <c r="E4">
        <f>EX!$B$5</f>
        <v>0</v>
      </c>
      <c r="L4">
        <f>EX!$B$6</f>
        <v>0</v>
      </c>
    </row>
    <row r="5" spans="1:12">
      <c r="C5" t="s">
        <v>54</v>
      </c>
      <c r="D5">
        <v>0</v>
      </c>
      <c r="E5">
        <f>EX!$B$5</f>
        <v>0</v>
      </c>
      <c r="L5">
        <f>EX!$B$6</f>
        <v>0</v>
      </c>
    </row>
    <row r="6" spans="1:12">
      <c r="C6" t="s">
        <v>54</v>
      </c>
      <c r="D6">
        <v>0</v>
      </c>
      <c r="E6">
        <f>EX!$B$5</f>
        <v>0</v>
      </c>
      <c r="L6">
        <f>EX!$B$6</f>
        <v>0</v>
      </c>
    </row>
    <row r="7" spans="1:12">
      <c r="C7" t="s">
        <v>54</v>
      </c>
      <c r="D7">
        <v>0</v>
      </c>
      <c r="E7">
        <f>EX!$B$5</f>
        <v>0</v>
      </c>
      <c r="L7">
        <f>EX!$B$6</f>
        <v>0</v>
      </c>
    </row>
    <row r="8" spans="1:12">
      <c r="C8" t="s">
        <v>54</v>
      </c>
      <c r="D8">
        <v>0</v>
      </c>
      <c r="E8">
        <f>EX!$B$5</f>
        <v>0</v>
      </c>
      <c r="L8">
        <f>EX!$B$6</f>
        <v>0</v>
      </c>
    </row>
    <row r="9" spans="1:12">
      <c r="C9" t="s">
        <v>54</v>
      </c>
      <c r="D9">
        <v>0</v>
      </c>
      <c r="E9">
        <f>EX!$B$5</f>
        <v>0</v>
      </c>
      <c r="L9">
        <f>EX!$B$6</f>
        <v>0</v>
      </c>
    </row>
    <row r="10" spans="1:12">
      <c r="C10" t="s">
        <v>54</v>
      </c>
      <c r="D10">
        <v>0</v>
      </c>
      <c r="E10">
        <f>EX!$B$5</f>
        <v>0</v>
      </c>
      <c r="L10">
        <f>EX!$B$6</f>
        <v>0</v>
      </c>
    </row>
    <row r="11" spans="1:12">
      <c r="C11" t="s">
        <v>54</v>
      </c>
      <c r="D11">
        <v>0</v>
      </c>
      <c r="E11">
        <f>EX!$B$5</f>
        <v>0</v>
      </c>
      <c r="L11">
        <f>EX!$B$6</f>
        <v>0</v>
      </c>
    </row>
    <row r="12" spans="1:12">
      <c r="C12" t="s">
        <v>54</v>
      </c>
      <c r="D12">
        <v>0</v>
      </c>
      <c r="E12">
        <f>EX!$B$5</f>
        <v>0</v>
      </c>
      <c r="L12">
        <f>EX!$B$6</f>
        <v>0</v>
      </c>
    </row>
    <row r="13" spans="1:12">
      <c r="C13" t="s">
        <v>54</v>
      </c>
      <c r="D13">
        <v>0</v>
      </c>
      <c r="E13">
        <f>EX!$B$5</f>
        <v>0</v>
      </c>
      <c r="L13">
        <f>EX!$B$6</f>
        <v>0</v>
      </c>
    </row>
    <row r="14" spans="1:12">
      <c r="C14" t="s">
        <v>54</v>
      </c>
      <c r="D14">
        <v>0</v>
      </c>
      <c r="E14">
        <f>EX!$B$5</f>
        <v>0</v>
      </c>
      <c r="L14">
        <f>EX!$B$6</f>
        <v>0</v>
      </c>
    </row>
    <row r="15" spans="1:12">
      <c r="C15" t="s">
        <v>54</v>
      </c>
      <c r="D15">
        <v>0</v>
      </c>
      <c r="E15">
        <f>EX!$B$5</f>
        <v>0</v>
      </c>
      <c r="L15">
        <f>EX!$B$6</f>
        <v>0</v>
      </c>
    </row>
    <row r="16" spans="1:12">
      <c r="C16" t="s">
        <v>54</v>
      </c>
      <c r="D16">
        <v>0</v>
      </c>
      <c r="E16">
        <f>EX!$B$5</f>
        <v>0</v>
      </c>
      <c r="L16">
        <f>EX!$B$6</f>
        <v>0</v>
      </c>
    </row>
    <row r="17" spans="3:12">
      <c r="C17" t="s">
        <v>54</v>
      </c>
      <c r="D17">
        <v>0</v>
      </c>
      <c r="E17">
        <f>EX!$B$5</f>
        <v>0</v>
      </c>
      <c r="L17">
        <f>EX!$B$6</f>
        <v>0</v>
      </c>
    </row>
    <row r="18" spans="3:12">
      <c r="C18" t="s">
        <v>54</v>
      </c>
      <c r="D18">
        <v>0</v>
      </c>
      <c r="E18">
        <f>EX!$B$5</f>
        <v>0</v>
      </c>
      <c r="L18">
        <f>EX!$B$6</f>
        <v>0</v>
      </c>
    </row>
    <row r="19" spans="3:12">
      <c r="C19" t="s">
        <v>54</v>
      </c>
      <c r="D19">
        <v>0</v>
      </c>
      <c r="E19">
        <f>EX!$B$5</f>
        <v>0</v>
      </c>
      <c r="L19">
        <f>EX!$B$6</f>
        <v>0</v>
      </c>
    </row>
    <row r="20" spans="3:12">
      <c r="C20" t="s">
        <v>54</v>
      </c>
      <c r="D20">
        <v>0</v>
      </c>
      <c r="E20">
        <f>EX!$B$5</f>
        <v>0</v>
      </c>
      <c r="L20">
        <f>EX!$B$6</f>
        <v>0</v>
      </c>
    </row>
    <row r="21" spans="3:12">
      <c r="C21" t="s">
        <v>54</v>
      </c>
      <c r="D21">
        <v>0</v>
      </c>
      <c r="E21">
        <f>EX!$B$5</f>
        <v>0</v>
      </c>
      <c r="L21">
        <f>EX!$B$6</f>
        <v>0</v>
      </c>
    </row>
    <row r="22" spans="3:12">
      <c r="C22" t="s">
        <v>54</v>
      </c>
      <c r="D22">
        <v>0</v>
      </c>
      <c r="E22">
        <f>EX!$B$5</f>
        <v>0</v>
      </c>
      <c r="L22">
        <f>EX!$B$6</f>
        <v>0</v>
      </c>
    </row>
    <row r="23" spans="3:12">
      <c r="C23" t="s">
        <v>54</v>
      </c>
      <c r="D23">
        <v>0</v>
      </c>
      <c r="E23">
        <f>EX!$B$5</f>
        <v>0</v>
      </c>
      <c r="L23">
        <f>EX!$B$6</f>
        <v>0</v>
      </c>
    </row>
    <row r="24" spans="3:12">
      <c r="C24" t="s">
        <v>54</v>
      </c>
      <c r="D24">
        <v>0</v>
      </c>
      <c r="E24">
        <f>EX!$B$5</f>
        <v>0</v>
      </c>
      <c r="L24">
        <f>EX!$B$6</f>
        <v>0</v>
      </c>
    </row>
    <row r="25" spans="3:12">
      <c r="C25" t="s">
        <v>54</v>
      </c>
      <c r="D25">
        <v>0</v>
      </c>
      <c r="E25">
        <f>EX!$B$5</f>
        <v>0</v>
      </c>
      <c r="L25">
        <f>EX!$B$6</f>
        <v>0</v>
      </c>
    </row>
    <row r="26" spans="3:12">
      <c r="C26" t="s">
        <v>54</v>
      </c>
      <c r="D26">
        <v>0</v>
      </c>
      <c r="E26">
        <f>EX!$B$5</f>
        <v>0</v>
      </c>
      <c r="L26">
        <f>EX!$B$6</f>
        <v>0</v>
      </c>
    </row>
    <row r="27" spans="3:12">
      <c r="C27" t="s">
        <v>54</v>
      </c>
      <c r="D27">
        <v>0</v>
      </c>
      <c r="E27">
        <f>EX!$B$5</f>
        <v>0</v>
      </c>
      <c r="L27">
        <f>EX!$B$6</f>
        <v>0</v>
      </c>
    </row>
    <row r="28" spans="3:12">
      <c r="C28" t="s">
        <v>54</v>
      </c>
      <c r="D28">
        <v>0</v>
      </c>
      <c r="E28">
        <f>EX!$B$5</f>
        <v>0</v>
      </c>
      <c r="L28">
        <f>EX!$B$6</f>
        <v>0</v>
      </c>
    </row>
    <row r="29" spans="3:12">
      <c r="C29" t="s">
        <v>54</v>
      </c>
      <c r="D29">
        <v>0</v>
      </c>
      <c r="E29">
        <f>EX!$B$5</f>
        <v>0</v>
      </c>
      <c r="L29">
        <f>EX!$B$6</f>
        <v>0</v>
      </c>
    </row>
    <row r="30" spans="3:12">
      <c r="C30" t="s">
        <v>54</v>
      </c>
      <c r="D30">
        <v>0</v>
      </c>
      <c r="E30">
        <f>EX!$B$5</f>
        <v>0</v>
      </c>
      <c r="L30">
        <f>EX!$B$6</f>
        <v>0</v>
      </c>
    </row>
    <row r="31" spans="3:12">
      <c r="C31" t="s">
        <v>54</v>
      </c>
      <c r="D31">
        <v>0</v>
      </c>
      <c r="E31">
        <f>EX!$B$5</f>
        <v>0</v>
      </c>
      <c r="L31">
        <f>EX!$B$6</f>
        <v>0</v>
      </c>
    </row>
    <row r="32" spans="3:12">
      <c r="C32" t="s">
        <v>54</v>
      </c>
      <c r="D32">
        <v>0</v>
      </c>
      <c r="E32">
        <f>EX!$B$5</f>
        <v>0</v>
      </c>
      <c r="L32">
        <f>EX!$B$6</f>
        <v>0</v>
      </c>
    </row>
    <row r="33" spans="3:12">
      <c r="C33" t="s">
        <v>54</v>
      </c>
      <c r="D33">
        <v>0</v>
      </c>
      <c r="E33">
        <f>EX!$B$5</f>
        <v>0</v>
      </c>
      <c r="L33">
        <f>EX!$B$6</f>
        <v>0</v>
      </c>
    </row>
    <row r="34" spans="3:12">
      <c r="C34" t="s">
        <v>54</v>
      </c>
      <c r="D34">
        <v>0</v>
      </c>
      <c r="E34">
        <f>EX!$B$5</f>
        <v>0</v>
      </c>
      <c r="L34">
        <f>EX!$B$6</f>
        <v>0</v>
      </c>
    </row>
    <row r="35" spans="3:12">
      <c r="C35" t="s">
        <v>54</v>
      </c>
      <c r="D35">
        <v>0</v>
      </c>
      <c r="E35">
        <f>EX!$B$5</f>
        <v>0</v>
      </c>
      <c r="L35">
        <f>EX!$B$6</f>
        <v>0</v>
      </c>
    </row>
    <row r="36" spans="3:12">
      <c r="C36" t="s">
        <v>54</v>
      </c>
      <c r="D36">
        <v>0</v>
      </c>
      <c r="E36">
        <f>EX!$B$5</f>
        <v>0</v>
      </c>
      <c r="L36">
        <f>EX!$B$6</f>
        <v>0</v>
      </c>
    </row>
    <row r="37" spans="3:12">
      <c r="C37" t="s">
        <v>54</v>
      </c>
      <c r="D37">
        <v>0</v>
      </c>
      <c r="E37">
        <f>EX!$B$5</f>
        <v>0</v>
      </c>
      <c r="L37">
        <f>EX!$B$6</f>
        <v>0</v>
      </c>
    </row>
    <row r="38" spans="3:12">
      <c r="C38" t="s">
        <v>54</v>
      </c>
      <c r="D38">
        <v>0</v>
      </c>
      <c r="E38">
        <f>EX!$B$5</f>
        <v>0</v>
      </c>
      <c r="L38">
        <f>EX!$B$6</f>
        <v>0</v>
      </c>
    </row>
    <row r="39" spans="3:12">
      <c r="C39" t="s">
        <v>54</v>
      </c>
      <c r="D39">
        <v>0</v>
      </c>
      <c r="E39">
        <f>EX!$B$5</f>
        <v>0</v>
      </c>
      <c r="L39">
        <f>EX!$B$6</f>
        <v>0</v>
      </c>
    </row>
    <row r="40" spans="3:12">
      <c r="C40" t="s">
        <v>54</v>
      </c>
      <c r="D40">
        <v>0</v>
      </c>
      <c r="E40">
        <f>EX!$B$5</f>
        <v>0</v>
      </c>
      <c r="L40">
        <f>EX!$B$6</f>
        <v>0</v>
      </c>
    </row>
    <row r="41" spans="3:12">
      <c r="C41" t="s">
        <v>54</v>
      </c>
      <c r="D41">
        <v>0</v>
      </c>
      <c r="E41">
        <f>EX!$B$5</f>
        <v>0</v>
      </c>
      <c r="L41">
        <f>EX!$B$6</f>
        <v>0</v>
      </c>
    </row>
    <row r="42" spans="3:12">
      <c r="C42" t="s">
        <v>54</v>
      </c>
      <c r="D42">
        <v>0</v>
      </c>
      <c r="E42">
        <f>EX!$B$5</f>
        <v>0</v>
      </c>
      <c r="L42">
        <f>EX!$B$6</f>
        <v>0</v>
      </c>
    </row>
    <row r="43" spans="3:12">
      <c r="C43" t="s">
        <v>54</v>
      </c>
      <c r="D43">
        <v>0</v>
      </c>
      <c r="E43">
        <f>EX!$B$5</f>
        <v>0</v>
      </c>
      <c r="L43">
        <f>EX!$B$6</f>
        <v>0</v>
      </c>
    </row>
    <row r="44" spans="3:12">
      <c r="C44" t="s">
        <v>54</v>
      </c>
      <c r="D44">
        <v>0</v>
      </c>
      <c r="E44">
        <f>EX!$B$5</f>
        <v>0</v>
      </c>
      <c r="L44">
        <f>EX!$B$6</f>
        <v>0</v>
      </c>
    </row>
    <row r="45" spans="3:12">
      <c r="C45" t="s">
        <v>54</v>
      </c>
      <c r="D45">
        <v>0</v>
      </c>
      <c r="E45">
        <f>EX!$B$5</f>
        <v>0</v>
      </c>
      <c r="L45">
        <f>EX!$B$6</f>
        <v>0</v>
      </c>
    </row>
    <row r="46" spans="3:12">
      <c r="C46" t="s">
        <v>54</v>
      </c>
      <c r="D46">
        <v>0</v>
      </c>
      <c r="E46">
        <f>EX!$B$5</f>
        <v>0</v>
      </c>
      <c r="L46">
        <f>EX!$B$6</f>
        <v>0</v>
      </c>
    </row>
    <row r="47" spans="3:12">
      <c r="C47" t="s">
        <v>54</v>
      </c>
      <c r="D47">
        <v>0</v>
      </c>
      <c r="E47">
        <f>EX!$B$5</f>
        <v>0</v>
      </c>
      <c r="L47">
        <f>EX!$B$6</f>
        <v>0</v>
      </c>
    </row>
    <row r="48" spans="3:12">
      <c r="C48" t="s">
        <v>54</v>
      </c>
      <c r="D48">
        <v>0</v>
      </c>
      <c r="E48">
        <f>EX!$B$5</f>
        <v>0</v>
      </c>
      <c r="L48">
        <f>EX!$B$6</f>
        <v>0</v>
      </c>
    </row>
    <row r="49" spans="3:12">
      <c r="C49" t="s">
        <v>54</v>
      </c>
      <c r="D49">
        <v>0</v>
      </c>
      <c r="E49">
        <f>EX!$B$5</f>
        <v>0</v>
      </c>
      <c r="L49">
        <f>EX!$B$6</f>
        <v>0</v>
      </c>
    </row>
    <row r="50" spans="3:12">
      <c r="C50" t="s">
        <v>54</v>
      </c>
      <c r="D50">
        <v>0</v>
      </c>
      <c r="E50">
        <f>EX!$B$5</f>
        <v>0</v>
      </c>
      <c r="L50">
        <f>EX!$B$6</f>
        <v>0</v>
      </c>
    </row>
    <row r="51" spans="3:12">
      <c r="C51" t="s">
        <v>54</v>
      </c>
      <c r="D51">
        <v>0</v>
      </c>
      <c r="E51">
        <f>EX!$B$5</f>
        <v>0</v>
      </c>
      <c r="L51">
        <f>EX!$B$6</f>
        <v>0</v>
      </c>
    </row>
    <row r="52" spans="3:12">
      <c r="C52" t="s">
        <v>54</v>
      </c>
      <c r="D52">
        <v>0</v>
      </c>
      <c r="E52">
        <f>EX!$B$5</f>
        <v>0</v>
      </c>
      <c r="L52">
        <f>EX!$B$6</f>
        <v>0</v>
      </c>
    </row>
    <row r="53" spans="3:12">
      <c r="C53" t="s">
        <v>54</v>
      </c>
      <c r="D53">
        <v>0</v>
      </c>
      <c r="E53">
        <f>EX!$B$5</f>
        <v>0</v>
      </c>
      <c r="L53">
        <f>EX!$B$6</f>
        <v>0</v>
      </c>
    </row>
    <row r="54" spans="3:12">
      <c r="C54" t="s">
        <v>54</v>
      </c>
      <c r="D54">
        <v>0</v>
      </c>
      <c r="E54">
        <f>EX!$B$5</f>
        <v>0</v>
      </c>
      <c r="L54">
        <f>EX!$B$6</f>
        <v>0</v>
      </c>
    </row>
    <row r="55" spans="3:12">
      <c r="C55" t="s">
        <v>54</v>
      </c>
      <c r="D55">
        <v>0</v>
      </c>
      <c r="E55">
        <f>EX!$B$5</f>
        <v>0</v>
      </c>
      <c r="L55">
        <f>EX!$B$6</f>
        <v>0</v>
      </c>
    </row>
    <row r="56" spans="3:12">
      <c r="C56" t="s">
        <v>54</v>
      </c>
      <c r="D56">
        <v>0</v>
      </c>
      <c r="E56">
        <f>EX!$B$5</f>
        <v>0</v>
      </c>
      <c r="L56">
        <f>EX!$B$6</f>
        <v>0</v>
      </c>
    </row>
    <row r="57" spans="3:12">
      <c r="C57" t="s">
        <v>54</v>
      </c>
      <c r="D57">
        <v>0</v>
      </c>
      <c r="E57">
        <f>EX!$B$5</f>
        <v>0</v>
      </c>
      <c r="L57">
        <f>EX!$B$6</f>
        <v>0</v>
      </c>
    </row>
    <row r="58" spans="3:12">
      <c r="C58" t="s">
        <v>54</v>
      </c>
      <c r="D58">
        <v>0</v>
      </c>
      <c r="E58">
        <f>EX!$B$5</f>
        <v>0</v>
      </c>
      <c r="L58">
        <f>EX!$B$6</f>
        <v>0</v>
      </c>
    </row>
    <row r="59" spans="3:12">
      <c r="C59" t="s">
        <v>54</v>
      </c>
      <c r="D59">
        <v>0</v>
      </c>
      <c r="E59">
        <f>EX!$B$5</f>
        <v>0</v>
      </c>
      <c r="L59">
        <f>EX!$B$6</f>
        <v>0</v>
      </c>
    </row>
    <row r="60" spans="3:12">
      <c r="C60" t="s">
        <v>54</v>
      </c>
      <c r="D60">
        <v>0</v>
      </c>
      <c r="E60">
        <f>EX!$B$5</f>
        <v>0</v>
      </c>
      <c r="L60">
        <f>EX!$B$6</f>
        <v>0</v>
      </c>
    </row>
    <row r="61" spans="3:12">
      <c r="C61" t="s">
        <v>54</v>
      </c>
      <c r="D61">
        <v>0</v>
      </c>
      <c r="E61">
        <f>EX!$B$5</f>
        <v>0</v>
      </c>
      <c r="L61">
        <f>EX!$B$6</f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EX</vt:lpstr>
      <vt:lpstr>INSTRUCTIONS RESUME</vt:lpstr>
      <vt:lpstr>Résumé</vt:lpstr>
      <vt:lpstr>Résumé brut</vt:lpstr>
      <vt:lpstr>RESUME WINDSAD EXPORT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Cedric Lemoine - Fast Forward Freight BvbA</dc:creator>
  <cp:lastModifiedBy>Cedric Lemoine - Fast Forward Freight BvbA</cp:lastModifiedBy>
  <dcterms:created xsi:type="dcterms:W3CDTF">2017-01-30T15:33:26Z</dcterms:created>
  <dcterms:modified xsi:type="dcterms:W3CDTF">2021-06-10T11:33:23Z</dcterms:modified>
</cp:coreProperties>
</file>