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es\Desktop\"/>
    </mc:Choice>
  </mc:AlternateContent>
  <bookViews>
    <workbookView xWindow="0" yWindow="0" windowWidth="20490" windowHeight="7755"/>
  </bookViews>
  <sheets>
    <sheet name="Zone A" sheetId="1" r:id="rId1"/>
    <sheet name="Zone B" sheetId="2" r:id="rId2"/>
    <sheet name="Zone C" sheetId="3" r:id="rId3"/>
    <sheet name="moteurs à remplacer 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3" l="1"/>
  <c r="N6" i="3"/>
  <c r="N7" i="3"/>
  <c r="N8" i="3"/>
  <c r="N9" i="3"/>
  <c r="N10" i="3"/>
  <c r="N4" i="3"/>
  <c r="M10" i="3"/>
  <c r="O10" i="3" s="1"/>
  <c r="L10" i="3"/>
  <c r="R10" i="3" s="1"/>
  <c r="L9" i="3"/>
  <c r="M9" i="3" s="1"/>
  <c r="O9" i="3" s="1"/>
  <c r="L8" i="3"/>
  <c r="M8" i="3" s="1"/>
  <c r="L7" i="3"/>
  <c r="M7" i="3" s="1"/>
  <c r="O7" i="3" s="1"/>
  <c r="M6" i="3"/>
  <c r="O6" i="3" s="1"/>
  <c r="L6" i="3"/>
  <c r="R6" i="3" s="1"/>
  <c r="L5" i="3"/>
  <c r="M5" i="3" s="1"/>
  <c r="L4" i="3"/>
  <c r="R4" i="3" s="1"/>
  <c r="M8" i="2"/>
  <c r="M9" i="2"/>
  <c r="M10" i="2"/>
  <c r="M11" i="2"/>
  <c r="M12" i="2"/>
  <c r="L12" i="2"/>
  <c r="N12" i="2" s="1"/>
  <c r="K12" i="2"/>
  <c r="Q12" i="2" s="1"/>
  <c r="K11" i="2"/>
  <c r="L11" i="2" s="1"/>
  <c r="K10" i="2"/>
  <c r="L10" i="2" s="1"/>
  <c r="N10" i="2" s="1"/>
  <c r="K9" i="2"/>
  <c r="L9" i="2" s="1"/>
  <c r="N9" i="2" s="1"/>
  <c r="L8" i="2"/>
  <c r="N8" i="2" s="1"/>
  <c r="K8" i="2"/>
  <c r="Q8" i="2" s="1"/>
  <c r="M5" i="2"/>
  <c r="M6" i="2"/>
  <c r="M7" i="2"/>
  <c r="M4" i="2"/>
  <c r="L7" i="2"/>
  <c r="N7" i="2" s="1"/>
  <c r="K7" i="2"/>
  <c r="Q7" i="2" s="1"/>
  <c r="L6" i="2"/>
  <c r="N6" i="2" s="1"/>
  <c r="K6" i="2"/>
  <c r="Q6" i="2" s="1"/>
  <c r="K5" i="2"/>
  <c r="L5" i="2" s="1"/>
  <c r="N5" i="2" s="1"/>
  <c r="K4" i="2"/>
  <c r="L4" i="2" s="1"/>
  <c r="N4" i="2" s="1"/>
  <c r="N5" i="1"/>
  <c r="N6" i="1"/>
  <c r="N7" i="1"/>
  <c r="N4" i="1"/>
  <c r="M7" i="1"/>
  <c r="O7" i="1" s="1"/>
  <c r="L7" i="1"/>
  <c r="R7" i="1" s="1"/>
  <c r="L6" i="1"/>
  <c r="M6" i="1" s="1"/>
  <c r="O6" i="1" s="1"/>
  <c r="L5" i="1"/>
  <c r="M5" i="1" s="1"/>
  <c r="O5" i="1" s="1"/>
  <c r="L4" i="1"/>
  <c r="R4" i="1" s="1"/>
  <c r="O5" i="3" l="1"/>
  <c r="O8" i="3"/>
  <c r="R7" i="3"/>
  <c r="R8" i="3"/>
  <c r="M4" i="3"/>
  <c r="O4" i="3" s="1"/>
  <c r="R5" i="3"/>
  <c r="R9" i="3"/>
  <c r="N11" i="2"/>
  <c r="Q9" i="2"/>
  <c r="Q10" i="2"/>
  <c r="Q11" i="2"/>
  <c r="Q4" i="2"/>
  <c r="Q5" i="2"/>
  <c r="M4" i="1"/>
  <c r="O4" i="1" s="1"/>
  <c r="R5" i="1"/>
  <c r="R6" i="1"/>
</calcChain>
</file>

<file path=xl/comments1.xml><?xml version="1.0" encoding="utf-8"?>
<comments xmlns="http://schemas.openxmlformats.org/spreadsheetml/2006/main">
  <authors>
    <author>Un utilisateur satisfait de Microsoft Office</author>
    <author>JEAN PAUL PIERREL</author>
    <author>VINCENT SGUERRA</author>
    <author>DIDIER BLANC</author>
  </authors>
  <commentList>
    <comment ref="B4" authorId="0" shapeId="0">
      <text>
        <r>
          <rPr>
            <b/>
            <sz val="8"/>
            <color indexed="81"/>
            <rFont val="Tahoma"/>
            <family val="2"/>
          </rPr>
          <t>Moteur remplacé le 19/10/98 pour cause de boite à bornes déssérée ( sur 4 vis : 1 manquante , 1 cassée et les 2 autres impossibles à resserer ) et pleine d'eau .</t>
        </r>
      </text>
    </comment>
    <comment ref="C4" authorId="1" shapeId="0">
      <text>
        <r>
          <rPr>
            <b/>
            <sz val="8"/>
            <color indexed="81"/>
            <rFont val="Tahoma"/>
            <family val="2"/>
          </rPr>
          <t>VINCENT SGUERRA::</t>
        </r>
        <r>
          <rPr>
            <sz val="8"/>
            <color indexed="81"/>
            <rFont val="Tahoma"/>
            <family val="2"/>
          </rPr>
          <t xml:space="preserve">
JEU AXIAL ABRE MOTEUR REMPLACE
Durée = 2 705Jours &gt; 7 ans</t>
        </r>
      </text>
    </comment>
    <comment ref="D4" authorId="2" shapeId="0">
      <text>
        <r>
          <rPr>
            <b/>
            <sz val="8"/>
            <color indexed="81"/>
            <rFont val="Tahoma"/>
            <family val="2"/>
          </rPr>
          <t>VINCENT SGUERRA:</t>
        </r>
        <r>
          <rPr>
            <sz val="8"/>
            <color indexed="81"/>
            <rFont val="Tahoma"/>
            <family val="2"/>
          </rPr>
          <t xml:space="preserve">
Durée = 1 977Jours &lt; 5 ans</t>
        </r>
      </text>
    </comment>
    <comment ref="E4" authorId="2" shapeId="0">
      <text>
        <r>
          <rPr>
            <b/>
            <sz val="10"/>
            <color indexed="81"/>
            <rFont val="Tahoma"/>
            <family val="2"/>
          </rPr>
          <t>VINCENT SGUERRA:</t>
        </r>
        <r>
          <rPr>
            <sz val="10"/>
            <color indexed="81"/>
            <rFont val="Tahoma"/>
            <family val="2"/>
          </rPr>
          <t xml:space="preserve">
Défaut isolement
Leroy Somer rouge
799 jours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Moteur remplacé le 04/06/98 en systématique pour ancienneté</t>
        </r>
      </text>
    </comment>
    <comment ref="C5" authorId="1" shapeId="0">
      <text>
        <r>
          <rPr>
            <b/>
            <sz val="8"/>
            <color indexed="81"/>
            <rFont val="Tahoma"/>
            <family val="2"/>
          </rPr>
          <t>SGUERRA Vincent::</t>
        </r>
        <r>
          <rPr>
            <sz val="8"/>
            <color indexed="81"/>
            <rFont val="Tahoma"/>
            <family val="2"/>
          </rPr>
          <t xml:space="preserve">
MOTEUR BLOQUE REMPLACE
Durée = 2 457Jours &gt; 5 ans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Moteur remplacé pour défaut d'isolement .</t>
        </r>
      </text>
    </comment>
    <comment ref="C6" authorId="2" shapeId="0">
      <text>
        <r>
          <rPr>
            <b/>
            <sz val="8"/>
            <color indexed="81"/>
            <rFont val="Tahoma"/>
            <family val="2"/>
          </rPr>
          <t>VINCENT SGUERRA:</t>
        </r>
        <r>
          <rPr>
            <sz val="8"/>
            <color indexed="81"/>
            <rFont val="Tahoma"/>
            <family val="2"/>
          </rPr>
          <t xml:space="preserve">
Durée = 3 063Jours &gt; 7ans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Moteur remplacé le 04/06/98 en systématique pour anciénneté</t>
        </r>
      </text>
    </comment>
    <comment ref="C7" authorId="0" shapeId="0">
      <text>
        <r>
          <rPr>
            <b/>
            <sz val="8"/>
            <color indexed="81"/>
            <rFont val="Tahoma"/>
            <family val="2"/>
          </rPr>
          <t xml:space="preserve">VINCENT SGUERRA:
moteur remplace le 19/10/98 en preventif
suite a probleme mecanique :palier rouleau desserre et fortes vibrations.
Durée = 137Jours &lt; 5ans
</t>
        </r>
      </text>
    </comment>
    <comment ref="D7" authorId="0" shapeId="0">
      <text>
        <r>
          <rPr>
            <b/>
            <sz val="8"/>
            <color indexed="81"/>
            <rFont val="Tahoma"/>
            <family val="2"/>
          </rPr>
          <t>Moteur remplacé le 28/04/99 , en préventif , 
pour échauffement suite à rouleau bloqué .</t>
        </r>
      </text>
    </comment>
    <comment ref="E7" authorId="3" shapeId="0">
      <text>
        <r>
          <rPr>
            <b/>
            <sz val="8"/>
            <color indexed="81"/>
            <rFont val="Tahoma"/>
            <family val="2"/>
          </rPr>
          <t>DIDIER BLANC:</t>
        </r>
        <r>
          <rPr>
            <sz val="8"/>
            <color indexed="81"/>
            <rFont val="Tahoma"/>
            <family val="2"/>
          </rPr>
          <t xml:space="preserve">
Moteur remplacé suite vetuisté</t>
        </r>
      </text>
    </comment>
    <comment ref="F7" authorId="2" shapeId="0">
      <text>
        <r>
          <rPr>
            <b/>
            <sz val="8"/>
            <color indexed="81"/>
            <rFont val="Tahoma"/>
            <family val="2"/>
          </rPr>
          <t>VINCENT SGUERRA:</t>
        </r>
        <r>
          <rPr>
            <sz val="8"/>
            <color indexed="81"/>
            <rFont val="Tahoma"/>
            <family val="2"/>
          </rPr>
          <t xml:space="preserve">
15/04/2010 : remplacement preventif moteur</t>
        </r>
      </text>
    </comment>
    <comment ref="G7" authorId="2" shapeId="0">
      <text>
        <r>
          <rPr>
            <b/>
            <sz val="8"/>
            <color indexed="81"/>
            <rFont val="Tahoma"/>
            <family val="2"/>
          </rPr>
          <t>VINCENT SGUERRA:</t>
        </r>
        <r>
          <rPr>
            <sz val="8"/>
            <color indexed="81"/>
            <rFont val="Tahoma"/>
            <family val="2"/>
          </rPr>
          <t xml:space="preserve">
 Remplacement systematique du moteur
537 Jours</t>
        </r>
      </text>
    </comment>
  </commentList>
</comments>
</file>

<file path=xl/comments2.xml><?xml version="1.0" encoding="utf-8"?>
<comments xmlns="http://schemas.openxmlformats.org/spreadsheetml/2006/main">
  <authors>
    <author>JEAN PAUL PIERREL</author>
    <author>Un utilisateur satisfait de Microsoft Office</author>
    <author>u015702</author>
    <author>DIDIER BLANC</author>
  </authors>
  <commentList>
    <comment ref="B5" authorId="0" shapeId="0">
      <text>
        <r>
          <rPr>
            <b/>
            <sz val="8"/>
            <color indexed="81"/>
            <rFont val="Tahoma"/>
            <family val="2"/>
          </rPr>
          <t>JEAN PAUL PIERREL:</t>
        </r>
        <r>
          <rPr>
            <sz val="8"/>
            <color indexed="81"/>
            <rFont val="Tahoma"/>
            <family val="2"/>
          </rPr>
          <t xml:space="preserve">
REMPLACEMENT MOTEUR A LA MASSE</t>
        </r>
      </text>
    </comment>
    <comment ref="B8" authorId="1" shapeId="0">
      <text>
        <r>
          <rPr>
            <b/>
            <sz val="8"/>
            <color indexed="81"/>
            <rFont val="Tahoma"/>
            <family val="2"/>
          </rPr>
          <t>Moteur déclenché .
Expertise à ACE , constaté : Rotor a frotté ,
roulement côte accouplement a glissé sur l'arbre .</t>
        </r>
      </text>
    </comment>
    <comment ref="D8" authorId="2" shapeId="0">
      <text>
        <r>
          <rPr>
            <b/>
            <sz val="9"/>
            <color indexed="81"/>
            <rFont val="Tahoma"/>
            <family val="2"/>
          </rPr>
          <t>remplacement systhématique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JEAN PAUL PIERREL:</t>
        </r>
        <r>
          <rPr>
            <sz val="8"/>
            <color indexed="81"/>
            <rFont val="Tahoma"/>
            <family val="2"/>
          </rPr>
          <t xml:space="preserve">
MOTEUR D'AVANT 1996 REMPLACE EN PREVENTIF 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>JEAN PAUL PIERREL:</t>
        </r>
        <r>
          <rPr>
            <sz val="8"/>
            <color indexed="81"/>
            <rFont val="Tahoma"/>
            <family val="2"/>
          </rPr>
          <t xml:space="preserve">
MOTEUR D'AVANT 1996 REMPLACE EN PREVENTIF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JEAN PAUL PIERREL:</t>
        </r>
        <r>
          <rPr>
            <sz val="8"/>
            <color indexed="81"/>
            <rFont val="Tahoma"/>
            <family val="2"/>
          </rPr>
          <t xml:space="preserve">
MOTEUR D'AVANT 1996 REMPLACE EN PREVENTIF </t>
        </r>
      </text>
    </comment>
    <comment ref="B12" authorId="3" shapeId="0">
      <text>
        <r>
          <rPr>
            <b/>
            <sz val="8"/>
            <color indexed="81"/>
            <rFont val="Tahoma"/>
            <family val="2"/>
          </rPr>
          <t>PIERREL JP
MOTEUR SANS GRAISSEUR REMPLACE</t>
        </r>
      </text>
    </comment>
  </commentList>
</comments>
</file>

<file path=xl/comments3.xml><?xml version="1.0" encoding="utf-8"?>
<comments xmlns="http://schemas.openxmlformats.org/spreadsheetml/2006/main">
  <authors>
    <author>Un utilisateur satisfait de Microsoft Office</author>
    <author>VINCENT SGUERRA</author>
    <author>JEAN PAUL PIERREL</author>
  </authors>
  <commentList>
    <comment ref="B4" authorId="0" shapeId="0">
      <text>
        <r>
          <rPr>
            <b/>
            <sz val="8"/>
            <color indexed="81"/>
            <rFont val="Tahoma"/>
            <family val="2"/>
          </rPr>
          <t>Moteur remplacé pour graisseur H.S le 02/04/98 .</t>
        </r>
      </text>
    </comment>
    <comment ref="C4" authorId="1" shapeId="0">
      <text>
        <r>
          <rPr>
            <b/>
            <sz val="10"/>
            <color indexed="81"/>
            <rFont val="Tahoma"/>
            <family val="2"/>
          </rPr>
          <t>VINCENT SGUERRA:</t>
        </r>
        <r>
          <rPr>
            <sz val="10"/>
            <color indexed="81"/>
            <rFont val="Tahoma"/>
            <family val="2"/>
          </rPr>
          <t xml:space="preserve">
Remplacement systématique
Leroy Somer 68019600TJ05
2618 Jours</t>
        </r>
      </text>
    </comment>
    <comment ref="C5" authorId="0" shapeId="0">
      <text>
        <r>
          <rPr>
            <b/>
            <sz val="8"/>
            <color indexed="81"/>
            <rFont val="Tahoma"/>
            <family val="2"/>
          </rPr>
          <t>Moteur remplacé pour défaut d'isolement .</t>
        </r>
      </text>
    </comment>
    <comment ref="D5" authorId="2" shapeId="0">
      <text>
        <r>
          <rPr>
            <b/>
            <sz val="8"/>
            <color indexed="81"/>
            <rFont val="Tahoma"/>
            <family val="2"/>
          </rPr>
          <t>JEAN PAUL PIERREL:</t>
        </r>
        <r>
          <rPr>
            <sz val="8"/>
            <color indexed="81"/>
            <rFont val="Tahoma"/>
            <family val="2"/>
          </rPr>
          <t xml:space="preserve">
CABLE COUPE AU RAS DU P,E, MOTEUR REMPLACE</t>
        </r>
      </text>
    </comment>
    <comment ref="C6" authorId="0" shapeId="0">
      <text>
        <r>
          <rPr>
            <b/>
            <sz val="8"/>
            <color indexed="81"/>
            <rFont val="Tahoma"/>
            <family val="2"/>
          </rPr>
          <t>Moteur remplacé le 08/04/99 avec le moteur A42 pour faire un test comparatif d'état entre deux moteurs travaillant dans des conditions d'ambiance différente ( le A76 situé contre la ligne et le A42 en retrait ) .</t>
        </r>
      </text>
    </comment>
    <comment ref="C8" authorId="0" shapeId="0">
      <text>
        <r>
          <rPr>
            <b/>
            <sz val="8"/>
            <color indexed="81"/>
            <rFont val="Tahoma"/>
            <family val="2"/>
          </rPr>
          <t>Moteur remplacé pour défaut d'isolement le 29/05/97 .</t>
        </r>
      </text>
    </comment>
  </commentList>
</comments>
</file>

<file path=xl/sharedStrings.xml><?xml version="1.0" encoding="utf-8"?>
<sst xmlns="http://schemas.openxmlformats.org/spreadsheetml/2006/main" count="118" uniqueCount="43">
  <si>
    <t>A1</t>
  </si>
  <si>
    <t>A2</t>
  </si>
  <si>
    <t>A3</t>
  </si>
  <si>
    <t>A4</t>
  </si>
  <si>
    <t>Colonne d'insertion</t>
  </si>
  <si>
    <t>DM5: 3557624</t>
  </si>
  <si>
    <t>MOTEURS  ALTERNATIF</t>
  </si>
  <si>
    <t>Dernier</t>
  </si>
  <si>
    <t xml:space="preserve">Fonctionne </t>
  </si>
  <si>
    <t>date prévue de</t>
  </si>
  <si>
    <r>
      <t>Siemens</t>
    </r>
    <r>
      <rPr>
        <i/>
        <sz val="10"/>
        <rFont val="Arial"/>
        <family val="2"/>
      </rPr>
      <t xml:space="preserve">  ou  </t>
    </r>
    <r>
      <rPr>
        <b/>
        <i/>
        <sz val="10"/>
        <rFont val="Arial"/>
        <family val="2"/>
      </rPr>
      <t>LeroySomer</t>
    </r>
    <r>
      <rPr>
        <i/>
        <sz val="10"/>
        <rFont val="Arial"/>
        <family val="2"/>
      </rPr>
      <t xml:space="preserve">  ou  </t>
    </r>
    <r>
      <rPr>
        <b/>
        <i/>
        <sz val="10"/>
        <rFont val="Arial"/>
        <family val="2"/>
      </rPr>
      <t>WEG</t>
    </r>
  </si>
  <si>
    <t>Remplacement</t>
  </si>
  <si>
    <t>Depuis</t>
  </si>
  <si>
    <t>PLE</t>
  </si>
  <si>
    <t>remplacement</t>
  </si>
  <si>
    <t>AC</t>
  </si>
  <si>
    <t>Marque</t>
  </si>
  <si>
    <t>MTBF</t>
  </si>
  <si>
    <t>GB</t>
  </si>
  <si>
    <t>Siemens Rose</t>
  </si>
  <si>
    <t>GP</t>
  </si>
  <si>
    <t>WEG</t>
  </si>
  <si>
    <t>PB</t>
  </si>
  <si>
    <t>PLE (jours)</t>
  </si>
  <si>
    <t>A14</t>
  </si>
  <si>
    <t>Leroy Somer</t>
  </si>
  <si>
    <t>A16</t>
  </si>
  <si>
    <t>A18</t>
  </si>
  <si>
    <t>siemens</t>
  </si>
  <si>
    <t>A20</t>
  </si>
  <si>
    <t>A22</t>
  </si>
  <si>
    <t>A24</t>
  </si>
  <si>
    <t>A26</t>
  </si>
  <si>
    <t>A28</t>
  </si>
  <si>
    <t>A30</t>
  </si>
  <si>
    <t>A74</t>
  </si>
  <si>
    <t>A75</t>
  </si>
  <si>
    <t>A76</t>
  </si>
  <si>
    <t>HELMKE</t>
  </si>
  <si>
    <t>A77</t>
  </si>
  <si>
    <t>A78</t>
  </si>
  <si>
    <t>A79</t>
  </si>
  <si>
    <t>A80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</si>
</sst>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dd/mm/yy;@"/>
  </numFmts>
  <fonts count="1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indexed="4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164" fontId="2" fillId="5" borderId="3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6" borderId="5" xfId="0" applyNumberFormat="1" applyFont="1" applyFill="1" applyBorder="1" applyAlignment="1">
      <alignment horizontal="center" vertical="center"/>
    </xf>
    <xf numFmtId="164" fontId="2" fillId="7" borderId="5" xfId="0" applyNumberFormat="1" applyFont="1" applyFill="1" applyBorder="1" applyAlignment="1">
      <alignment horizontal="center" vertical="center"/>
    </xf>
    <xf numFmtId="164" fontId="2" fillId="5" borderId="5" xfId="0" applyNumberFormat="1" applyFon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8" borderId="5" xfId="0" applyNumberFormat="1" applyFont="1" applyFill="1" applyBorder="1" applyAlignment="1">
      <alignment horizontal="center" vertical="center"/>
    </xf>
    <xf numFmtId="164" fontId="3" fillId="9" borderId="5" xfId="0" applyNumberFormat="1" applyFont="1" applyFill="1" applyBorder="1" applyAlignment="1">
      <alignment horizontal="center" vertical="center"/>
    </xf>
    <xf numFmtId="164" fontId="2" fillId="10" borderId="5" xfId="0" applyNumberFormat="1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164" fontId="2" fillId="4" borderId="6" xfId="0" applyNumberFormat="1" applyFont="1" applyFill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0" xfId="0" applyFill="1" applyBorder="1"/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12" xfId="0" applyBorder="1"/>
    <xf numFmtId="0" fontId="10" fillId="2" borderId="13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2" xfId="0" applyFont="1" applyBorder="1"/>
    <xf numFmtId="0" fontId="0" fillId="2" borderId="16" xfId="0" applyFill="1" applyBorder="1"/>
    <xf numFmtId="0" fontId="0" fillId="2" borderId="17" xfId="0" applyFill="1" applyBorder="1"/>
    <xf numFmtId="0" fontId="9" fillId="2" borderId="17" xfId="0" applyFont="1" applyFill="1" applyBorder="1" applyAlignment="1">
      <alignment horizontal="center"/>
    </xf>
    <xf numFmtId="0" fontId="0" fillId="2" borderId="18" xfId="0" applyFill="1" applyBorder="1"/>
    <xf numFmtId="0" fontId="8" fillId="0" borderId="12" xfId="0" applyFont="1" applyFill="1" applyBorder="1" applyAlignment="1">
      <alignment horizontal="center"/>
    </xf>
    <xf numFmtId="164" fontId="0" fillId="0" borderId="12" xfId="0" applyNumberFormat="1" applyBorder="1"/>
    <xf numFmtId="2" fontId="2" fillId="11" borderId="19" xfId="0" applyNumberFormat="1" applyFont="1" applyFill="1" applyBorder="1" applyAlignment="1">
      <alignment horizontal="center"/>
    </xf>
    <xf numFmtId="2" fontId="12" fillId="4" borderId="20" xfId="0" applyNumberFormat="1" applyFont="1" applyFill="1" applyBorder="1" applyAlignment="1">
      <alignment horizontal="center" vertical="center"/>
    </xf>
    <xf numFmtId="1" fontId="0" fillId="0" borderId="12" xfId="0" applyNumberFormat="1" applyBorder="1"/>
    <xf numFmtId="2" fontId="2" fillId="10" borderId="21" xfId="0" applyNumberFormat="1" applyFont="1" applyFill="1" applyBorder="1" applyAlignment="1">
      <alignment horizontal="center"/>
    </xf>
    <xf numFmtId="2" fontId="13" fillId="4" borderId="12" xfId="0" applyNumberFormat="1" applyFont="1" applyFill="1" applyBorder="1" applyAlignment="1">
      <alignment horizontal="center" vertical="center"/>
    </xf>
    <xf numFmtId="2" fontId="2" fillId="12" borderId="21" xfId="0" applyNumberFormat="1" applyFont="1" applyFill="1" applyBorder="1" applyAlignment="1">
      <alignment horizontal="center"/>
    </xf>
    <xf numFmtId="2" fontId="13" fillId="13" borderId="12" xfId="0" applyNumberFormat="1" applyFont="1" applyFill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2" fontId="2" fillId="15" borderId="22" xfId="0" applyNumberFormat="1" applyFont="1" applyFill="1" applyBorder="1" applyAlignment="1">
      <alignment horizontal="center"/>
    </xf>
    <xf numFmtId="2" fontId="13" fillId="16" borderId="12" xfId="0" applyNumberFormat="1" applyFont="1" applyFill="1" applyBorder="1" applyAlignment="1">
      <alignment horizontal="center" vertical="center"/>
    </xf>
    <xf numFmtId="2" fontId="13" fillId="9" borderId="12" xfId="0" applyNumberFormat="1" applyFont="1" applyFill="1" applyBorder="1" applyAlignment="1">
      <alignment horizontal="center" vertical="center"/>
    </xf>
    <xf numFmtId="2" fontId="14" fillId="17" borderId="12" xfId="0" applyNumberFormat="1" applyFont="1" applyFill="1" applyBorder="1" applyAlignment="1">
      <alignment horizontal="center" vertical="center"/>
    </xf>
    <xf numFmtId="164" fontId="2" fillId="18" borderId="5" xfId="0" applyNumberFormat="1" applyFont="1" applyFill="1" applyBorder="1" applyAlignment="1">
      <alignment horizontal="center" vertical="center"/>
    </xf>
    <xf numFmtId="164" fontId="2" fillId="14" borderId="5" xfId="0" applyNumberFormat="1" applyFont="1" applyFill="1" applyBorder="1" applyAlignment="1">
      <alignment horizontal="center" vertical="center"/>
    </xf>
    <xf numFmtId="2" fontId="14" fillId="10" borderId="12" xfId="0" applyNumberFormat="1" applyFont="1" applyFill="1" applyBorder="1" applyAlignment="1">
      <alignment horizontal="center" vertical="center"/>
    </xf>
    <xf numFmtId="2" fontId="2" fillId="12" borderId="22" xfId="0" applyNumberFormat="1" applyFont="1" applyFill="1" applyBorder="1" applyAlignment="1">
      <alignment horizontal="center"/>
    </xf>
    <xf numFmtId="2" fontId="12" fillId="4" borderId="12" xfId="0" applyNumberFormat="1" applyFont="1" applyFill="1" applyBorder="1" applyAlignment="1">
      <alignment horizontal="center" vertical="center"/>
    </xf>
    <xf numFmtId="164" fontId="2" fillId="19" borderId="5" xfId="0" applyNumberFormat="1" applyFont="1" applyFill="1" applyBorder="1" applyAlignment="1">
      <alignment horizontal="center" vertical="center"/>
    </xf>
    <xf numFmtId="0" fontId="8" fillId="0" borderId="0" xfId="0" applyFont="1"/>
    <xf numFmtId="0" fontId="1" fillId="2" borderId="23" xfId="0" applyFont="1" applyFill="1" applyBorder="1" applyAlignment="1">
      <alignment horizontal="left" vertical="center"/>
    </xf>
    <xf numFmtId="164" fontId="2" fillId="0" borderId="7" xfId="0" applyNumberFormat="1" applyFont="1" applyBorder="1" applyAlignment="1">
      <alignment horizontal="center" vertical="center"/>
    </xf>
    <xf numFmtId="0" fontId="2" fillId="10" borderId="21" xfId="0" applyFont="1" applyFill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164" fontId="3" fillId="9" borderId="11" xfId="0" applyNumberFormat="1" applyFont="1" applyFill="1" applyBorder="1" applyAlignment="1">
      <alignment horizontal="center" vertical="center"/>
    </xf>
    <xf numFmtId="164" fontId="2" fillId="17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8">
    <dxf>
      <font>
        <color auto="1"/>
      </font>
      <fill>
        <patternFill>
          <bgColor theme="8" tint="-0.24994659260841701"/>
        </patternFill>
      </fill>
    </dxf>
    <dxf>
      <font>
        <color auto="1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bgColor theme="8" tint="-0.24994659260841701"/>
        </patternFill>
      </fill>
    </dxf>
    <dxf>
      <font>
        <color auto="1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bgColor theme="8" tint="-0.24994659260841701"/>
        </patternFill>
      </fill>
    </dxf>
    <dxf>
      <font>
        <color auto="1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bgColor theme="8" tint="-0.24994659260841701"/>
        </patternFill>
      </fill>
    </dxf>
    <dxf>
      <font>
        <color auto="1"/>
      </font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"/>
  <sheetViews>
    <sheetView tabSelected="1" workbookViewId="0">
      <selection activeCell="M7" sqref="M7"/>
    </sheetView>
  </sheetViews>
  <sheetFormatPr baseColWidth="10" defaultRowHeight="15" x14ac:dyDescent="0.25"/>
  <cols>
    <col min="10" max="10" width="11.85546875" customWidth="1"/>
    <col min="11" max="11" width="16.7109375" bestFit="1" customWidth="1"/>
  </cols>
  <sheetData>
    <row r="1" spans="1:18" ht="15.75" thickTop="1" x14ac:dyDescent="0.25">
      <c r="B1" s="21"/>
      <c r="C1" s="22"/>
      <c r="D1" s="22"/>
      <c r="E1" s="22"/>
      <c r="F1" s="22"/>
      <c r="G1" s="22"/>
      <c r="H1" s="22"/>
      <c r="I1" s="22"/>
      <c r="J1" s="22"/>
      <c r="K1" s="23"/>
      <c r="L1" s="24" t="s">
        <v>5</v>
      </c>
      <c r="M1" s="25"/>
      <c r="N1" s="26"/>
      <c r="O1" s="26"/>
    </row>
    <row r="2" spans="1:18" x14ac:dyDescent="0.25">
      <c r="B2" s="27" t="s">
        <v>6</v>
      </c>
      <c r="C2" s="28"/>
      <c r="D2" s="28"/>
      <c r="E2" s="28"/>
      <c r="F2" s="28"/>
      <c r="G2" s="28"/>
      <c r="H2" s="28"/>
      <c r="I2" s="28"/>
      <c r="J2" s="29"/>
      <c r="K2" s="30"/>
      <c r="L2" s="31" t="s">
        <v>7</v>
      </c>
      <c r="M2" s="32" t="s">
        <v>8</v>
      </c>
      <c r="N2" s="26"/>
      <c r="O2" s="33" t="s">
        <v>9</v>
      </c>
    </row>
    <row r="3" spans="1:18" ht="15.75" thickBot="1" x14ac:dyDescent="0.3">
      <c r="B3" s="34"/>
      <c r="C3" s="35"/>
      <c r="D3" s="36" t="s">
        <v>10</v>
      </c>
      <c r="E3" s="36"/>
      <c r="F3" s="36"/>
      <c r="G3" s="36"/>
      <c r="H3" s="36"/>
      <c r="I3" s="35"/>
      <c r="J3" s="37"/>
      <c r="K3" s="23"/>
      <c r="L3" s="31" t="s">
        <v>11</v>
      </c>
      <c r="M3" s="31" t="s">
        <v>12</v>
      </c>
      <c r="N3" s="31" t="s">
        <v>13</v>
      </c>
      <c r="O3" s="33" t="s">
        <v>14</v>
      </c>
      <c r="P3" s="38" t="s">
        <v>15</v>
      </c>
      <c r="Q3" s="38" t="s">
        <v>16</v>
      </c>
      <c r="R3" s="38" t="s">
        <v>17</v>
      </c>
    </row>
    <row r="4" spans="1:18" ht="16.5" thickTop="1" x14ac:dyDescent="0.25">
      <c r="A4" s="1" t="s">
        <v>0</v>
      </c>
      <c r="B4" s="3">
        <v>36087</v>
      </c>
      <c r="C4" s="4">
        <v>38792</v>
      </c>
      <c r="D4" s="3">
        <v>40769</v>
      </c>
      <c r="E4" s="3">
        <v>40953</v>
      </c>
      <c r="F4" s="5">
        <v>41752</v>
      </c>
      <c r="G4" s="5">
        <v>41951</v>
      </c>
      <c r="H4" s="6">
        <v>42403</v>
      </c>
      <c r="I4" s="3"/>
      <c r="J4" s="7"/>
      <c r="K4" s="20" t="s">
        <v>4</v>
      </c>
      <c r="L4" s="39">
        <f t="shared" ref="L4:L7" si="0">MAX(B4:K4)</f>
        <v>42403</v>
      </c>
      <c r="M4" s="26">
        <f ca="1">ABS(L4-TODAY())</f>
        <v>748</v>
      </c>
      <c r="N4" s="26">
        <f>5*365</f>
        <v>1825</v>
      </c>
      <c r="O4" s="39">
        <f ca="1">IF(M4-N4&gt;0,TODAY(),TODAY()+(N4-M4))</f>
        <v>44228</v>
      </c>
      <c r="P4" s="40" t="s">
        <v>18</v>
      </c>
      <c r="Q4" s="41" t="s">
        <v>19</v>
      </c>
      <c r="R4" s="42">
        <f t="shared" ref="R4:R7" si="1">DATEDIF(B4,L4,"d")/(COUNTA(B4:K4)-2)</f>
        <v>1052.6666666666667</v>
      </c>
    </row>
    <row r="5" spans="1:18" ht="15.75" x14ac:dyDescent="0.25">
      <c r="A5" s="2" t="s">
        <v>1</v>
      </c>
      <c r="B5" s="8">
        <v>35950</v>
      </c>
      <c r="C5" s="9">
        <v>38407</v>
      </c>
      <c r="D5" s="8">
        <v>40769</v>
      </c>
      <c r="E5" s="8">
        <v>40941</v>
      </c>
      <c r="F5" s="10">
        <v>42039</v>
      </c>
      <c r="G5" s="11">
        <v>42428</v>
      </c>
      <c r="H5" s="8"/>
      <c r="I5" s="8"/>
      <c r="J5" s="12"/>
      <c r="K5" s="20" t="s">
        <v>4</v>
      </c>
      <c r="L5" s="39">
        <f t="shared" si="0"/>
        <v>42428</v>
      </c>
      <c r="M5" s="26">
        <f t="shared" ref="M5:M7" ca="1" si="2">ABS(L5-TODAY())</f>
        <v>723</v>
      </c>
      <c r="N5" s="26">
        <f t="shared" ref="N5:N7" si="3">5*365</f>
        <v>1825</v>
      </c>
      <c r="O5" s="39">
        <f ca="1">IF(M5-N5&gt;0,TODAY(),TODAY()+(N5-M5))</f>
        <v>44253</v>
      </c>
      <c r="P5" s="43" t="s">
        <v>20</v>
      </c>
      <c r="Q5" s="44" t="s">
        <v>21</v>
      </c>
      <c r="R5" s="42">
        <f t="shared" si="1"/>
        <v>1295.5999999999999</v>
      </c>
    </row>
    <row r="6" spans="1:18" ht="15.75" x14ac:dyDescent="0.25">
      <c r="A6" s="2" t="s">
        <v>2</v>
      </c>
      <c r="B6" s="13">
        <v>35515</v>
      </c>
      <c r="C6" s="14">
        <v>38578</v>
      </c>
      <c r="D6" s="8">
        <v>40283</v>
      </c>
      <c r="E6" s="8">
        <v>41256</v>
      </c>
      <c r="F6" s="11">
        <v>42485</v>
      </c>
      <c r="G6" s="8"/>
      <c r="H6" s="8"/>
      <c r="I6" s="8"/>
      <c r="J6" s="12"/>
      <c r="K6" s="20" t="s">
        <v>4</v>
      </c>
      <c r="L6" s="39">
        <f t="shared" si="0"/>
        <v>42485</v>
      </c>
      <c r="M6" s="26">
        <f t="shared" ca="1" si="2"/>
        <v>666</v>
      </c>
      <c r="N6" s="26">
        <f t="shared" si="3"/>
        <v>1825</v>
      </c>
      <c r="O6" s="39">
        <f ca="1">IF(M6-N6&gt;0,TODAY(),TODAY()+(N6-M6))</f>
        <v>44310</v>
      </c>
      <c r="P6" s="45" t="s">
        <v>22</v>
      </c>
      <c r="Q6" s="46" t="s">
        <v>21</v>
      </c>
      <c r="R6" s="42">
        <f t="shared" si="1"/>
        <v>1742.5</v>
      </c>
    </row>
    <row r="7" spans="1:18" ht="15.75" x14ac:dyDescent="0.25">
      <c r="A7" s="2" t="s">
        <v>3</v>
      </c>
      <c r="B7" s="8">
        <v>35950</v>
      </c>
      <c r="C7" s="8">
        <v>36087</v>
      </c>
      <c r="D7" s="15">
        <v>36278</v>
      </c>
      <c r="E7" s="16">
        <v>38022</v>
      </c>
      <c r="F7" s="17">
        <v>40283</v>
      </c>
      <c r="G7" s="17">
        <v>41256</v>
      </c>
      <c r="H7" s="18">
        <v>41793</v>
      </c>
      <c r="I7" s="18">
        <v>41849</v>
      </c>
      <c r="J7" s="19">
        <v>41991</v>
      </c>
      <c r="K7" s="20" t="s">
        <v>4</v>
      </c>
      <c r="L7" s="39">
        <f t="shared" si="0"/>
        <v>41991</v>
      </c>
      <c r="M7" s="26">
        <f t="shared" ca="1" si="2"/>
        <v>1160</v>
      </c>
      <c r="N7" s="26">
        <f t="shared" si="3"/>
        <v>1825</v>
      </c>
      <c r="O7" s="39">
        <f ca="1">IF(M7-N7&gt;0,TODAY(),TODAY()+(N7-M7))</f>
        <v>43816</v>
      </c>
      <c r="P7" s="43" t="s">
        <v>20</v>
      </c>
      <c r="Q7" s="44" t="s">
        <v>21</v>
      </c>
      <c r="R7" s="42">
        <f t="shared" si="1"/>
        <v>755.125</v>
      </c>
    </row>
  </sheetData>
  <mergeCells count="3">
    <mergeCell ref="L1:M1"/>
    <mergeCell ref="B2:J2"/>
    <mergeCell ref="D3:H3"/>
  </mergeCells>
  <conditionalFormatting sqref="O4:O7">
    <cfRule type="expression" dxfId="47" priority="2" stopIfTrue="1">
      <formula>YEAR($O4)=2022</formula>
    </cfRule>
    <cfRule type="expression" dxfId="46" priority="3" stopIfTrue="1">
      <formula>YEAR($O4)=2021</formula>
    </cfRule>
    <cfRule type="expression" dxfId="45" priority="4" stopIfTrue="1">
      <formula>YEAR($O4)=2020</formula>
    </cfRule>
    <cfRule type="expression" dxfId="44" priority="5" stopIfTrue="1">
      <formula>YEAR($O4)=2019</formula>
    </cfRule>
    <cfRule type="expression" dxfId="43" priority="6" stopIfTrue="1">
      <formula>YEAR($O4)=2018</formula>
    </cfRule>
  </conditionalFormatting>
  <conditionalFormatting sqref="M4:M7">
    <cfRule type="expression" dxfId="37" priority="1" stopIfTrue="1">
      <formula>M4&gt;N4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2"/>
  <sheetViews>
    <sheetView workbookViewId="0">
      <selection activeCell="L5" sqref="L5"/>
    </sheetView>
  </sheetViews>
  <sheetFormatPr baseColWidth="10" defaultRowHeight="15" x14ac:dyDescent="0.25"/>
  <cols>
    <col min="10" max="10" width="16.7109375" bestFit="1" customWidth="1"/>
    <col min="14" max="14" width="13" bestFit="1" customWidth="1"/>
  </cols>
  <sheetData>
    <row r="1" spans="1:17" ht="15.75" thickTop="1" x14ac:dyDescent="0.25">
      <c r="B1" s="22"/>
      <c r="C1" s="22"/>
      <c r="D1" s="22"/>
      <c r="E1" s="22"/>
      <c r="F1" s="22"/>
      <c r="G1" s="22"/>
      <c r="H1" s="22"/>
      <c r="I1" s="22"/>
      <c r="J1" s="23"/>
      <c r="K1" s="24" t="s">
        <v>5</v>
      </c>
      <c r="L1" s="25"/>
      <c r="M1" s="26"/>
      <c r="N1" s="26"/>
    </row>
    <row r="2" spans="1:17" x14ac:dyDescent="0.25">
      <c r="B2" s="28"/>
      <c r="C2" s="28"/>
      <c r="D2" s="28"/>
      <c r="E2" s="28"/>
      <c r="F2" s="28"/>
      <c r="G2" s="28"/>
      <c r="H2" s="28"/>
      <c r="I2" s="29"/>
      <c r="J2" s="30"/>
      <c r="K2" s="31" t="s">
        <v>7</v>
      </c>
      <c r="L2" s="32" t="s">
        <v>8</v>
      </c>
      <c r="M2" s="26"/>
      <c r="N2" s="33" t="s">
        <v>9</v>
      </c>
    </row>
    <row r="3" spans="1:17" ht="15.75" thickBot="1" x14ac:dyDescent="0.3">
      <c r="B3" s="35"/>
      <c r="C3" s="36" t="s">
        <v>10</v>
      </c>
      <c r="D3" s="36"/>
      <c r="E3" s="36"/>
      <c r="F3" s="36"/>
      <c r="G3" s="36"/>
      <c r="H3" s="35"/>
      <c r="I3" s="37"/>
      <c r="J3" s="23"/>
      <c r="K3" s="31" t="s">
        <v>11</v>
      </c>
      <c r="L3" s="31" t="s">
        <v>12</v>
      </c>
      <c r="M3" s="31" t="s">
        <v>23</v>
      </c>
      <c r="N3" s="33" t="s">
        <v>14</v>
      </c>
      <c r="O3" s="38" t="s">
        <v>15</v>
      </c>
      <c r="P3" s="38" t="s">
        <v>16</v>
      </c>
      <c r="Q3" s="38" t="s">
        <v>17</v>
      </c>
    </row>
    <row r="4" spans="1:17" ht="16.5" thickTop="1" x14ac:dyDescent="0.25">
      <c r="A4" s="2" t="s">
        <v>24</v>
      </c>
      <c r="B4" s="14">
        <v>38578</v>
      </c>
      <c r="C4" s="8">
        <v>40975</v>
      </c>
      <c r="D4" s="8"/>
      <c r="E4" s="8"/>
      <c r="F4" s="8"/>
      <c r="G4" s="8"/>
      <c r="H4" s="8"/>
      <c r="I4" s="8"/>
      <c r="J4" s="47" t="s">
        <v>4</v>
      </c>
      <c r="K4" s="48">
        <f t="shared" ref="K4:K12" si="0">MAX(B4:J4)</f>
        <v>40975</v>
      </c>
      <c r="L4" s="26">
        <f ca="1">ABS(K4-TODAY())</f>
        <v>2176</v>
      </c>
      <c r="M4" s="26">
        <f>4*365</f>
        <v>1460</v>
      </c>
      <c r="N4" s="39">
        <f ca="1">IF(L4-M4&gt;0,TODAY(),TODAY()+(M4-L4))</f>
        <v>43151</v>
      </c>
      <c r="O4" s="49" t="s">
        <v>18</v>
      </c>
      <c r="P4" s="50" t="s">
        <v>25</v>
      </c>
      <c r="Q4" s="42">
        <f>DATEDIF(B4,K4,"d")/(COUNTA(B4:J4)-2)</f>
        <v>2397</v>
      </c>
    </row>
    <row r="5" spans="1:17" ht="15.75" x14ac:dyDescent="0.25">
      <c r="A5" s="2" t="s">
        <v>26</v>
      </c>
      <c r="B5" s="9">
        <v>38533</v>
      </c>
      <c r="C5" s="8">
        <v>40769</v>
      </c>
      <c r="D5" s="8"/>
      <c r="E5" s="8"/>
      <c r="F5" s="8"/>
      <c r="G5" s="8"/>
      <c r="H5" s="8"/>
      <c r="I5" s="8"/>
      <c r="J5" s="47" t="s">
        <v>4</v>
      </c>
      <c r="K5" s="48">
        <f t="shared" si="0"/>
        <v>40769</v>
      </c>
      <c r="L5" s="26">
        <f t="shared" ref="L5:L12" ca="1" si="1">ABS(K5-TODAY())</f>
        <v>2382</v>
      </c>
      <c r="M5" s="26">
        <f t="shared" ref="M5:M12" si="2">4*365</f>
        <v>1460</v>
      </c>
      <c r="N5" s="39">
        <f t="shared" ref="N5:N12" ca="1" si="3">IF(L5-M5&gt;0,TODAY(),TODAY()+(M5-L5))</f>
        <v>43151</v>
      </c>
      <c r="O5" s="49" t="s">
        <v>18</v>
      </c>
      <c r="P5" s="51" t="s">
        <v>25</v>
      </c>
      <c r="Q5" s="42">
        <f t="shared" ref="Q5:Q12" si="4">DATEDIF(B5,K5,"d")/(COUNTA(B5:J5)-2)</f>
        <v>2236</v>
      </c>
    </row>
    <row r="6" spans="1:17" ht="15.75" x14ac:dyDescent="0.25">
      <c r="A6" s="2" t="s">
        <v>27</v>
      </c>
      <c r="B6" s="14">
        <v>38578</v>
      </c>
      <c r="C6" s="8">
        <v>41135</v>
      </c>
      <c r="D6" s="8">
        <v>41423</v>
      </c>
      <c r="E6" s="8"/>
      <c r="F6" s="8"/>
      <c r="G6" s="8"/>
      <c r="H6" s="8"/>
      <c r="I6" s="8"/>
      <c r="J6" s="47" t="s">
        <v>4</v>
      </c>
      <c r="K6" s="48">
        <f t="shared" si="0"/>
        <v>41423</v>
      </c>
      <c r="L6" s="26">
        <f t="shared" ca="1" si="1"/>
        <v>1728</v>
      </c>
      <c r="M6" s="26">
        <f t="shared" si="2"/>
        <v>1460</v>
      </c>
      <c r="N6" s="39">
        <f t="shared" ca="1" si="3"/>
        <v>43151</v>
      </c>
      <c r="O6" s="49" t="s">
        <v>18</v>
      </c>
      <c r="P6" s="52" t="s">
        <v>28</v>
      </c>
      <c r="Q6" s="42">
        <f t="shared" si="4"/>
        <v>1422.5</v>
      </c>
    </row>
    <row r="7" spans="1:17" ht="15.75" x14ac:dyDescent="0.25">
      <c r="A7" s="2" t="s">
        <v>29</v>
      </c>
      <c r="B7" s="14">
        <v>38578</v>
      </c>
      <c r="C7" s="8">
        <v>41135</v>
      </c>
      <c r="D7" s="53">
        <v>42721</v>
      </c>
      <c r="E7" s="8"/>
      <c r="F7" s="8"/>
      <c r="G7" s="8"/>
      <c r="H7" s="8"/>
      <c r="I7" s="8"/>
      <c r="J7" s="47" t="s">
        <v>4</v>
      </c>
      <c r="K7" s="48">
        <f t="shared" si="0"/>
        <v>42721</v>
      </c>
      <c r="L7" s="26">
        <f t="shared" ca="1" si="1"/>
        <v>430</v>
      </c>
      <c r="M7" s="26">
        <f t="shared" si="2"/>
        <v>1460</v>
      </c>
      <c r="N7" s="39">
        <f t="shared" ca="1" si="3"/>
        <v>44181</v>
      </c>
      <c r="O7" s="49" t="s">
        <v>18</v>
      </c>
      <c r="P7" s="46" t="s">
        <v>21</v>
      </c>
      <c r="Q7" s="42">
        <f t="shared" si="4"/>
        <v>2071.5</v>
      </c>
    </row>
    <row r="8" spans="1:17" ht="15.75" x14ac:dyDescent="0.25">
      <c r="A8" s="2" t="s">
        <v>30</v>
      </c>
      <c r="B8" s="8">
        <v>35800</v>
      </c>
      <c r="C8" s="8">
        <v>39456</v>
      </c>
      <c r="D8" s="54">
        <v>42921</v>
      </c>
      <c r="E8" s="8"/>
      <c r="F8" s="8"/>
      <c r="G8" s="8"/>
      <c r="H8" s="8"/>
      <c r="I8" s="8"/>
      <c r="J8" s="47" t="s">
        <v>4</v>
      </c>
      <c r="K8" s="48">
        <f t="shared" si="0"/>
        <v>42921</v>
      </c>
      <c r="L8" s="26">
        <f t="shared" ca="1" si="1"/>
        <v>230</v>
      </c>
      <c r="M8" s="26">
        <f t="shared" si="2"/>
        <v>1460</v>
      </c>
      <c r="N8" s="39">
        <f t="shared" ca="1" si="3"/>
        <v>44381</v>
      </c>
      <c r="O8" s="49" t="s">
        <v>18</v>
      </c>
      <c r="P8" s="55" t="s">
        <v>25</v>
      </c>
      <c r="Q8" s="42">
        <f t="shared" si="4"/>
        <v>3560.5</v>
      </c>
    </row>
    <row r="9" spans="1:17" ht="15.75" x14ac:dyDescent="0.25">
      <c r="A9" s="2" t="s">
        <v>31</v>
      </c>
      <c r="B9" s="9">
        <v>38470</v>
      </c>
      <c r="C9" s="8">
        <v>41101</v>
      </c>
      <c r="D9" s="10">
        <v>42271</v>
      </c>
      <c r="E9" s="8"/>
      <c r="F9" s="8"/>
      <c r="G9" s="8"/>
      <c r="H9" s="8"/>
      <c r="I9" s="8"/>
      <c r="J9" s="47" t="s">
        <v>4</v>
      </c>
      <c r="K9" s="48">
        <f t="shared" si="0"/>
        <v>42271</v>
      </c>
      <c r="L9" s="26">
        <f t="shared" ca="1" si="1"/>
        <v>880</v>
      </c>
      <c r="M9" s="26">
        <f t="shared" si="2"/>
        <v>1460</v>
      </c>
      <c r="N9" s="39">
        <f t="shared" ca="1" si="3"/>
        <v>43731</v>
      </c>
      <c r="O9" s="56" t="s">
        <v>22</v>
      </c>
      <c r="P9" s="57" t="s">
        <v>19</v>
      </c>
      <c r="Q9" s="42">
        <f t="shared" si="4"/>
        <v>1900.5</v>
      </c>
    </row>
    <row r="10" spans="1:17" ht="15.75" x14ac:dyDescent="0.25">
      <c r="A10" s="2" t="s">
        <v>32</v>
      </c>
      <c r="B10" s="9">
        <v>38631</v>
      </c>
      <c r="C10" s="8">
        <v>38631</v>
      </c>
      <c r="D10" s="8">
        <v>41101</v>
      </c>
      <c r="E10" s="53">
        <v>42654</v>
      </c>
      <c r="F10" s="8"/>
      <c r="G10" s="8"/>
      <c r="H10" s="8"/>
      <c r="I10" s="8"/>
      <c r="J10" s="47" t="s">
        <v>4</v>
      </c>
      <c r="K10" s="48">
        <f t="shared" si="0"/>
        <v>42654</v>
      </c>
      <c r="L10" s="26">
        <f t="shared" ca="1" si="1"/>
        <v>497</v>
      </c>
      <c r="M10" s="26">
        <f t="shared" si="2"/>
        <v>1460</v>
      </c>
      <c r="N10" s="39">
        <f t="shared" ca="1" si="3"/>
        <v>44114</v>
      </c>
      <c r="O10" s="49" t="s">
        <v>18</v>
      </c>
      <c r="P10" s="46" t="s">
        <v>21</v>
      </c>
      <c r="Q10" s="42">
        <f t="shared" si="4"/>
        <v>1341</v>
      </c>
    </row>
    <row r="11" spans="1:17" ht="15.75" x14ac:dyDescent="0.25">
      <c r="A11" s="2" t="s">
        <v>33</v>
      </c>
      <c r="B11" s="9">
        <v>38470</v>
      </c>
      <c r="C11" s="8">
        <v>40953</v>
      </c>
      <c r="D11" s="8"/>
      <c r="E11" s="8"/>
      <c r="F11" s="8"/>
      <c r="G11" s="8"/>
      <c r="H11" s="8"/>
      <c r="I11" s="8"/>
      <c r="J11" s="47" t="s">
        <v>4</v>
      </c>
      <c r="K11" s="48">
        <f t="shared" si="0"/>
        <v>40953</v>
      </c>
      <c r="L11" s="26">
        <f t="shared" ca="1" si="1"/>
        <v>2198</v>
      </c>
      <c r="M11" s="26">
        <f t="shared" si="2"/>
        <v>1460</v>
      </c>
      <c r="N11" s="39">
        <f t="shared" ca="1" si="3"/>
        <v>43151</v>
      </c>
      <c r="O11" s="49" t="s">
        <v>18</v>
      </c>
      <c r="P11" s="51" t="s">
        <v>25</v>
      </c>
      <c r="Q11" s="42">
        <f t="shared" si="4"/>
        <v>2483</v>
      </c>
    </row>
    <row r="12" spans="1:17" ht="15.75" x14ac:dyDescent="0.25">
      <c r="A12" s="2" t="s">
        <v>34</v>
      </c>
      <c r="B12" s="9">
        <v>38673</v>
      </c>
      <c r="C12" s="8">
        <v>40953</v>
      </c>
      <c r="D12" s="58"/>
      <c r="E12" s="8"/>
      <c r="F12" s="8"/>
      <c r="G12" s="8"/>
      <c r="H12" s="8"/>
      <c r="I12" s="8"/>
      <c r="J12" s="47" t="s">
        <v>4</v>
      </c>
      <c r="K12" s="48">
        <f t="shared" si="0"/>
        <v>40953</v>
      </c>
      <c r="L12" s="26">
        <f t="shared" ca="1" si="1"/>
        <v>2198</v>
      </c>
      <c r="M12" s="26">
        <f t="shared" si="2"/>
        <v>1460</v>
      </c>
      <c r="N12" s="39">
        <f t="shared" ca="1" si="3"/>
        <v>43151</v>
      </c>
      <c r="O12" s="49" t="s">
        <v>18</v>
      </c>
      <c r="P12" s="50" t="s">
        <v>25</v>
      </c>
      <c r="Q12" s="42">
        <f t="shared" si="4"/>
        <v>2280</v>
      </c>
    </row>
  </sheetData>
  <mergeCells count="3">
    <mergeCell ref="K1:L1"/>
    <mergeCell ref="B2:I2"/>
    <mergeCell ref="C3:G3"/>
  </mergeCells>
  <conditionalFormatting sqref="N4:N7">
    <cfRule type="expression" dxfId="35" priority="8" stopIfTrue="1">
      <formula>YEAR($N4)=2022</formula>
    </cfRule>
    <cfRule type="expression" dxfId="34" priority="9" stopIfTrue="1">
      <formula>YEAR($N4)=2021</formula>
    </cfRule>
    <cfRule type="expression" dxfId="33" priority="10" stopIfTrue="1">
      <formula>YEAR($N4)=2020</formula>
    </cfRule>
    <cfRule type="expression" dxfId="32" priority="11" stopIfTrue="1">
      <formula>YEAR($N4)=2019</formula>
    </cfRule>
    <cfRule type="expression" dxfId="31" priority="12" stopIfTrue="1">
      <formula>YEAR($N4)=2018</formula>
    </cfRule>
  </conditionalFormatting>
  <conditionalFormatting sqref="L4:L7">
    <cfRule type="expression" dxfId="25" priority="7" stopIfTrue="1">
      <formula>L4&gt;M4</formula>
    </cfRule>
  </conditionalFormatting>
  <conditionalFormatting sqref="N8:N12">
    <cfRule type="expression" dxfId="23" priority="2" stopIfTrue="1">
      <formula>YEAR($N8)=2022</formula>
    </cfRule>
    <cfRule type="expression" dxfId="22" priority="3" stopIfTrue="1">
      <formula>YEAR($N8)=2021</formula>
    </cfRule>
    <cfRule type="expression" dxfId="21" priority="4" stopIfTrue="1">
      <formula>YEAR($N8)=2020</formula>
    </cfRule>
    <cfRule type="expression" dxfId="20" priority="5" stopIfTrue="1">
      <formula>YEAR($N8)=2019</formula>
    </cfRule>
    <cfRule type="expression" dxfId="19" priority="6" stopIfTrue="1">
      <formula>YEAR($N8)=2018</formula>
    </cfRule>
  </conditionalFormatting>
  <conditionalFormatting sqref="L8:L12">
    <cfRule type="expression" dxfId="13" priority="1" stopIfTrue="1">
      <formula>L8&gt;M8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0"/>
  <sheetViews>
    <sheetView workbookViewId="0">
      <selection activeCell="M10" sqref="M10"/>
    </sheetView>
  </sheetViews>
  <sheetFormatPr baseColWidth="10" defaultRowHeight="15" x14ac:dyDescent="0.25"/>
  <sheetData>
    <row r="1" spans="1:18" ht="15.75" thickTop="1" x14ac:dyDescent="0.25">
      <c r="A1" s="59"/>
      <c r="B1" s="21"/>
      <c r="C1" s="22"/>
      <c r="D1" s="22"/>
      <c r="E1" s="22"/>
      <c r="F1" s="22"/>
      <c r="G1" s="22"/>
      <c r="H1" s="22"/>
      <c r="I1" s="22"/>
      <c r="J1" s="23"/>
      <c r="K1" s="23"/>
      <c r="L1" s="24" t="s">
        <v>5</v>
      </c>
      <c r="M1" s="25"/>
      <c r="N1" s="26"/>
      <c r="O1" s="26"/>
    </row>
    <row r="2" spans="1:18" x14ac:dyDescent="0.25">
      <c r="B2" s="27" t="s">
        <v>6</v>
      </c>
      <c r="C2" s="28"/>
      <c r="D2" s="28"/>
      <c r="E2" s="28"/>
      <c r="F2" s="28"/>
      <c r="G2" s="28"/>
      <c r="H2" s="28"/>
      <c r="I2" s="28"/>
      <c r="J2" s="30"/>
      <c r="K2" s="30"/>
      <c r="L2" s="31" t="s">
        <v>7</v>
      </c>
      <c r="M2" s="32" t="s">
        <v>8</v>
      </c>
      <c r="N2" s="26"/>
      <c r="O2" s="33" t="s">
        <v>9</v>
      </c>
    </row>
    <row r="3" spans="1:18" ht="15.75" thickBot="1" x14ac:dyDescent="0.3">
      <c r="B3" s="34"/>
      <c r="C3" s="35"/>
      <c r="D3" s="36" t="s">
        <v>10</v>
      </c>
      <c r="E3" s="36"/>
      <c r="F3" s="36"/>
      <c r="G3" s="36"/>
      <c r="H3" s="36"/>
      <c r="I3" s="35"/>
      <c r="J3" s="23"/>
      <c r="K3" s="23"/>
      <c r="L3" s="31" t="s">
        <v>11</v>
      </c>
      <c r="M3" s="31" t="s">
        <v>12</v>
      </c>
      <c r="N3" s="31" t="s">
        <v>23</v>
      </c>
      <c r="O3" s="33" t="s">
        <v>14</v>
      </c>
      <c r="P3" s="38" t="s">
        <v>15</v>
      </c>
      <c r="Q3" s="38" t="s">
        <v>16</v>
      </c>
      <c r="R3" s="38" t="s">
        <v>17</v>
      </c>
    </row>
    <row r="4" spans="1:18" ht="16.5" thickTop="1" x14ac:dyDescent="0.25">
      <c r="A4" s="60" t="s">
        <v>35</v>
      </c>
      <c r="B4" s="8">
        <v>35887</v>
      </c>
      <c r="C4" s="8">
        <v>39134</v>
      </c>
      <c r="D4" s="18">
        <v>41752</v>
      </c>
      <c r="E4" s="8"/>
      <c r="F4" s="8"/>
      <c r="G4" s="8"/>
      <c r="H4" s="8"/>
      <c r="I4" s="8"/>
      <c r="J4" s="61"/>
      <c r="K4" s="20" t="s">
        <v>4</v>
      </c>
      <c r="L4" s="39">
        <f t="shared" ref="L4:L10" si="0">MAX(B4:K4)</f>
        <v>41752</v>
      </c>
      <c r="M4" s="26">
        <f ca="1">ABS(L4-TODAY())</f>
        <v>1399</v>
      </c>
      <c r="N4" s="26">
        <f>3*365</f>
        <v>1095</v>
      </c>
      <c r="O4" s="39">
        <f ca="1">IF(M4-N4&gt;0,TODAY(),TODAY()+(N4-M4))</f>
        <v>43151</v>
      </c>
      <c r="P4" s="62" t="s">
        <v>20</v>
      </c>
      <c r="Q4" s="44" t="s">
        <v>21</v>
      </c>
      <c r="R4" s="42">
        <f>DATEDIF(B4,L4,"d")/(COUNTA(B4:K4)-2)</f>
        <v>2932.5</v>
      </c>
    </row>
    <row r="5" spans="1:18" ht="15.75" x14ac:dyDescent="0.25">
      <c r="A5" s="60" t="s">
        <v>36</v>
      </c>
      <c r="B5" s="63">
        <v>35097</v>
      </c>
      <c r="C5" s="8">
        <v>35359</v>
      </c>
      <c r="D5" s="16">
        <v>38289</v>
      </c>
      <c r="E5" s="8">
        <v>40324</v>
      </c>
      <c r="F5" s="53">
        <v>42651</v>
      </c>
      <c r="G5" s="8"/>
      <c r="H5" s="8"/>
      <c r="I5" s="8"/>
      <c r="J5" s="61"/>
      <c r="K5" s="20" t="s">
        <v>4</v>
      </c>
      <c r="L5" s="39">
        <f t="shared" si="0"/>
        <v>42651</v>
      </c>
      <c r="M5" s="26">
        <f t="shared" ref="M5:M10" ca="1" si="1">ABS(L5-TODAY())</f>
        <v>500</v>
      </c>
      <c r="N5" s="26">
        <f t="shared" ref="N5:N10" si="2">3*365</f>
        <v>1095</v>
      </c>
      <c r="O5" s="39">
        <f t="shared" ref="O5:O10" ca="1" si="3">IF(M5-N5&gt;0,TODAY(),TODAY()+(N5-M5))</f>
        <v>43746</v>
      </c>
      <c r="P5" s="62" t="s">
        <v>20</v>
      </c>
      <c r="Q5" s="55" t="s">
        <v>25</v>
      </c>
      <c r="R5" s="42">
        <f>DATEDIF(B5,L5,"d")/(COUNTA(B5:K5)-2)</f>
        <v>1888.5</v>
      </c>
    </row>
    <row r="6" spans="1:18" ht="15.75" x14ac:dyDescent="0.25">
      <c r="A6" s="60" t="s">
        <v>37</v>
      </c>
      <c r="B6" s="63">
        <v>35097</v>
      </c>
      <c r="C6" s="64">
        <v>36258</v>
      </c>
      <c r="D6" s="8">
        <v>39162</v>
      </c>
      <c r="E6" s="53">
        <v>42578</v>
      </c>
      <c r="F6" s="8"/>
      <c r="G6" s="8"/>
      <c r="H6" s="8"/>
      <c r="I6" s="8"/>
      <c r="J6" s="61"/>
      <c r="K6" s="20" t="s">
        <v>4</v>
      </c>
      <c r="L6" s="39">
        <f t="shared" si="0"/>
        <v>42578</v>
      </c>
      <c r="M6" s="26">
        <f t="shared" ca="1" si="1"/>
        <v>573</v>
      </c>
      <c r="N6" s="26">
        <f t="shared" si="2"/>
        <v>1095</v>
      </c>
      <c r="O6" s="39">
        <f t="shared" ca="1" si="3"/>
        <v>43673</v>
      </c>
      <c r="P6" s="62" t="s">
        <v>20</v>
      </c>
      <c r="Q6" s="44" t="s">
        <v>38</v>
      </c>
      <c r="R6" s="42">
        <f t="shared" ref="R6:R10" si="4">DATEDIF(B6,L6,"d")/(COUNTA(B6:K6)-2)</f>
        <v>2493.6666666666665</v>
      </c>
    </row>
    <row r="7" spans="1:18" ht="15.75" x14ac:dyDescent="0.25">
      <c r="A7" s="60" t="s">
        <v>39</v>
      </c>
      <c r="B7" s="63">
        <v>35097</v>
      </c>
      <c r="C7" s="8">
        <v>39093</v>
      </c>
      <c r="D7" s="10">
        <v>42354</v>
      </c>
      <c r="E7" s="8"/>
      <c r="F7" s="8"/>
      <c r="G7" s="8"/>
      <c r="H7" s="8"/>
      <c r="I7" s="8"/>
      <c r="J7" s="61"/>
      <c r="K7" s="20" t="s">
        <v>4</v>
      </c>
      <c r="L7" s="39">
        <f t="shared" si="0"/>
        <v>42354</v>
      </c>
      <c r="M7" s="26">
        <f t="shared" ca="1" si="1"/>
        <v>797</v>
      </c>
      <c r="N7" s="26">
        <f t="shared" si="2"/>
        <v>1095</v>
      </c>
      <c r="O7" s="39">
        <f t="shared" ca="1" si="3"/>
        <v>43449</v>
      </c>
      <c r="P7" s="62" t="s">
        <v>20</v>
      </c>
      <c r="Q7" s="44" t="s">
        <v>21</v>
      </c>
      <c r="R7" s="42">
        <f t="shared" si="4"/>
        <v>3628.5</v>
      </c>
    </row>
    <row r="8" spans="1:18" ht="15.75" x14ac:dyDescent="0.25">
      <c r="A8" s="60" t="s">
        <v>40</v>
      </c>
      <c r="B8" s="63">
        <v>35097</v>
      </c>
      <c r="C8" s="13">
        <v>35579</v>
      </c>
      <c r="D8" s="65">
        <v>39036</v>
      </c>
      <c r="E8" s="8">
        <v>41527</v>
      </c>
      <c r="F8" s="10">
        <v>42159</v>
      </c>
      <c r="G8" s="8"/>
      <c r="H8" s="8"/>
      <c r="I8" s="8"/>
      <c r="J8" s="61"/>
      <c r="K8" s="20" t="s">
        <v>4</v>
      </c>
      <c r="L8" s="39">
        <f t="shared" si="0"/>
        <v>42159</v>
      </c>
      <c r="M8" s="26">
        <f t="shared" ca="1" si="1"/>
        <v>992</v>
      </c>
      <c r="N8" s="26">
        <f t="shared" si="2"/>
        <v>1095</v>
      </c>
      <c r="O8" s="39">
        <f t="shared" ca="1" si="3"/>
        <v>43254</v>
      </c>
      <c r="P8" s="62" t="s">
        <v>20</v>
      </c>
      <c r="Q8" s="44" t="s">
        <v>21</v>
      </c>
      <c r="R8" s="42">
        <f t="shared" si="4"/>
        <v>1765.5</v>
      </c>
    </row>
    <row r="9" spans="1:18" ht="15.75" x14ac:dyDescent="0.25">
      <c r="A9" s="60" t="s">
        <v>41</v>
      </c>
      <c r="B9" s="63">
        <v>35097</v>
      </c>
      <c r="C9" s="65">
        <v>39036</v>
      </c>
      <c r="D9" s="8">
        <v>41527</v>
      </c>
      <c r="E9" s="10">
        <v>42104</v>
      </c>
      <c r="F9" s="8"/>
      <c r="G9" s="8"/>
      <c r="H9" s="8"/>
      <c r="I9" s="8"/>
      <c r="J9" s="61"/>
      <c r="K9" s="20" t="s">
        <v>4</v>
      </c>
      <c r="L9" s="39">
        <f t="shared" si="0"/>
        <v>42104</v>
      </c>
      <c r="M9" s="26">
        <f t="shared" ca="1" si="1"/>
        <v>1047</v>
      </c>
      <c r="N9" s="26">
        <f t="shared" si="2"/>
        <v>1095</v>
      </c>
      <c r="O9" s="39">
        <f t="shared" ca="1" si="3"/>
        <v>43199</v>
      </c>
      <c r="P9" s="62" t="s">
        <v>20</v>
      </c>
      <c r="Q9" s="44" t="s">
        <v>38</v>
      </c>
      <c r="R9" s="42">
        <f t="shared" si="4"/>
        <v>2335.6666666666665</v>
      </c>
    </row>
    <row r="10" spans="1:18" ht="15.75" x14ac:dyDescent="0.25">
      <c r="A10" s="60" t="s">
        <v>42</v>
      </c>
      <c r="B10" s="63">
        <v>35097</v>
      </c>
      <c r="C10" s="8">
        <v>39262</v>
      </c>
      <c r="D10" s="8">
        <v>41527</v>
      </c>
      <c r="E10" s="10">
        <v>42103</v>
      </c>
      <c r="F10" s="8"/>
      <c r="G10" s="8"/>
      <c r="H10" s="8"/>
      <c r="I10" s="8"/>
      <c r="J10" s="61"/>
      <c r="K10" s="20" t="s">
        <v>4</v>
      </c>
      <c r="L10" s="39">
        <f t="shared" si="0"/>
        <v>42103</v>
      </c>
      <c r="M10" s="26">
        <f t="shared" ca="1" si="1"/>
        <v>1048</v>
      </c>
      <c r="N10" s="26">
        <f t="shared" si="2"/>
        <v>1095</v>
      </c>
      <c r="O10" s="39">
        <f t="shared" ca="1" si="3"/>
        <v>43198</v>
      </c>
      <c r="P10" s="62" t="s">
        <v>20</v>
      </c>
      <c r="Q10" s="44" t="s">
        <v>38</v>
      </c>
      <c r="R10" s="42">
        <f t="shared" si="4"/>
        <v>2335.3333333333335</v>
      </c>
    </row>
  </sheetData>
  <mergeCells count="3">
    <mergeCell ref="L1:M1"/>
    <mergeCell ref="B2:I2"/>
    <mergeCell ref="D3:H3"/>
  </mergeCells>
  <conditionalFormatting sqref="O4:O10">
    <cfRule type="expression" dxfId="11" priority="2" stopIfTrue="1">
      <formula>YEAR($O4)=2022</formula>
    </cfRule>
    <cfRule type="expression" dxfId="10" priority="3" stopIfTrue="1">
      <formula>YEAR($O4)=2021</formula>
    </cfRule>
    <cfRule type="expression" dxfId="9" priority="4" stopIfTrue="1">
      <formula>YEAR($O4)=2020</formula>
    </cfRule>
    <cfRule type="expression" dxfId="8" priority="5" stopIfTrue="1">
      <formula>YEAR($O4)=2019</formula>
    </cfRule>
    <cfRule type="expression" dxfId="7" priority="6" stopIfTrue="1">
      <formula>YEAR($O4)=2018</formula>
    </cfRule>
  </conditionalFormatting>
  <conditionalFormatting sqref="M4:M10">
    <cfRule type="expression" dxfId="1" priority="1" stopIfTrue="1">
      <formula>M4&gt;N4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Zone A</vt:lpstr>
      <vt:lpstr>Zone B</vt:lpstr>
      <vt:lpstr>Zone C</vt:lpstr>
      <vt:lpstr>moteurs à remplacer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</dc:creator>
  <cp:lastModifiedBy>wes</cp:lastModifiedBy>
  <dcterms:created xsi:type="dcterms:W3CDTF">2018-02-20T13:11:37Z</dcterms:created>
  <dcterms:modified xsi:type="dcterms:W3CDTF">2018-02-20T13:39:48Z</dcterms:modified>
</cp:coreProperties>
</file>