
<file path=[Content_Types].xml><?xml version="1.0" encoding="utf-8"?>
<Types xmlns="http://schemas.openxmlformats.org/package/2006/content-types">
  <Override PartName="/xl/worksheets/sheet7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worksheets/sheet10.xml" ContentType="application/vnd.openxmlformats-officedocument.spreadsheetml.worksheet+xml"/>
  <Override PartName="/xl/worksheets/sheet12.xml" ContentType="application/vnd.openxmlformats-officedocument.spreadsheetml.worksheet+xml"/>
  <Override PartName="/xl/worksheets/sheet4.xml" ContentType="application/vnd.openxmlformats-officedocument.spreadsheetml.worksheet+xml"/>
  <Default Extension="xml" ContentType="application/xml"/>
  <Override PartName="/xl/worksheets/sheet6.xml" ContentType="application/vnd.openxmlformats-officedocument.spreadsheetml.worksheet+xml"/>
  <Override PartName="/docProps/app.xml" ContentType="application/vnd.openxmlformats-officedocument.extended-properti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8.xml" ContentType="application/vnd.openxmlformats-officedocument.spreadsheetml.worksheet+xml"/>
  <Override PartName="/xl/calcChain.xml" ContentType="application/vnd.openxmlformats-officedocument.spreadsheetml.calcChain+xml"/>
  <Override PartName="/xl/styles.xml" ContentType="application/vnd.openxmlformats-officedocument.spreadsheetml.styles+xml"/>
  <Override PartName="/xl/worksheets/sheet3.xml" ContentType="application/vnd.openxmlformats-officedocument.spreadsheetml.worksheet+xml"/>
  <Override PartName="/xl/worksheets/sheet11.xml" ContentType="application/vnd.openxmlformats-officedocument.spreadsheetml.worksheet+xml"/>
  <Default Extension="vml" ContentType="application/vnd.openxmlformats-officedocument.vmlDrawing"/>
  <Default Extension="rels" ContentType="application/vnd.openxmlformats-package.relationships+xml"/>
  <Override PartName="/xl/worksheets/sheet13.xml" ContentType="application/vnd.openxmlformats-officedocument.spreadsheetml.worksheet+xml"/>
  <Override PartName="/xl/worksheets/sheet5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autoCompressPictures="0"/>
  <bookViews>
    <workbookView xWindow="1780" yWindow="-60" windowWidth="20880" windowHeight="12740" tabRatio="500" activeTab="6"/>
  </bookViews>
  <sheets>
    <sheet name="DATA" sheetId="11" r:id="rId1"/>
    <sheet name="Panier 10" sheetId="33" r:id="rId2"/>
    <sheet name="Panier 20" sheetId="34" r:id="rId3"/>
    <sheet name="Résumé" sheetId="35" r:id="rId4"/>
    <sheet name="AVRIL" sheetId="12" r:id="rId5"/>
    <sheet name="MAI" sheetId="21" r:id="rId6"/>
    <sheet name="JUIN" sheetId="22" r:id="rId7"/>
    <sheet name="JUILLET" sheetId="24" r:id="rId8"/>
    <sheet name="AOUT" sheetId="26" r:id="rId9"/>
    <sheet name="SEPTEMBRE" sheetId="28" r:id="rId10"/>
    <sheet name="OCTOBRE" sheetId="29" r:id="rId11"/>
    <sheet name="NOVEMBRE" sheetId="30" r:id="rId12"/>
    <sheet name="DECEMBRE" sheetId="31" r:id="rId13"/>
  </sheets>
  <definedNames>
    <definedName name="_xlnm._FilterDatabase" localSheetId="8" hidden="1">AOUT!$A$1:$A$70</definedName>
    <definedName name="_xlnm._FilterDatabase" localSheetId="4" hidden="1">AVRIL!$A$1:$A$70</definedName>
    <definedName name="_xlnm._FilterDatabase" localSheetId="0" hidden="1">DATA!$A$1:$E$68</definedName>
    <definedName name="_xlnm._FilterDatabase" localSheetId="12" hidden="1">DECEMBRE!$A$1:$A$70</definedName>
    <definedName name="_xlnm._FilterDatabase" localSheetId="7" hidden="1">JUILLET!$A$1:$A$70</definedName>
    <definedName name="_xlnm._FilterDatabase" localSheetId="6" hidden="1">JUIN!$A$1:$A$70</definedName>
    <definedName name="_xlnm._FilterDatabase" localSheetId="5" hidden="1">MAI!$A$1:$A$70</definedName>
    <definedName name="_xlnm._FilterDatabase" localSheetId="11" hidden="1">NOVEMBRE!$A$1:$A$70</definedName>
    <definedName name="_xlnm._FilterDatabase" localSheetId="10" hidden="1">OCTOBRE!$A$1:$A$70</definedName>
    <definedName name="_xlnm._FilterDatabase" localSheetId="9" hidden="1">SEPTEMBRE!$A$1:$A$70</definedName>
    <definedName name="LEGUMES">DATA!$A:$A</definedName>
  </definedNames>
  <calcPr calcId="130000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19" i="26"/>
  <c r="E19"/>
  <c r="S24"/>
  <c r="D19"/>
  <c r="R24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  <c r="E7"/>
  <c r="D7"/>
  <c r="C7"/>
  <c r="S24" i="12"/>
  <c r="R24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E19"/>
  <c r="D19"/>
  <c r="C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  <c r="E7"/>
  <c r="D7"/>
  <c r="C7"/>
  <c r="C19" i="31"/>
  <c r="D19"/>
  <c r="S24"/>
  <c r="R24"/>
  <c r="E19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  <c r="E7"/>
  <c r="D7"/>
  <c r="C7"/>
  <c r="S24" i="24"/>
  <c r="R24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E19"/>
  <c r="D19"/>
  <c r="C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  <c r="E7"/>
  <c r="D7"/>
  <c r="C7"/>
  <c r="E29" i="22"/>
  <c r="E30"/>
  <c r="E31"/>
  <c r="E32"/>
  <c r="E33"/>
  <c r="E34"/>
  <c r="E35"/>
  <c r="E36"/>
  <c r="E37"/>
  <c r="E38"/>
  <c r="E39"/>
  <c r="E40"/>
  <c r="E41"/>
  <c r="E42"/>
  <c r="E43"/>
  <c r="E44"/>
  <c r="D29"/>
  <c r="D30"/>
  <c r="D31"/>
  <c r="D32"/>
  <c r="D33"/>
  <c r="D34"/>
  <c r="D35"/>
  <c r="D36"/>
  <c r="D37"/>
  <c r="D38"/>
  <c r="D39"/>
  <c r="D40"/>
  <c r="D41"/>
  <c r="D42"/>
  <c r="D43"/>
  <c r="D44"/>
  <c r="R44"/>
  <c r="S44"/>
  <c r="T44"/>
  <c r="O44"/>
  <c r="P44"/>
  <c r="Q44"/>
  <c r="L44"/>
  <c r="M44"/>
  <c r="N44"/>
  <c r="I44"/>
  <c r="J44"/>
  <c r="K44"/>
  <c r="F44"/>
  <c r="G44"/>
  <c r="H44"/>
  <c r="B44"/>
  <c r="R43"/>
  <c r="S43"/>
  <c r="T43"/>
  <c r="O43"/>
  <c r="P43"/>
  <c r="Q43"/>
  <c r="L43"/>
  <c r="M43"/>
  <c r="N43"/>
  <c r="I43"/>
  <c r="J43"/>
  <c r="K43"/>
  <c r="F43"/>
  <c r="G43"/>
  <c r="H43"/>
  <c r="B43"/>
  <c r="R42"/>
  <c r="S42"/>
  <c r="T42"/>
  <c r="O42"/>
  <c r="P42"/>
  <c r="Q42"/>
  <c r="L42"/>
  <c r="M42"/>
  <c r="N42"/>
  <c r="I42"/>
  <c r="J42"/>
  <c r="K42"/>
  <c r="F42"/>
  <c r="G42"/>
  <c r="H42"/>
  <c r="B42"/>
  <c r="R41"/>
  <c r="S41"/>
  <c r="T41"/>
  <c r="O41"/>
  <c r="P41"/>
  <c r="Q41"/>
  <c r="L41"/>
  <c r="M41"/>
  <c r="N41"/>
  <c r="I41"/>
  <c r="J41"/>
  <c r="K41"/>
  <c r="F41"/>
  <c r="G41"/>
  <c r="H41"/>
  <c r="B41"/>
  <c r="R40"/>
  <c r="S40"/>
  <c r="T40"/>
  <c r="O40"/>
  <c r="P40"/>
  <c r="Q40"/>
  <c r="L40"/>
  <c r="M40"/>
  <c r="N40"/>
  <c r="I40"/>
  <c r="J40"/>
  <c r="K40"/>
  <c r="F40"/>
  <c r="G40"/>
  <c r="H40"/>
  <c r="B40"/>
  <c r="R39"/>
  <c r="S39"/>
  <c r="T39"/>
  <c r="O39"/>
  <c r="P39"/>
  <c r="Q39"/>
  <c r="L39"/>
  <c r="M39"/>
  <c r="N39"/>
  <c r="I39"/>
  <c r="J39"/>
  <c r="K39"/>
  <c r="F39"/>
  <c r="G39"/>
  <c r="H39"/>
  <c r="B39"/>
  <c r="R38"/>
  <c r="S38"/>
  <c r="T38"/>
  <c r="O38"/>
  <c r="P38"/>
  <c r="Q38"/>
  <c r="L38"/>
  <c r="M38"/>
  <c r="N38"/>
  <c r="I38"/>
  <c r="J38"/>
  <c r="K38"/>
  <c r="F38"/>
  <c r="G38"/>
  <c r="H38"/>
  <c r="B38"/>
  <c r="R37"/>
  <c r="S37"/>
  <c r="T37"/>
  <c r="O37"/>
  <c r="P37"/>
  <c r="Q37"/>
  <c r="L37"/>
  <c r="M37"/>
  <c r="N37"/>
  <c r="I37"/>
  <c r="J37"/>
  <c r="K37"/>
  <c r="F37"/>
  <c r="G37"/>
  <c r="H37"/>
  <c r="B37"/>
  <c r="R36"/>
  <c r="S36"/>
  <c r="T36"/>
  <c r="O36"/>
  <c r="P36"/>
  <c r="Q36"/>
  <c r="L36"/>
  <c r="M36"/>
  <c r="N36"/>
  <c r="I36"/>
  <c r="J36"/>
  <c r="K36"/>
  <c r="F36"/>
  <c r="G36"/>
  <c r="H36"/>
  <c r="B36"/>
  <c r="R35"/>
  <c r="S35"/>
  <c r="T35"/>
  <c r="O35"/>
  <c r="P35"/>
  <c r="Q35"/>
  <c r="L35"/>
  <c r="M35"/>
  <c r="N35"/>
  <c r="I35"/>
  <c r="J35"/>
  <c r="K35"/>
  <c r="F35"/>
  <c r="G35"/>
  <c r="H35"/>
  <c r="B35"/>
  <c r="R34"/>
  <c r="S34"/>
  <c r="T34"/>
  <c r="O34"/>
  <c r="P34"/>
  <c r="Q34"/>
  <c r="L34"/>
  <c r="M34"/>
  <c r="N34"/>
  <c r="I34"/>
  <c r="J34"/>
  <c r="K34"/>
  <c r="F34"/>
  <c r="G34"/>
  <c r="H34"/>
  <c r="B34"/>
  <c r="R33"/>
  <c r="S33"/>
  <c r="T33"/>
  <c r="O33"/>
  <c r="P33"/>
  <c r="Q33"/>
  <c r="L33"/>
  <c r="M33"/>
  <c r="N33"/>
  <c r="I33"/>
  <c r="J33"/>
  <c r="K33"/>
  <c r="F33"/>
  <c r="G33"/>
  <c r="H33"/>
  <c r="B33"/>
  <c r="R32"/>
  <c r="S32"/>
  <c r="T32"/>
  <c r="O32"/>
  <c r="P32"/>
  <c r="Q32"/>
  <c r="L32"/>
  <c r="M32"/>
  <c r="N32"/>
  <c r="I32"/>
  <c r="J32"/>
  <c r="K32"/>
  <c r="F32"/>
  <c r="G32"/>
  <c r="H32"/>
  <c r="B32"/>
  <c r="R31"/>
  <c r="S31"/>
  <c r="T31"/>
  <c r="O31"/>
  <c r="P31"/>
  <c r="Q31"/>
  <c r="L31"/>
  <c r="M31"/>
  <c r="N31"/>
  <c r="I31"/>
  <c r="J31"/>
  <c r="K31"/>
  <c r="F31"/>
  <c r="G31"/>
  <c r="H31"/>
  <c r="B31"/>
  <c r="R30"/>
  <c r="S30"/>
  <c r="T30"/>
  <c r="O30"/>
  <c r="P30"/>
  <c r="Q30"/>
  <c r="L30"/>
  <c r="M30"/>
  <c r="N30"/>
  <c r="I30"/>
  <c r="J30"/>
  <c r="K30"/>
  <c r="F30"/>
  <c r="G30"/>
  <c r="H30"/>
  <c r="B30"/>
  <c r="R29"/>
  <c r="S29"/>
  <c r="T29"/>
  <c r="O29"/>
  <c r="P29"/>
  <c r="Q29"/>
  <c r="L29"/>
  <c r="M29"/>
  <c r="N29"/>
  <c r="I29"/>
  <c r="J29"/>
  <c r="K29"/>
  <c r="F29"/>
  <c r="G29"/>
  <c r="H29"/>
  <c r="B29"/>
  <c r="R28"/>
  <c r="S28"/>
  <c r="T28"/>
  <c r="O28"/>
  <c r="P28"/>
  <c r="Q28"/>
  <c r="L28"/>
  <c r="M28"/>
  <c r="N28"/>
  <c r="I28"/>
  <c r="J28"/>
  <c r="K28"/>
  <c r="F28"/>
  <c r="G28"/>
  <c r="H28"/>
  <c r="B28"/>
  <c r="S24"/>
  <c r="R24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E19"/>
  <c r="D19"/>
  <c r="C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  <c r="E7"/>
  <c r="D7"/>
  <c r="C7"/>
  <c r="T44" i="21"/>
  <c r="S44"/>
  <c r="R44"/>
  <c r="Q44"/>
  <c r="P44"/>
  <c r="O44"/>
  <c r="N44"/>
  <c r="M44"/>
  <c r="L44"/>
  <c r="K44"/>
  <c r="J44"/>
  <c r="I44"/>
  <c r="H44"/>
  <c r="G44"/>
  <c r="F44"/>
  <c r="B44"/>
  <c r="T43"/>
  <c r="S43"/>
  <c r="R43"/>
  <c r="Q43"/>
  <c r="P43"/>
  <c r="O43"/>
  <c r="N43"/>
  <c r="M43"/>
  <c r="L43"/>
  <c r="K43"/>
  <c r="J43"/>
  <c r="I43"/>
  <c r="H43"/>
  <c r="G43"/>
  <c r="F43"/>
  <c r="B43"/>
  <c r="T42"/>
  <c r="S42"/>
  <c r="R42"/>
  <c r="Q42"/>
  <c r="P42"/>
  <c r="O42"/>
  <c r="N42"/>
  <c r="M42"/>
  <c r="L42"/>
  <c r="K42"/>
  <c r="J42"/>
  <c r="I42"/>
  <c r="H42"/>
  <c r="G42"/>
  <c r="F42"/>
  <c r="B42"/>
  <c r="T41"/>
  <c r="S41"/>
  <c r="R41"/>
  <c r="Q41"/>
  <c r="P41"/>
  <c r="O41"/>
  <c r="N41"/>
  <c r="M41"/>
  <c r="L41"/>
  <c r="K41"/>
  <c r="J41"/>
  <c r="I41"/>
  <c r="H41"/>
  <c r="G41"/>
  <c r="F41"/>
  <c r="B41"/>
  <c r="T40"/>
  <c r="S40"/>
  <c r="R40"/>
  <c r="Q40"/>
  <c r="P40"/>
  <c r="O40"/>
  <c r="N40"/>
  <c r="M40"/>
  <c r="L40"/>
  <c r="K40"/>
  <c r="J40"/>
  <c r="I40"/>
  <c r="H40"/>
  <c r="G40"/>
  <c r="F40"/>
  <c r="B40"/>
  <c r="T39"/>
  <c r="S39"/>
  <c r="R39"/>
  <c r="Q39"/>
  <c r="P39"/>
  <c r="O39"/>
  <c r="N39"/>
  <c r="M39"/>
  <c r="L39"/>
  <c r="K39"/>
  <c r="J39"/>
  <c r="I39"/>
  <c r="H39"/>
  <c r="G39"/>
  <c r="F39"/>
  <c r="B39"/>
  <c r="T38"/>
  <c r="S38"/>
  <c r="R38"/>
  <c r="Q38"/>
  <c r="P38"/>
  <c r="O38"/>
  <c r="N38"/>
  <c r="M38"/>
  <c r="L38"/>
  <c r="K38"/>
  <c r="J38"/>
  <c r="I38"/>
  <c r="H38"/>
  <c r="G38"/>
  <c r="F38"/>
  <c r="B38"/>
  <c r="T37"/>
  <c r="S37"/>
  <c r="R37"/>
  <c r="Q37"/>
  <c r="P37"/>
  <c r="O37"/>
  <c r="N37"/>
  <c r="M37"/>
  <c r="L37"/>
  <c r="K37"/>
  <c r="J37"/>
  <c r="I37"/>
  <c r="H37"/>
  <c r="G37"/>
  <c r="F37"/>
  <c r="B37"/>
  <c r="T36"/>
  <c r="S36"/>
  <c r="R36"/>
  <c r="Q36"/>
  <c r="P36"/>
  <c r="O36"/>
  <c r="N36"/>
  <c r="M36"/>
  <c r="L36"/>
  <c r="K36"/>
  <c r="J36"/>
  <c r="I36"/>
  <c r="H36"/>
  <c r="G36"/>
  <c r="F36"/>
  <c r="B36"/>
  <c r="T35"/>
  <c r="S35"/>
  <c r="R35"/>
  <c r="Q35"/>
  <c r="P35"/>
  <c r="O35"/>
  <c r="N35"/>
  <c r="M35"/>
  <c r="L35"/>
  <c r="K35"/>
  <c r="J35"/>
  <c r="I35"/>
  <c r="H35"/>
  <c r="G35"/>
  <c r="F35"/>
  <c r="B35"/>
  <c r="T34"/>
  <c r="S34"/>
  <c r="R34"/>
  <c r="Q34"/>
  <c r="P34"/>
  <c r="O34"/>
  <c r="N34"/>
  <c r="M34"/>
  <c r="L34"/>
  <c r="K34"/>
  <c r="J34"/>
  <c r="I34"/>
  <c r="H34"/>
  <c r="G34"/>
  <c r="F34"/>
  <c r="B34"/>
  <c r="T33"/>
  <c r="S33"/>
  <c r="R33"/>
  <c r="Q33"/>
  <c r="P33"/>
  <c r="O33"/>
  <c r="N33"/>
  <c r="M33"/>
  <c r="L33"/>
  <c r="K33"/>
  <c r="J33"/>
  <c r="I33"/>
  <c r="H33"/>
  <c r="G33"/>
  <c r="F33"/>
  <c r="B33"/>
  <c r="T32"/>
  <c r="S32"/>
  <c r="R32"/>
  <c r="Q32"/>
  <c r="P32"/>
  <c r="O32"/>
  <c r="N32"/>
  <c r="M32"/>
  <c r="L32"/>
  <c r="K32"/>
  <c r="J32"/>
  <c r="I32"/>
  <c r="H32"/>
  <c r="G32"/>
  <c r="F32"/>
  <c r="B32"/>
  <c r="T31"/>
  <c r="S31"/>
  <c r="R31"/>
  <c r="Q31"/>
  <c r="P31"/>
  <c r="O31"/>
  <c r="N31"/>
  <c r="M31"/>
  <c r="L31"/>
  <c r="K31"/>
  <c r="J31"/>
  <c r="I31"/>
  <c r="H31"/>
  <c r="G31"/>
  <c r="F31"/>
  <c r="B31"/>
  <c r="T30"/>
  <c r="S30"/>
  <c r="R30"/>
  <c r="Q30"/>
  <c r="P30"/>
  <c r="O30"/>
  <c r="N30"/>
  <c r="M30"/>
  <c r="L30"/>
  <c r="K30"/>
  <c r="J30"/>
  <c r="I30"/>
  <c r="H30"/>
  <c r="G30"/>
  <c r="F30"/>
  <c r="B30"/>
  <c r="T29"/>
  <c r="S29"/>
  <c r="R29"/>
  <c r="Q29"/>
  <c r="P29"/>
  <c r="O29"/>
  <c r="N29"/>
  <c r="M29"/>
  <c r="L29"/>
  <c r="K29"/>
  <c r="J29"/>
  <c r="I29"/>
  <c r="H29"/>
  <c r="G29"/>
  <c r="F29"/>
  <c r="B29"/>
  <c r="T28"/>
  <c r="S28"/>
  <c r="R28"/>
  <c r="Q28"/>
  <c r="P28"/>
  <c r="O28"/>
  <c r="N28"/>
  <c r="M28"/>
  <c r="L28"/>
  <c r="K28"/>
  <c r="J28"/>
  <c r="I28"/>
  <c r="H28"/>
  <c r="G28"/>
  <c r="F28"/>
  <c r="B28"/>
  <c r="S24"/>
  <c r="R24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E19"/>
  <c r="D19"/>
  <c r="C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  <c r="E7"/>
  <c r="D7"/>
  <c r="C7"/>
  <c r="S24" i="30"/>
  <c r="R24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E19"/>
  <c r="D19"/>
  <c r="C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  <c r="E7"/>
  <c r="D7"/>
  <c r="C7"/>
  <c r="C19" i="29"/>
  <c r="E19"/>
  <c r="C20"/>
  <c r="E20"/>
  <c r="C21"/>
  <c r="E21"/>
  <c r="C22"/>
  <c r="E22"/>
  <c r="C23"/>
  <c r="E23"/>
  <c r="S24"/>
  <c r="D19"/>
  <c r="D20"/>
  <c r="D21"/>
  <c r="D22"/>
  <c r="D23"/>
  <c r="R24"/>
  <c r="P24"/>
  <c r="O24"/>
  <c r="M24"/>
  <c r="L24"/>
  <c r="J24"/>
  <c r="I24"/>
  <c r="G24"/>
  <c r="F24"/>
  <c r="T23"/>
  <c r="Q23"/>
  <c r="N23"/>
  <c r="K23"/>
  <c r="H23"/>
  <c r="T22"/>
  <c r="Q22"/>
  <c r="N22"/>
  <c r="K22"/>
  <c r="H22"/>
  <c r="T21"/>
  <c r="Q21"/>
  <c r="N21"/>
  <c r="K21"/>
  <c r="H21"/>
  <c r="T20"/>
  <c r="Q20"/>
  <c r="N20"/>
  <c r="K20"/>
  <c r="H20"/>
  <c r="T19"/>
  <c r="Q19"/>
  <c r="N19"/>
  <c r="K19"/>
  <c r="H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N8"/>
  <c r="K8"/>
  <c r="H8"/>
  <c r="E8"/>
  <c r="D8"/>
  <c r="C8"/>
  <c r="T7"/>
  <c r="Q7"/>
  <c r="N7"/>
  <c r="K7"/>
  <c r="H7"/>
  <c r="E7"/>
  <c r="D7"/>
  <c r="C7"/>
  <c r="AL63" i="33"/>
  <c r="AL62"/>
  <c r="AL61"/>
  <c r="AL60"/>
  <c r="AL59"/>
  <c r="AL58"/>
  <c r="AL57"/>
  <c r="AL56"/>
  <c r="AL55"/>
  <c r="AL54"/>
  <c r="AL53"/>
  <c r="AL52"/>
  <c r="AL51"/>
  <c r="AL50"/>
  <c r="AL49"/>
  <c r="AL48"/>
  <c r="AL47"/>
  <c r="AL46"/>
  <c r="AL45"/>
  <c r="AL44"/>
  <c r="AL43"/>
  <c r="AL42"/>
  <c r="AL41"/>
  <c r="AL40"/>
  <c r="AL39"/>
  <c r="AL38"/>
  <c r="AL37"/>
  <c r="AL36"/>
  <c r="AL35"/>
  <c r="AL34"/>
  <c r="AL33"/>
  <c r="AL32"/>
  <c r="AL31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7"/>
  <c r="AL6"/>
  <c r="AL5"/>
  <c r="AL4"/>
  <c r="AL3"/>
  <c r="AL2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L63" i="34"/>
  <c r="AL62"/>
  <c r="AL61"/>
  <c r="AL60"/>
  <c r="AL59"/>
  <c r="AL58"/>
  <c r="AL57"/>
  <c r="AL56"/>
  <c r="AL55"/>
  <c r="AL54"/>
  <c r="AL53"/>
  <c r="AL52"/>
  <c r="AL51"/>
  <c r="AL50"/>
  <c r="AL49"/>
  <c r="AL48"/>
  <c r="AL47"/>
  <c r="AL46"/>
  <c r="AL45"/>
  <c r="AL44"/>
  <c r="AL43"/>
  <c r="AL42"/>
  <c r="AL41"/>
  <c r="AL40"/>
  <c r="AL39"/>
  <c r="AL38"/>
  <c r="AL37"/>
  <c r="AL36"/>
  <c r="AL35"/>
  <c r="AL34"/>
  <c r="AL33"/>
  <c r="AL32"/>
  <c r="AL31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7"/>
  <c r="AL6"/>
  <c r="AL5"/>
  <c r="AL4"/>
  <c r="AL3"/>
  <c r="AL2"/>
  <c r="I1"/>
  <c r="J1"/>
  <c r="K1"/>
  <c r="L1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D63" i="35"/>
  <c r="I63"/>
  <c r="K63"/>
  <c r="D62"/>
  <c r="I62"/>
  <c r="K62"/>
  <c r="D61"/>
  <c r="I61"/>
  <c r="K61"/>
  <c r="D60"/>
  <c r="I60"/>
  <c r="K60"/>
  <c r="D59"/>
  <c r="I59"/>
  <c r="K59"/>
  <c r="D58"/>
  <c r="I58"/>
  <c r="K58"/>
  <c r="D57"/>
  <c r="I57"/>
  <c r="K57"/>
  <c r="D56"/>
  <c r="I56"/>
  <c r="K56"/>
  <c r="D55"/>
  <c r="I55"/>
  <c r="K55"/>
  <c r="D54"/>
  <c r="I54"/>
  <c r="K54"/>
  <c r="D53"/>
  <c r="I53"/>
  <c r="K53"/>
  <c r="D52"/>
  <c r="I52"/>
  <c r="K52"/>
  <c r="D51"/>
  <c r="I51"/>
  <c r="K51"/>
  <c r="D50"/>
  <c r="I50"/>
  <c r="K50"/>
  <c r="D49"/>
  <c r="I49"/>
  <c r="K49"/>
  <c r="D48"/>
  <c r="I48"/>
  <c r="K48"/>
  <c r="D47"/>
  <c r="I47"/>
  <c r="K47"/>
  <c r="D46"/>
  <c r="I46"/>
  <c r="K46"/>
  <c r="D45"/>
  <c r="I45"/>
  <c r="K45"/>
  <c r="D44"/>
  <c r="I44"/>
  <c r="K44"/>
  <c r="D43"/>
  <c r="I43"/>
  <c r="K43"/>
  <c r="D42"/>
  <c r="I42"/>
  <c r="K42"/>
  <c r="D41"/>
  <c r="I41"/>
  <c r="K41"/>
  <c r="D40"/>
  <c r="I40"/>
  <c r="K40"/>
  <c r="D39"/>
  <c r="I39"/>
  <c r="K39"/>
  <c r="D38"/>
  <c r="I38"/>
  <c r="K38"/>
  <c r="D37"/>
  <c r="I37"/>
  <c r="K37"/>
  <c r="D36"/>
  <c r="I36"/>
  <c r="K36"/>
  <c r="D35"/>
  <c r="I35"/>
  <c r="K35"/>
  <c r="D34"/>
  <c r="I34"/>
  <c r="K34"/>
  <c r="D33"/>
  <c r="I33"/>
  <c r="K33"/>
  <c r="D32"/>
  <c r="I32"/>
  <c r="K32"/>
  <c r="D31"/>
  <c r="I31"/>
  <c r="K31"/>
  <c r="D30"/>
  <c r="I30"/>
  <c r="K30"/>
  <c r="D29"/>
  <c r="I29"/>
  <c r="K29"/>
  <c r="D28"/>
  <c r="I28"/>
  <c r="K28"/>
  <c r="D27"/>
  <c r="I27"/>
  <c r="K27"/>
  <c r="D26"/>
  <c r="I26"/>
  <c r="K26"/>
  <c r="D25"/>
  <c r="I25"/>
  <c r="K25"/>
  <c r="D24"/>
  <c r="I24"/>
  <c r="K24"/>
  <c r="D23"/>
  <c r="I23"/>
  <c r="K23"/>
  <c r="D22"/>
  <c r="I22"/>
  <c r="K22"/>
  <c r="D21"/>
  <c r="I21"/>
  <c r="K21"/>
  <c r="D20"/>
  <c r="I20"/>
  <c r="K20"/>
  <c r="D19"/>
  <c r="I19"/>
  <c r="K19"/>
  <c r="D18"/>
  <c r="I18"/>
  <c r="K18"/>
  <c r="D17"/>
  <c r="I17"/>
  <c r="K17"/>
  <c r="D16"/>
  <c r="I16"/>
  <c r="K16"/>
  <c r="D15"/>
  <c r="I15"/>
  <c r="K15"/>
  <c r="D14"/>
  <c r="I14"/>
  <c r="K14"/>
  <c r="D13"/>
  <c r="I13"/>
  <c r="K13"/>
  <c r="D12"/>
  <c r="I12"/>
  <c r="K12"/>
  <c r="D11"/>
  <c r="I11"/>
  <c r="K11"/>
  <c r="D10"/>
  <c r="I10"/>
  <c r="K10"/>
  <c r="D9"/>
  <c r="I9"/>
  <c r="K9"/>
  <c r="D8"/>
  <c r="I8"/>
  <c r="K8"/>
  <c r="D7"/>
  <c r="I7"/>
  <c r="K7"/>
  <c r="D6"/>
  <c r="I6"/>
  <c r="K6"/>
  <c r="D5"/>
  <c r="I5"/>
  <c r="K5"/>
  <c r="D4"/>
  <c r="I4"/>
  <c r="K4"/>
  <c r="D3"/>
  <c r="I3"/>
  <c r="K3"/>
  <c r="D2"/>
  <c r="I2"/>
  <c r="K2"/>
  <c r="C7" i="28"/>
  <c r="D7"/>
  <c r="S24"/>
  <c r="R24"/>
  <c r="E7"/>
  <c r="P24"/>
  <c r="O24"/>
  <c r="M24"/>
  <c r="L24"/>
  <c r="J24"/>
  <c r="I24"/>
  <c r="G24"/>
  <c r="F24"/>
  <c r="T23"/>
  <c r="Q23"/>
  <c r="N23"/>
  <c r="K23"/>
  <c r="H23"/>
  <c r="E23"/>
  <c r="D23"/>
  <c r="C23"/>
  <c r="T22"/>
  <c r="Q22"/>
  <c r="N22"/>
  <c r="K22"/>
  <c r="H22"/>
  <c r="E22"/>
  <c r="D22"/>
  <c r="C22"/>
  <c r="T21"/>
  <c r="Q21"/>
  <c r="N21"/>
  <c r="K21"/>
  <c r="H21"/>
  <c r="E21"/>
  <c r="D21"/>
  <c r="C21"/>
  <c r="T20"/>
  <c r="Q20"/>
  <c r="N20"/>
  <c r="K20"/>
  <c r="H20"/>
  <c r="E20"/>
  <c r="D20"/>
  <c r="C20"/>
  <c r="T19"/>
  <c r="Q19"/>
  <c r="N19"/>
  <c r="K19"/>
  <c r="H19"/>
  <c r="E19"/>
  <c r="D19"/>
  <c r="C19"/>
  <c r="T18"/>
  <c r="Q18"/>
  <c r="N18"/>
  <c r="K18"/>
  <c r="H18"/>
  <c r="E18"/>
  <c r="D18"/>
  <c r="C18"/>
  <c r="T17"/>
  <c r="Q17"/>
  <c r="N17"/>
  <c r="K17"/>
  <c r="H17"/>
  <c r="E17"/>
  <c r="D17"/>
  <c r="C17"/>
  <c r="T16"/>
  <c r="Q16"/>
  <c r="N16"/>
  <c r="K16"/>
  <c r="H16"/>
  <c r="E16"/>
  <c r="D16"/>
  <c r="C16"/>
  <c r="T15"/>
  <c r="Q15"/>
  <c r="N15"/>
  <c r="K15"/>
  <c r="H15"/>
  <c r="E15"/>
  <c r="D15"/>
  <c r="C15"/>
  <c r="T14"/>
  <c r="Q14"/>
  <c r="N14"/>
  <c r="K14"/>
  <c r="H14"/>
  <c r="E14"/>
  <c r="D14"/>
  <c r="C14"/>
  <c r="T13"/>
  <c r="Q13"/>
  <c r="N13"/>
  <c r="K13"/>
  <c r="H13"/>
  <c r="E13"/>
  <c r="D13"/>
  <c r="C13"/>
  <c r="T12"/>
  <c r="Q12"/>
  <c r="N12"/>
  <c r="K12"/>
  <c r="H12"/>
  <c r="E12"/>
  <c r="D12"/>
  <c r="C12"/>
  <c r="T11"/>
  <c r="Q11"/>
  <c r="N11"/>
  <c r="K11"/>
  <c r="H11"/>
  <c r="E11"/>
  <c r="D11"/>
  <c r="C11"/>
  <c r="T10"/>
  <c r="Q10"/>
  <c r="N10"/>
  <c r="K10"/>
  <c r="H10"/>
  <c r="E10"/>
  <c r="D10"/>
  <c r="C10"/>
  <c r="T9"/>
  <c r="Q9"/>
  <c r="N9"/>
  <c r="K9"/>
  <c r="H9"/>
  <c r="E9"/>
  <c r="D9"/>
  <c r="C9"/>
  <c r="T8"/>
  <c r="Q8"/>
  <c r="N8"/>
  <c r="K8"/>
  <c r="H8"/>
  <c r="E8"/>
  <c r="D8"/>
  <c r="C8"/>
  <c r="T7"/>
  <c r="Q7"/>
  <c r="N7"/>
  <c r="K7"/>
  <c r="H7"/>
</calcChain>
</file>

<file path=xl/sharedStrings.xml><?xml version="1.0" encoding="utf-8"?>
<sst xmlns="http://schemas.openxmlformats.org/spreadsheetml/2006/main" count="657" uniqueCount="138">
  <si>
    <t>Bette pc</t>
    <phoneticPr fontId="5" type="noConversion"/>
  </si>
  <si>
    <t>TOTAL 10</t>
  </si>
  <si>
    <t>Ail</t>
    <phoneticPr fontId="10" type="noConversion"/>
  </si>
  <si>
    <t>Bette pc</t>
    <phoneticPr fontId="10" type="noConversion"/>
  </si>
  <si>
    <t>Chicorées scarole</t>
    <phoneticPr fontId="10" type="noConversion"/>
  </si>
  <si>
    <t>Chicorée pain de sucre</t>
    <phoneticPr fontId="10" type="noConversion"/>
  </si>
  <si>
    <t>Chou pointu</t>
    <phoneticPr fontId="10" type="noConversion"/>
  </si>
  <si>
    <t>Chou romanesco</t>
    <phoneticPr fontId="10" type="noConversion"/>
  </si>
  <si>
    <t>Coriandre</t>
    <phoneticPr fontId="10" type="noConversion"/>
  </si>
  <si>
    <t>Oignon botte</t>
    <phoneticPr fontId="10" type="noConversion"/>
  </si>
  <si>
    <t>Radicchio</t>
    <phoneticPr fontId="10" type="noConversion"/>
  </si>
  <si>
    <t>VIDE</t>
    <phoneticPr fontId="10" type="noConversion"/>
  </si>
  <si>
    <t>ESPECE</t>
    <phoneticPr fontId="10" type="noConversion"/>
  </si>
  <si>
    <t>P.U.</t>
    <phoneticPr fontId="10" type="noConversion"/>
  </si>
  <si>
    <t>D10</t>
    <phoneticPr fontId="10" type="noConversion"/>
  </si>
  <si>
    <t>D20</t>
    <phoneticPr fontId="10" type="noConversion"/>
  </si>
  <si>
    <t>dates de semis/plantation</t>
    <phoneticPr fontId="10" type="noConversion"/>
  </si>
  <si>
    <t>Bette poids</t>
    <phoneticPr fontId="10" type="noConversion"/>
  </si>
  <si>
    <t>Chicorées scarole</t>
    <phoneticPr fontId="10" type="noConversion"/>
  </si>
  <si>
    <t>Chicorée pain de sucre</t>
    <phoneticPr fontId="10" type="noConversion"/>
  </si>
  <si>
    <t>Chou pointu</t>
    <phoneticPr fontId="10" type="noConversion"/>
  </si>
  <si>
    <t>Chou romanesco</t>
    <phoneticPr fontId="10" type="noConversion"/>
  </si>
  <si>
    <t>Coriandre</t>
    <phoneticPr fontId="10" type="noConversion"/>
  </si>
  <si>
    <t>Bette poids</t>
    <phoneticPr fontId="10" type="noConversion"/>
  </si>
  <si>
    <t>Volume production annuel pour 60 paniers 10</t>
  </si>
  <si>
    <t>TOTAL 20</t>
  </si>
  <si>
    <t>Volume production annuel pour 20 paniers 20</t>
  </si>
  <si>
    <t>Volume de production annuel TOTAL</t>
  </si>
  <si>
    <t>dates de semis/plantation</t>
    <phoneticPr fontId="5" type="noConversion"/>
  </si>
  <si>
    <t>Radicchio</t>
    <phoneticPr fontId="5" type="noConversion"/>
  </si>
  <si>
    <t>Récolter</t>
    <phoneticPr fontId="5" type="noConversion"/>
  </si>
  <si>
    <t>Q.10</t>
    <phoneticPr fontId="5" type="noConversion"/>
  </si>
  <si>
    <t>Q20</t>
    <phoneticPr fontId="5" type="noConversion"/>
  </si>
  <si>
    <t>Récolter</t>
    <phoneticPr fontId="5" type="noConversion"/>
  </si>
  <si>
    <t>D10</t>
    <phoneticPr fontId="5" type="noConversion"/>
  </si>
  <si>
    <t>D20</t>
    <phoneticPr fontId="5" type="noConversion"/>
  </si>
  <si>
    <t>D10</t>
    <phoneticPr fontId="5" type="noConversion"/>
  </si>
  <si>
    <t>D20</t>
    <phoneticPr fontId="5" type="noConversion"/>
  </si>
  <si>
    <t>D20</t>
    <phoneticPr fontId="5" type="noConversion"/>
  </si>
  <si>
    <t>D10</t>
    <phoneticPr fontId="5" type="noConversion"/>
  </si>
  <si>
    <t>D20</t>
    <phoneticPr fontId="5" type="noConversion"/>
  </si>
  <si>
    <t>Espèce</t>
    <phoneticPr fontId="5" type="noConversion"/>
  </si>
  <si>
    <t>Q.20</t>
    <phoneticPr fontId="5" type="noConversion"/>
  </si>
  <si>
    <t>Bette poids</t>
  </si>
  <si>
    <t>Bette poids</t>
    <phoneticPr fontId="5" type="noConversion"/>
  </si>
  <si>
    <t>Avril</t>
    <phoneticPr fontId="5" type="noConversion"/>
  </si>
  <si>
    <t>Mai</t>
    <phoneticPr fontId="5" type="noConversion"/>
  </si>
  <si>
    <t>Juin</t>
    <phoneticPr fontId="5" type="noConversion"/>
  </si>
  <si>
    <t>Juil.</t>
    <phoneticPr fontId="5" type="noConversion"/>
  </si>
  <si>
    <t>Sept</t>
    <phoneticPr fontId="5" type="noConversion"/>
  </si>
  <si>
    <t>Oct</t>
    <phoneticPr fontId="5" type="noConversion"/>
  </si>
  <si>
    <t>Nov</t>
    <phoneticPr fontId="5" type="noConversion"/>
  </si>
  <si>
    <t>Déc</t>
    <phoneticPr fontId="5" type="noConversion"/>
  </si>
  <si>
    <t>Oignon botte</t>
  </si>
  <si>
    <t>Oignon botte</t>
    <phoneticPr fontId="5" type="noConversion"/>
  </si>
  <si>
    <t>Ail</t>
  </si>
  <si>
    <t>Coriandre</t>
  </si>
  <si>
    <t>Coriandre</t>
    <phoneticPr fontId="5" type="noConversion"/>
  </si>
  <si>
    <t>Courgette</t>
    <phoneticPr fontId="5" type="noConversion"/>
  </si>
  <si>
    <t>Chou romanesco</t>
  </si>
  <si>
    <t>Chou romanesco</t>
    <phoneticPr fontId="5" type="noConversion"/>
  </si>
  <si>
    <t>Chicorées scarole</t>
  </si>
  <si>
    <t>Chicorées scarole</t>
    <phoneticPr fontId="5" type="noConversion"/>
  </si>
  <si>
    <t>Chicorée pain de sucre</t>
  </si>
  <si>
    <t>Chicorée pain de sucre</t>
    <phoneticPr fontId="5" type="noConversion"/>
  </si>
  <si>
    <t>Chou pointu</t>
  </si>
  <si>
    <t>Chou pointu</t>
    <phoneticPr fontId="5" type="noConversion"/>
  </si>
  <si>
    <t>Navet</t>
  </si>
  <si>
    <t>Radis</t>
  </si>
  <si>
    <t>Roquette</t>
  </si>
  <si>
    <t>Laitue</t>
  </si>
  <si>
    <t>ESPECE</t>
    <phoneticPr fontId="5" type="noConversion"/>
  </si>
  <si>
    <t>VIDE</t>
  </si>
  <si>
    <t>VIDE</t>
    <phoneticPr fontId="5" type="noConversion"/>
  </si>
  <si>
    <t>Chou chinois</t>
  </si>
  <si>
    <t>Mesclun</t>
  </si>
  <si>
    <t>MOIS</t>
  </si>
  <si>
    <t>ESPECE</t>
  </si>
  <si>
    <t>P.U.</t>
  </si>
  <si>
    <t>DOSE10</t>
  </si>
  <si>
    <t>DOSE20</t>
  </si>
  <si>
    <t>D10</t>
  </si>
  <si>
    <t>D20</t>
  </si>
  <si>
    <t>Aout</t>
  </si>
  <si>
    <t>Ail</t>
    <phoneticPr fontId="5" type="noConversion"/>
  </si>
  <si>
    <t>Haricot</t>
  </si>
  <si>
    <t>Persil</t>
  </si>
  <si>
    <t>Oignon</t>
  </si>
  <si>
    <t>P.U.</t>
    <phoneticPr fontId="5" type="noConversion"/>
  </si>
  <si>
    <t>D10</t>
    <phoneticPr fontId="5" type="noConversion"/>
  </si>
  <si>
    <t>D20</t>
    <phoneticPr fontId="5" type="noConversion"/>
  </si>
  <si>
    <t>Betterave rouge</t>
  </si>
  <si>
    <t>Carotte VRAC</t>
  </si>
  <si>
    <t>Carotte Botte</t>
  </si>
  <si>
    <t>Céléri-rave</t>
  </si>
  <si>
    <t>Echalotte</t>
  </si>
  <si>
    <t>Panais</t>
  </si>
  <si>
    <t>Pomme de terre</t>
  </si>
  <si>
    <t>Radis d'hiver</t>
  </si>
  <si>
    <t>Rutabaga</t>
  </si>
  <si>
    <t>Topinambour</t>
  </si>
  <si>
    <t>Persil racine</t>
  </si>
  <si>
    <t>Basilic</t>
  </si>
  <si>
    <t>Céléri à couper</t>
  </si>
  <si>
    <t>Cerfeuil</t>
  </si>
  <si>
    <t>Ciboulette</t>
  </si>
  <si>
    <t>Cresson</t>
  </si>
  <si>
    <t>Marjolaine</t>
  </si>
  <si>
    <t>Sarriette</t>
  </si>
  <si>
    <t>Persil botte</t>
  </si>
  <si>
    <t>Epinard</t>
  </si>
  <si>
    <t>Aubergine</t>
  </si>
  <si>
    <t>Potiron</t>
  </si>
  <si>
    <t>Concombre</t>
  </si>
  <si>
    <t>Courges divers</t>
  </si>
  <si>
    <t>Courgette</t>
  </si>
  <si>
    <t>Fève des marais</t>
  </si>
  <si>
    <t>Pois nain mangetout</t>
  </si>
  <si>
    <t>Poivron</t>
  </si>
  <si>
    <t>Potimaron</t>
  </si>
  <si>
    <t>Tomate</t>
  </si>
  <si>
    <t>Chou broccoli</t>
  </si>
  <si>
    <t>Chou-fleur</t>
  </si>
  <si>
    <t>Arroche</t>
  </si>
  <si>
    <t>Céléri à côtes</t>
  </si>
  <si>
    <t>Chicon</t>
  </si>
  <si>
    <t>Chou blanc/rouge</t>
  </si>
  <si>
    <t>Chou vert frisé</t>
  </si>
  <si>
    <t>Chou-rave</t>
  </si>
  <si>
    <t>Chou de Bruxeles</t>
  </si>
  <si>
    <t>Fenouil</t>
  </si>
  <si>
    <t>Mâche</t>
  </si>
  <si>
    <t>Poireau</t>
  </si>
  <si>
    <t>Pourpier</t>
  </si>
  <si>
    <t>temps de culture en semaine</t>
  </si>
  <si>
    <t>culture</t>
  </si>
  <si>
    <t>culture</t>
    <phoneticPr fontId="5" type="noConversion"/>
  </si>
  <si>
    <t>Bette pc</t>
  </si>
</sst>
</file>

<file path=xl/styles.xml><?xml version="1.0" encoding="utf-8"?>
<styleSheet xmlns="http://schemas.openxmlformats.org/spreadsheetml/2006/main">
  <numFmts count="1">
    <numFmt numFmtId="165" formatCode="0"/>
  </numFmts>
  <fonts count="11">
    <font>
      <sz val="10"/>
      <name val="Verdana"/>
    </font>
    <font>
      <b/>
      <sz val="10"/>
      <name val="Verdana"/>
    </font>
    <font>
      <b/>
      <sz val="10"/>
      <name val="Verdana"/>
    </font>
    <font>
      <sz val="10"/>
      <name val="Verdana"/>
    </font>
    <font>
      <b/>
      <sz val="10"/>
      <name val="Verdana"/>
    </font>
    <font>
      <sz val="8"/>
      <name val="Verdana"/>
    </font>
    <font>
      <sz val="10"/>
      <name val="Verdana"/>
    </font>
    <font>
      <sz val="10"/>
      <color indexed="10"/>
      <name val="Verdana"/>
    </font>
    <font>
      <b/>
      <sz val="10"/>
      <color indexed="8"/>
      <name val="Verdana"/>
    </font>
    <font>
      <sz val="10"/>
      <color indexed="55"/>
      <name val="Verdana"/>
    </font>
    <font>
      <sz val="11"/>
      <color indexed="8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2" fontId="0" fillId="0" borderId="0" xfId="0" applyNumberFormat="1" applyAlignment="1">
      <alignment horizontal="left" vertical="center"/>
    </xf>
    <xf numFmtId="2" fontId="0" fillId="0" borderId="0" xfId="0" applyNumberFormat="1"/>
    <xf numFmtId="2" fontId="0" fillId="0" borderId="1" xfId="0" applyNumberFormat="1" applyBorder="1" applyAlignment="1">
      <alignment horizontal="left" vertical="center"/>
    </xf>
    <xf numFmtId="2" fontId="0" fillId="0" borderId="2" xfId="0" applyNumberFormat="1" applyBorder="1" applyAlignment="1">
      <alignment horizontal="left" vertical="center"/>
    </xf>
    <xf numFmtId="2" fontId="0" fillId="0" borderId="1" xfId="0" applyNumberFormat="1" applyBorder="1"/>
    <xf numFmtId="2" fontId="0" fillId="0" borderId="4" xfId="0" applyNumberFormat="1" applyBorder="1"/>
    <xf numFmtId="2" fontId="0" fillId="0" borderId="0" xfId="0" applyNumberForma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2" fontId="4" fillId="3" borderId="5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0" fillId="4" borderId="4" xfId="0" applyNumberFormat="1" applyFill="1" applyBorder="1" applyAlignment="1">
      <alignment horizontal="center" vertical="center"/>
    </xf>
    <xf numFmtId="2" fontId="0" fillId="4" borderId="0" xfId="0" applyNumberFormat="1" applyFill="1"/>
    <xf numFmtId="2" fontId="4" fillId="0" borderId="0" xfId="0" applyNumberFormat="1" applyFont="1"/>
    <xf numFmtId="2" fontId="4" fillId="5" borderId="3" xfId="0" applyNumberFormat="1" applyFont="1" applyFill="1" applyBorder="1" applyAlignment="1">
      <alignment horizontal="center" vertical="center"/>
    </xf>
    <xf numFmtId="2" fontId="4" fillId="5" borderId="7" xfId="0" applyNumberFormat="1" applyFont="1" applyFill="1" applyBorder="1" applyAlignment="1">
      <alignment horizontal="center" vertical="center"/>
    </xf>
    <xf numFmtId="2" fontId="4" fillId="5" borderId="7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Border="1" applyAlignment="1">
      <alignment horizontal="left" vertical="center"/>
    </xf>
    <xf numFmtId="2" fontId="0" fillId="4" borderId="8" xfId="0" applyNumberFormat="1" applyFill="1" applyBorder="1" applyAlignment="1">
      <alignment horizontal="center" vertical="center"/>
    </xf>
    <xf numFmtId="2" fontId="0" fillId="0" borderId="8" xfId="0" applyNumberFormat="1" applyBorder="1"/>
    <xf numFmtId="2" fontId="0" fillId="0" borderId="4" xfId="0" applyNumberFormat="1" applyBorder="1" applyAlignment="1">
      <alignment horizontal="center"/>
    </xf>
    <xf numFmtId="2" fontId="0" fillId="2" borderId="4" xfId="0" applyNumberFormat="1" applyFill="1" applyBorder="1" applyAlignment="1">
      <alignment horizontal="center" vertical="center"/>
    </xf>
    <xf numFmtId="2" fontId="0" fillId="6" borderId="4" xfId="0" applyNumberFormat="1" applyFill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6" borderId="4" xfId="0" applyNumberFormat="1" applyFill="1" applyBorder="1"/>
    <xf numFmtId="2" fontId="6" fillId="0" borderId="4" xfId="0" applyNumberFormat="1" applyFont="1" applyBorder="1" applyAlignment="1">
      <alignment horizontal="center"/>
    </xf>
    <xf numFmtId="2" fontId="0" fillId="0" borderId="4" xfId="0" applyNumberFormat="1" applyFill="1" applyBorder="1" applyAlignment="1">
      <alignment horizontal="center" vertical="center"/>
    </xf>
    <xf numFmtId="2" fontId="0" fillId="0" borderId="4" xfId="0" applyNumberFormat="1" applyFill="1" applyBorder="1"/>
    <xf numFmtId="0" fontId="4" fillId="5" borderId="7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2" fontId="7" fillId="0" borderId="4" xfId="0" applyNumberFormat="1" applyFont="1" applyBorder="1"/>
    <xf numFmtId="2" fontId="3" fillId="7" borderId="4" xfId="0" applyNumberFormat="1" applyFont="1" applyFill="1" applyBorder="1"/>
    <xf numFmtId="2" fontId="0" fillId="8" borderId="10" xfId="0" applyNumberFormat="1" applyFill="1" applyBorder="1"/>
    <xf numFmtId="2" fontId="8" fillId="8" borderId="10" xfId="0" applyNumberFormat="1" applyFont="1" applyFill="1" applyBorder="1"/>
    <xf numFmtId="2" fontId="2" fillId="8" borderId="10" xfId="0" applyNumberFormat="1" applyFont="1" applyFill="1" applyBorder="1"/>
    <xf numFmtId="2" fontId="0" fillId="0" borderId="0" xfId="0" applyNumberFormat="1" applyFill="1"/>
    <xf numFmtId="2" fontId="2" fillId="8" borderId="5" xfId="0" applyNumberFormat="1" applyFont="1" applyFill="1" applyBorder="1"/>
    <xf numFmtId="2" fontId="7" fillId="9" borderId="0" xfId="0" applyNumberFormat="1" applyFont="1" applyFill="1" applyBorder="1"/>
    <xf numFmtId="2" fontId="2" fillId="8" borderId="11" xfId="0" applyNumberFormat="1" applyFont="1" applyFill="1" applyBorder="1"/>
    <xf numFmtId="2" fontId="7" fillId="9" borderId="2" xfId="0" applyNumberFormat="1" applyFont="1" applyFill="1" applyBorder="1"/>
    <xf numFmtId="2" fontId="7" fillId="9" borderId="13" xfId="0" applyNumberFormat="1" applyFont="1" applyFill="1" applyBorder="1"/>
    <xf numFmtId="2" fontId="7" fillId="9" borderId="5" xfId="0" applyNumberFormat="1" applyFont="1" applyFill="1" applyBorder="1"/>
    <xf numFmtId="2" fontId="7" fillId="9" borderId="7" xfId="0" applyNumberFormat="1" applyFont="1" applyFill="1" applyBorder="1"/>
    <xf numFmtId="2" fontId="0" fillId="8" borderId="5" xfId="0" applyNumberFormat="1" applyFill="1" applyBorder="1"/>
    <xf numFmtId="2" fontId="0" fillId="8" borderId="9" xfId="0" applyNumberFormat="1" applyFill="1" applyBorder="1"/>
    <xf numFmtId="2" fontId="0" fillId="0" borderId="12" xfId="0" applyNumberFormat="1" applyBorder="1"/>
    <xf numFmtId="0" fontId="0" fillId="0" borderId="12" xfId="0" applyBorder="1" applyAlignment="1">
      <alignment horizontal="center" wrapText="1"/>
    </xf>
    <xf numFmtId="2" fontId="0" fillId="0" borderId="12" xfId="0" applyNumberFormat="1" applyBorder="1"/>
    <xf numFmtId="0" fontId="0" fillId="0" borderId="12" xfId="0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2" fontId="0" fillId="0" borderId="15" xfId="0" applyNumberFormat="1" applyBorder="1"/>
    <xf numFmtId="0" fontId="2" fillId="8" borderId="14" xfId="0" applyFont="1" applyFill="1" applyBorder="1" applyAlignment="1">
      <alignment horizontal="center" wrapText="1"/>
    </xf>
    <xf numFmtId="0" fontId="2" fillId="8" borderId="10" xfId="0" applyFont="1" applyFill="1" applyBorder="1" applyAlignment="1">
      <alignment horizontal="center" wrapText="1"/>
    </xf>
    <xf numFmtId="2" fontId="0" fillId="6" borderId="15" xfId="0" applyNumberFormat="1" applyFill="1" applyBorder="1" applyAlignment="1">
      <alignment horizontal="center" wrapText="1"/>
    </xf>
    <xf numFmtId="2" fontId="0" fillId="6" borderId="12" xfId="0" applyNumberFormat="1" applyFill="1" applyBorder="1" applyAlignment="1">
      <alignment horizontal="center" wrapText="1"/>
    </xf>
    <xf numFmtId="2" fontId="0" fillId="6" borderId="0" xfId="0" applyNumberFormat="1" applyFill="1" applyAlignment="1">
      <alignment horizontal="center" wrapText="1"/>
    </xf>
    <xf numFmtId="2" fontId="9" fillId="0" borderId="12" xfId="0" applyNumberFormat="1" applyFont="1" applyBorder="1"/>
    <xf numFmtId="1" fontId="0" fillId="0" borderId="15" xfId="0" applyNumberFormat="1" applyBorder="1" applyAlignment="1">
      <alignment horizontal="center" wrapText="1"/>
    </xf>
    <xf numFmtId="1" fontId="0" fillId="0" borderId="15" xfId="0" applyNumberFormat="1" applyBorder="1"/>
    <xf numFmtId="1" fontId="0" fillId="0" borderId="12" xfId="0" applyNumberFormat="1" applyBorder="1" applyAlignment="1">
      <alignment horizontal="center" wrapText="1"/>
    </xf>
    <xf numFmtId="1" fontId="4" fillId="3" borderId="9" xfId="0" applyNumberFormat="1" applyFont="1" applyFill="1" applyBorder="1" applyAlignment="1">
      <alignment horizontal="center"/>
    </xf>
    <xf numFmtId="1" fontId="4" fillId="3" borderId="5" xfId="0" applyNumberFormat="1" applyFont="1" applyFill="1" applyBorder="1" applyAlignment="1">
      <alignment horizontal="center"/>
    </xf>
    <xf numFmtId="1" fontId="4" fillId="3" borderId="6" xfId="0" applyNumberFormat="1" applyFont="1" applyFill="1" applyBorder="1" applyAlignment="1">
      <alignment horizont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2" fontId="1" fillId="5" borderId="3" xfId="0" applyNumberFormat="1" applyFont="1" applyFill="1" applyBorder="1" applyAlignment="1">
      <alignment horizontal="center" vertical="center"/>
    </xf>
    <xf numFmtId="2" fontId="1" fillId="5" borderId="7" xfId="0" applyNumberFormat="1" applyFont="1" applyFill="1" applyBorder="1" applyAlignment="1">
      <alignment horizontal="center" vertical="center"/>
    </xf>
    <xf numFmtId="2" fontId="1" fillId="5" borderId="7" xfId="0" applyNumberFormat="1" applyFont="1" applyFill="1" applyBorder="1" applyAlignment="1">
      <alignment horizontal="center" vertical="center" wrapText="1"/>
    </xf>
    <xf numFmtId="0" fontId="1" fillId="5" borderId="7" xfId="0" applyNumberFormat="1" applyFont="1" applyFill="1" applyBorder="1" applyAlignment="1">
      <alignment horizontal="center" vertical="center" wrapText="1"/>
    </xf>
    <xf numFmtId="2" fontId="1" fillId="0" borderId="0" xfId="0" applyNumberFormat="1" applyFont="1"/>
    <xf numFmtId="2" fontId="1" fillId="5" borderId="3" xfId="0" applyNumberFormat="1" applyFont="1" applyFill="1" applyBorder="1" applyAlignment="1">
      <alignment horizontal="center" vertical="center" wrapText="1"/>
    </xf>
    <xf numFmtId="2" fontId="1" fillId="10" borderId="0" xfId="0" applyNumberFormat="1" applyFont="1" applyFill="1" applyAlignment="1">
      <alignment wrapText="1"/>
    </xf>
    <xf numFmtId="2" fontId="1" fillId="10" borderId="7" xfId="0" applyNumberFormat="1" applyFont="1" applyFill="1" applyBorder="1" applyAlignment="1">
      <alignment horizontal="center" vertical="center" wrapText="1"/>
    </xf>
    <xf numFmtId="0" fontId="0" fillId="10" borderId="0" xfId="0" applyFill="1" applyAlignment="1">
      <alignment horizontal="center" wrapText="1"/>
    </xf>
    <xf numFmtId="0" fontId="0" fillId="0" borderId="0" xfId="0" applyAlignment="1">
      <alignment wrapText="1"/>
    </xf>
    <xf numFmtId="2" fontId="1" fillId="11" borderId="0" xfId="0" applyNumberFormat="1" applyFont="1" applyFill="1" applyAlignment="1">
      <alignment wrapText="1"/>
    </xf>
    <xf numFmtId="2" fontId="1" fillId="11" borderId="7" xfId="0" applyNumberFormat="1" applyFont="1" applyFill="1" applyBorder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5" fontId="1" fillId="0" borderId="0" xfId="0" applyNumberFormat="1" applyFont="1"/>
  </cellXfs>
  <cellStyles count="1"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F64"/>
  <sheetViews>
    <sheetView workbookViewId="0">
      <pane ySplit="1" topLeftCell="A28" activePane="bottomLeft" state="frozenSplit"/>
      <selection pane="bottomLeft" activeCell="F39" sqref="F39"/>
    </sheetView>
  </sheetViews>
  <sheetFormatPr baseColWidth="10" defaultColWidth="10.7109375" defaultRowHeight="13"/>
  <cols>
    <col min="1" max="1" width="21.42578125" style="2" customWidth="1"/>
    <col min="2" max="2" width="8.7109375" style="2" bestFit="1" customWidth="1"/>
    <col min="3" max="4" width="10.7109375" style="2"/>
    <col min="5" max="5" width="12.28515625" style="19" customWidth="1"/>
    <col min="6" max="6" width="10.7109375" style="32"/>
    <col min="7" max="16384" width="10.7109375" style="2"/>
  </cols>
  <sheetData>
    <row r="1" spans="1:6" s="14" customFormat="1" ht="48.75" customHeight="1">
      <c r="A1" s="15" t="s">
        <v>71</v>
      </c>
      <c r="B1" s="16" t="s">
        <v>88</v>
      </c>
      <c r="C1" s="16" t="s">
        <v>89</v>
      </c>
      <c r="D1" s="16" t="s">
        <v>90</v>
      </c>
      <c r="E1" s="17" t="s">
        <v>134</v>
      </c>
      <c r="F1" s="31" t="s">
        <v>28</v>
      </c>
    </row>
    <row r="2" spans="1:6">
      <c r="A2" s="9" t="s">
        <v>84</v>
      </c>
      <c r="B2" s="9">
        <v>10</v>
      </c>
      <c r="C2" s="9">
        <v>0.1</v>
      </c>
      <c r="D2" s="9">
        <v>0.2</v>
      </c>
      <c r="E2" s="18">
        <v>20</v>
      </c>
      <c r="F2" s="32">
        <v>6</v>
      </c>
    </row>
    <row r="3" spans="1:6">
      <c r="A3" s="9" t="s">
        <v>123</v>
      </c>
      <c r="B3" s="9">
        <v>6</v>
      </c>
      <c r="C3" s="9">
        <v>0.15</v>
      </c>
      <c r="D3" s="9">
        <v>0.3</v>
      </c>
      <c r="E3" s="18"/>
    </row>
    <row r="4" spans="1:6">
      <c r="A4" s="9" t="s">
        <v>111</v>
      </c>
      <c r="B4" s="9">
        <v>4.5</v>
      </c>
      <c r="C4" s="9">
        <v>0.4</v>
      </c>
      <c r="D4" s="9">
        <v>0.8</v>
      </c>
      <c r="E4" s="18"/>
    </row>
    <row r="5" spans="1:6">
      <c r="A5" s="9" t="s">
        <v>102</v>
      </c>
      <c r="B5" s="9">
        <v>1.5</v>
      </c>
      <c r="C5" s="9">
        <v>1</v>
      </c>
      <c r="D5" s="9">
        <v>1</v>
      </c>
      <c r="E5" s="18"/>
    </row>
    <row r="6" spans="1:6">
      <c r="A6" s="8" t="s">
        <v>0</v>
      </c>
      <c r="B6" s="8">
        <v>2.25</v>
      </c>
      <c r="C6" s="8">
        <v>1</v>
      </c>
      <c r="D6" s="8">
        <v>1</v>
      </c>
      <c r="E6" s="18"/>
    </row>
    <row r="7" spans="1:6">
      <c r="A7" s="9" t="s">
        <v>44</v>
      </c>
      <c r="B7" s="9">
        <v>2.85</v>
      </c>
      <c r="C7" s="9">
        <v>0.7</v>
      </c>
      <c r="D7" s="9">
        <v>0.7</v>
      </c>
      <c r="E7" s="18"/>
    </row>
    <row r="8" spans="1:6">
      <c r="A8" s="9" t="s">
        <v>91</v>
      </c>
      <c r="B8" s="9">
        <v>1.6</v>
      </c>
      <c r="C8" s="9">
        <v>0.4</v>
      </c>
      <c r="D8" s="9">
        <v>0.8</v>
      </c>
      <c r="E8" s="18"/>
    </row>
    <row r="9" spans="1:6">
      <c r="A9" s="9" t="s">
        <v>93</v>
      </c>
      <c r="B9" s="9">
        <v>3.2</v>
      </c>
      <c r="C9" s="9">
        <v>1</v>
      </c>
      <c r="D9" s="9">
        <v>1</v>
      </c>
      <c r="E9" s="18"/>
    </row>
    <row r="10" spans="1:6">
      <c r="A10" s="9" t="s">
        <v>92</v>
      </c>
      <c r="B10" s="9">
        <v>1.9</v>
      </c>
      <c r="C10" s="9">
        <v>0.5</v>
      </c>
      <c r="D10" s="9">
        <v>1</v>
      </c>
      <c r="E10" s="18"/>
    </row>
    <row r="11" spans="1:6">
      <c r="A11" s="9" t="s">
        <v>124</v>
      </c>
      <c r="B11" s="9">
        <v>1.3</v>
      </c>
      <c r="C11" s="9">
        <v>1</v>
      </c>
      <c r="D11" s="9">
        <v>1</v>
      </c>
      <c r="E11" s="18"/>
    </row>
    <row r="12" spans="1:6">
      <c r="A12" s="9" t="s">
        <v>103</v>
      </c>
      <c r="B12" s="9">
        <v>1.5</v>
      </c>
      <c r="C12" s="9">
        <v>0.4</v>
      </c>
      <c r="D12" s="9">
        <v>0.8</v>
      </c>
      <c r="E12" s="18"/>
    </row>
    <row r="13" spans="1:6">
      <c r="A13" s="9" t="s">
        <v>94</v>
      </c>
      <c r="B13" s="9">
        <v>1.8</v>
      </c>
      <c r="C13" s="9">
        <v>1</v>
      </c>
      <c r="D13" s="9">
        <v>1</v>
      </c>
      <c r="E13" s="18"/>
    </row>
    <row r="14" spans="1:6">
      <c r="A14" s="9" t="s">
        <v>104</v>
      </c>
      <c r="B14" s="9">
        <v>1.5</v>
      </c>
      <c r="C14" s="9">
        <v>1</v>
      </c>
      <c r="D14" s="9">
        <v>1</v>
      </c>
      <c r="E14" s="18"/>
    </row>
    <row r="15" spans="1:6">
      <c r="A15" s="9" t="s">
        <v>125</v>
      </c>
      <c r="B15" s="9">
        <v>4.9000000000000004</v>
      </c>
      <c r="C15" s="9">
        <v>0.5</v>
      </c>
      <c r="D15" s="9">
        <v>1</v>
      </c>
      <c r="E15" s="18"/>
    </row>
    <row r="16" spans="1:6">
      <c r="A16" s="9" t="s">
        <v>62</v>
      </c>
      <c r="B16" s="9">
        <v>1.9</v>
      </c>
      <c r="C16" s="9">
        <v>1</v>
      </c>
      <c r="D16" s="9">
        <v>1</v>
      </c>
      <c r="E16" s="18"/>
    </row>
    <row r="17" spans="1:5" s="2" customFormat="1">
      <c r="A17" s="9" t="s">
        <v>64</v>
      </c>
      <c r="B17" s="9">
        <v>1.9</v>
      </c>
      <c r="C17" s="9">
        <v>1</v>
      </c>
      <c r="D17" s="9">
        <v>1</v>
      </c>
      <c r="E17" s="18"/>
    </row>
    <row r="18" spans="1:5" s="2" customFormat="1">
      <c r="A18" s="9" t="s">
        <v>126</v>
      </c>
      <c r="B18" s="9">
        <v>1.5</v>
      </c>
      <c r="C18" s="9">
        <v>1</v>
      </c>
      <c r="D18" s="9">
        <v>1</v>
      </c>
      <c r="E18" s="18"/>
    </row>
    <row r="19" spans="1:5" s="2" customFormat="1">
      <c r="A19" s="9" t="s">
        <v>121</v>
      </c>
      <c r="B19" s="9">
        <v>2.2000000000000002</v>
      </c>
      <c r="C19" s="9">
        <v>1</v>
      </c>
      <c r="D19" s="9">
        <v>2</v>
      </c>
      <c r="E19" s="18"/>
    </row>
    <row r="20" spans="1:5" s="2" customFormat="1">
      <c r="A20" s="9" t="s">
        <v>74</v>
      </c>
      <c r="B20" s="9">
        <v>1.5</v>
      </c>
      <c r="C20" s="9">
        <v>1</v>
      </c>
      <c r="D20" s="9">
        <v>1</v>
      </c>
      <c r="E20" s="18"/>
    </row>
    <row r="21" spans="1:5" s="2" customFormat="1">
      <c r="A21" s="9" t="s">
        <v>129</v>
      </c>
      <c r="B21" s="9">
        <v>4.5</v>
      </c>
      <c r="C21" s="9">
        <v>0.3</v>
      </c>
      <c r="D21" s="9">
        <v>0.6</v>
      </c>
      <c r="E21" s="18"/>
    </row>
    <row r="22" spans="1:5" s="2" customFormat="1">
      <c r="A22" s="9" t="s">
        <v>66</v>
      </c>
      <c r="B22" s="9">
        <v>1.5</v>
      </c>
      <c r="C22" s="9">
        <v>1</v>
      </c>
      <c r="D22" s="9">
        <v>1</v>
      </c>
      <c r="E22" s="18"/>
    </row>
    <row r="23" spans="1:5" s="2" customFormat="1">
      <c r="A23" s="19" t="s">
        <v>60</v>
      </c>
      <c r="B23" s="19">
        <v>2.2000000000000002</v>
      </c>
      <c r="C23" s="19">
        <v>1</v>
      </c>
      <c r="D23" s="19">
        <v>2</v>
      </c>
      <c r="E23" s="19"/>
    </row>
    <row r="24" spans="1:5" s="2" customFormat="1">
      <c r="A24" s="9" t="s">
        <v>127</v>
      </c>
      <c r="B24" s="9">
        <v>1.6</v>
      </c>
      <c r="C24" s="9">
        <v>1</v>
      </c>
      <c r="D24" s="9">
        <v>1</v>
      </c>
      <c r="E24" s="18"/>
    </row>
    <row r="25" spans="1:5" s="2" customFormat="1">
      <c r="A25" s="9" t="s">
        <v>122</v>
      </c>
      <c r="B25" s="9">
        <v>2.2000000000000002</v>
      </c>
      <c r="C25" s="9">
        <v>1</v>
      </c>
      <c r="D25" s="9">
        <v>2</v>
      </c>
      <c r="E25" s="18"/>
    </row>
    <row r="26" spans="1:5" s="2" customFormat="1">
      <c r="A26" s="9" t="s">
        <v>128</v>
      </c>
      <c r="B26" s="9">
        <v>1.3</v>
      </c>
      <c r="C26" s="9">
        <v>1</v>
      </c>
      <c r="D26" s="9">
        <v>2</v>
      </c>
      <c r="E26" s="18"/>
    </row>
    <row r="27" spans="1:5" s="2" customFormat="1">
      <c r="A27" s="9" t="s">
        <v>105</v>
      </c>
      <c r="B27" s="9">
        <v>1.5</v>
      </c>
      <c r="C27" s="9">
        <v>1</v>
      </c>
      <c r="D27" s="9">
        <v>1</v>
      </c>
      <c r="E27" s="18"/>
    </row>
    <row r="28" spans="1:5" s="2" customFormat="1">
      <c r="A28" s="9" t="s">
        <v>113</v>
      </c>
      <c r="B28" s="9">
        <v>1.4</v>
      </c>
      <c r="C28" s="9">
        <v>0.4</v>
      </c>
      <c r="D28" s="9">
        <v>0.8</v>
      </c>
      <c r="E28" s="18"/>
    </row>
    <row r="29" spans="1:5" s="2" customFormat="1">
      <c r="A29" s="19" t="s">
        <v>57</v>
      </c>
      <c r="B29" s="19">
        <v>1.5</v>
      </c>
      <c r="C29" s="19">
        <v>1</v>
      </c>
      <c r="D29" s="19">
        <v>1</v>
      </c>
      <c r="E29" s="19"/>
    </row>
    <row r="30" spans="1:5" s="2" customFormat="1">
      <c r="A30" s="9" t="s">
        <v>114</v>
      </c>
      <c r="B30" s="9">
        <v>2</v>
      </c>
      <c r="C30" s="8">
        <v>0.5</v>
      </c>
      <c r="D30" s="8">
        <v>1</v>
      </c>
      <c r="E30" s="18"/>
    </row>
    <row r="31" spans="1:5" s="2" customFormat="1">
      <c r="A31" s="9" t="s">
        <v>115</v>
      </c>
      <c r="B31" s="9">
        <v>1.75</v>
      </c>
      <c r="C31" s="9">
        <v>0.5</v>
      </c>
      <c r="D31" s="9">
        <v>1</v>
      </c>
      <c r="E31" s="18"/>
    </row>
    <row r="32" spans="1:5" s="2" customFormat="1">
      <c r="A32" s="9" t="s">
        <v>106</v>
      </c>
      <c r="B32" s="9">
        <v>1.5</v>
      </c>
      <c r="C32" s="9">
        <v>1</v>
      </c>
      <c r="D32" s="9">
        <v>2</v>
      </c>
      <c r="E32" s="18"/>
    </row>
    <row r="33" spans="1:5" s="2" customFormat="1">
      <c r="A33" s="9" t="s">
        <v>95</v>
      </c>
      <c r="B33" s="9">
        <v>4.5</v>
      </c>
      <c r="C33" s="9">
        <v>0.2</v>
      </c>
      <c r="D33" s="9">
        <v>0.4</v>
      </c>
      <c r="E33" s="18"/>
    </row>
    <row r="34" spans="1:5" s="2" customFormat="1">
      <c r="A34" s="9" t="s">
        <v>110</v>
      </c>
      <c r="B34" s="9">
        <v>5.5</v>
      </c>
      <c r="C34" s="9">
        <v>0.6</v>
      </c>
      <c r="D34" s="9">
        <v>1.2</v>
      </c>
      <c r="E34" s="18"/>
    </row>
    <row r="35" spans="1:5" s="2" customFormat="1">
      <c r="A35" s="9" t="s">
        <v>130</v>
      </c>
      <c r="B35" s="9">
        <v>2.75</v>
      </c>
      <c r="C35" s="9">
        <v>0.4</v>
      </c>
      <c r="D35" s="9">
        <v>0.4</v>
      </c>
      <c r="E35" s="18"/>
    </row>
    <row r="36" spans="1:5" s="2" customFormat="1">
      <c r="A36" s="9" t="s">
        <v>116</v>
      </c>
      <c r="B36" s="9">
        <v>2.5</v>
      </c>
      <c r="C36" s="9">
        <v>0.5</v>
      </c>
      <c r="D36" s="9">
        <v>0.5</v>
      </c>
      <c r="E36" s="18"/>
    </row>
    <row r="37" spans="1:5" s="2" customFormat="1">
      <c r="A37" s="8" t="s">
        <v>85</v>
      </c>
      <c r="B37" s="8">
        <v>7.5</v>
      </c>
      <c r="C37" s="8">
        <v>0.4</v>
      </c>
      <c r="D37" s="8">
        <v>0.8</v>
      </c>
      <c r="E37" s="18"/>
    </row>
    <row r="38" spans="1:5" s="2" customFormat="1">
      <c r="A38" s="8" t="s">
        <v>70</v>
      </c>
      <c r="B38" s="8">
        <v>1.5</v>
      </c>
      <c r="C38" s="8">
        <v>1</v>
      </c>
      <c r="D38" s="8">
        <v>1</v>
      </c>
      <c r="E38" s="18"/>
    </row>
    <row r="39" spans="1:5" s="2" customFormat="1">
      <c r="A39" s="9" t="s">
        <v>131</v>
      </c>
      <c r="B39" s="9">
        <v>15</v>
      </c>
      <c r="C39" s="9">
        <v>0.15</v>
      </c>
      <c r="D39" s="9">
        <v>0.3</v>
      </c>
      <c r="E39" s="18"/>
    </row>
    <row r="40" spans="1:5" s="2" customFormat="1">
      <c r="A40" s="9" t="s">
        <v>107</v>
      </c>
      <c r="B40" s="9">
        <v>1.5</v>
      </c>
      <c r="C40" s="9">
        <v>1</v>
      </c>
      <c r="D40" s="9">
        <v>1</v>
      </c>
      <c r="E40" s="18"/>
    </row>
    <row r="41" spans="1:5" s="2" customFormat="1">
      <c r="A41" s="8" t="s">
        <v>75</v>
      </c>
      <c r="B41" s="8">
        <v>15</v>
      </c>
      <c r="C41" s="8">
        <v>0.15</v>
      </c>
      <c r="D41" s="8">
        <v>0.3</v>
      </c>
      <c r="E41" s="18"/>
    </row>
    <row r="42" spans="1:5" s="2" customFormat="1">
      <c r="A42" s="8" t="s">
        <v>67</v>
      </c>
      <c r="B42" s="8">
        <v>2</v>
      </c>
      <c r="C42" s="8">
        <v>0.4</v>
      </c>
      <c r="D42" s="8">
        <v>0.8</v>
      </c>
      <c r="E42" s="18"/>
    </row>
    <row r="43" spans="1:5" s="2" customFormat="1">
      <c r="A43" s="9" t="s">
        <v>87</v>
      </c>
      <c r="B43" s="9">
        <v>1.9</v>
      </c>
      <c r="C43" s="9">
        <v>0.5</v>
      </c>
      <c r="D43" s="9">
        <v>1</v>
      </c>
      <c r="E43" s="18"/>
    </row>
    <row r="44" spans="1:5" s="2" customFormat="1">
      <c r="A44" s="9" t="s">
        <v>54</v>
      </c>
      <c r="B44" s="9">
        <v>1.5</v>
      </c>
      <c r="C44" s="9">
        <v>1</v>
      </c>
      <c r="D44" s="9">
        <v>1</v>
      </c>
      <c r="E44" s="18"/>
    </row>
    <row r="45" spans="1:5" s="2" customFormat="1">
      <c r="A45" s="9" t="s">
        <v>96</v>
      </c>
      <c r="B45" s="9">
        <v>3.1</v>
      </c>
      <c r="C45" s="9">
        <v>0.45</v>
      </c>
      <c r="D45" s="9">
        <v>0.9</v>
      </c>
      <c r="E45" s="18"/>
    </row>
    <row r="46" spans="1:5" s="2" customFormat="1">
      <c r="A46" s="8" t="s">
        <v>86</v>
      </c>
      <c r="B46" s="8">
        <v>1.5</v>
      </c>
      <c r="C46" s="8">
        <v>1</v>
      </c>
      <c r="D46" s="8">
        <v>1</v>
      </c>
      <c r="E46" s="18"/>
    </row>
    <row r="47" spans="1:5" s="2" customFormat="1">
      <c r="A47" s="9" t="s">
        <v>109</v>
      </c>
      <c r="B47" s="9">
        <v>1.5</v>
      </c>
      <c r="C47" s="9">
        <v>1</v>
      </c>
      <c r="D47" s="9">
        <v>1</v>
      </c>
      <c r="E47" s="18"/>
    </row>
    <row r="48" spans="1:5" s="2" customFormat="1">
      <c r="A48" s="9" t="s">
        <v>101</v>
      </c>
      <c r="B48" s="9">
        <v>3.25</v>
      </c>
      <c r="C48" s="9">
        <v>0.3</v>
      </c>
      <c r="D48" s="9">
        <v>0.6</v>
      </c>
      <c r="E48" s="18"/>
    </row>
    <row r="49" spans="1:5" s="2" customFormat="1">
      <c r="A49" s="9" t="s">
        <v>132</v>
      </c>
      <c r="B49" s="9">
        <v>3</v>
      </c>
      <c r="C49" s="9">
        <v>0.45</v>
      </c>
      <c r="D49" s="9">
        <v>0.9</v>
      </c>
      <c r="E49" s="18"/>
    </row>
    <row r="50" spans="1:5" s="2" customFormat="1">
      <c r="A50" s="9" t="s">
        <v>117</v>
      </c>
      <c r="B50" s="9">
        <v>11.25</v>
      </c>
      <c r="C50" s="9">
        <v>0.2</v>
      </c>
      <c r="D50" s="9">
        <v>0.4</v>
      </c>
      <c r="E50" s="18"/>
    </row>
    <row r="51" spans="1:5" s="2" customFormat="1">
      <c r="A51" s="9" t="s">
        <v>118</v>
      </c>
      <c r="B51" s="9">
        <v>7.5</v>
      </c>
      <c r="C51" s="9">
        <v>0.3</v>
      </c>
      <c r="D51" s="9">
        <v>0.6</v>
      </c>
      <c r="E51" s="18"/>
    </row>
    <row r="52" spans="1:5" s="2" customFormat="1">
      <c r="A52" s="9" t="s">
        <v>97</v>
      </c>
      <c r="B52" s="9">
        <v>1.4</v>
      </c>
      <c r="C52" s="9">
        <v>0.5</v>
      </c>
      <c r="D52" s="9">
        <v>1</v>
      </c>
      <c r="E52" s="18"/>
    </row>
    <row r="53" spans="1:5" s="2" customFormat="1">
      <c r="A53" s="9" t="s">
        <v>119</v>
      </c>
      <c r="B53" s="9">
        <v>1.5</v>
      </c>
      <c r="C53" s="9">
        <v>1</v>
      </c>
      <c r="D53" s="9">
        <v>2</v>
      </c>
      <c r="E53" s="18"/>
    </row>
    <row r="54" spans="1:5" s="2" customFormat="1">
      <c r="A54" s="9" t="s">
        <v>112</v>
      </c>
      <c r="B54" s="9">
        <v>1.3</v>
      </c>
      <c r="C54" s="9">
        <v>1</v>
      </c>
      <c r="D54" s="9">
        <v>2</v>
      </c>
      <c r="E54" s="18"/>
    </row>
    <row r="55" spans="1:5" s="2" customFormat="1">
      <c r="A55" s="9" t="s">
        <v>133</v>
      </c>
      <c r="B55" s="9">
        <v>15</v>
      </c>
      <c r="C55" s="9">
        <v>0.1</v>
      </c>
      <c r="D55" s="9">
        <v>0.2</v>
      </c>
      <c r="E55" s="18"/>
    </row>
    <row r="56" spans="1:5" s="2" customFormat="1">
      <c r="A56" s="9" t="s">
        <v>29</v>
      </c>
      <c r="B56" s="9">
        <v>3.9</v>
      </c>
      <c r="C56" s="9">
        <v>0.3</v>
      </c>
      <c r="D56" s="9">
        <v>0.6</v>
      </c>
      <c r="E56" s="18"/>
    </row>
    <row r="57" spans="1:5" s="2" customFormat="1">
      <c r="A57" s="8" t="s">
        <v>68</v>
      </c>
      <c r="B57" s="8">
        <v>1.5</v>
      </c>
      <c r="C57" s="8">
        <v>1</v>
      </c>
      <c r="D57" s="8">
        <v>1</v>
      </c>
      <c r="E57" s="18">
        <v>3.5</v>
      </c>
    </row>
    <row r="58" spans="1:5" s="2" customFormat="1">
      <c r="A58" s="9" t="s">
        <v>98</v>
      </c>
      <c r="B58" s="9">
        <v>2.7</v>
      </c>
      <c r="C58" s="9">
        <v>0.5</v>
      </c>
      <c r="D58" s="9">
        <v>1</v>
      </c>
      <c r="E58" s="18"/>
    </row>
    <row r="59" spans="1:5" s="2" customFormat="1">
      <c r="A59" s="8" t="s">
        <v>69</v>
      </c>
      <c r="B59" s="8">
        <v>15</v>
      </c>
      <c r="C59" s="8">
        <v>0.1</v>
      </c>
      <c r="D59" s="8">
        <v>0.2</v>
      </c>
      <c r="E59" s="18"/>
    </row>
    <row r="60" spans="1:5" s="2" customFormat="1">
      <c r="A60" s="9" t="s">
        <v>99</v>
      </c>
      <c r="B60" s="9">
        <v>1.5</v>
      </c>
      <c r="C60" s="9">
        <v>0.4</v>
      </c>
      <c r="D60" s="9">
        <v>0.8</v>
      </c>
      <c r="E60" s="18"/>
    </row>
    <row r="61" spans="1:5" s="2" customFormat="1">
      <c r="A61" s="9" t="s">
        <v>108</v>
      </c>
      <c r="B61" s="9">
        <v>1.5</v>
      </c>
      <c r="C61" s="9">
        <v>1</v>
      </c>
      <c r="D61" s="9">
        <v>1</v>
      </c>
      <c r="E61" s="18"/>
    </row>
    <row r="62" spans="1:5" s="2" customFormat="1">
      <c r="A62" s="9" t="s">
        <v>120</v>
      </c>
      <c r="B62" s="9">
        <v>3.5</v>
      </c>
      <c r="C62" s="9">
        <v>0.6</v>
      </c>
      <c r="D62" s="9">
        <v>1.2</v>
      </c>
      <c r="E62" s="18"/>
    </row>
    <row r="63" spans="1:5" s="2" customFormat="1">
      <c r="A63" s="9" t="s">
        <v>100</v>
      </c>
      <c r="B63" s="9">
        <v>3.5</v>
      </c>
      <c r="C63" s="9">
        <v>0.5</v>
      </c>
      <c r="D63" s="9">
        <v>1</v>
      </c>
      <c r="E63" s="18"/>
    </row>
    <row r="64" spans="1:5" s="2" customFormat="1">
      <c r="A64" s="14" t="s">
        <v>73</v>
      </c>
      <c r="B64" s="2">
        <v>1</v>
      </c>
      <c r="C64" s="2">
        <v>1</v>
      </c>
      <c r="D64" s="2">
        <v>1</v>
      </c>
      <c r="E64" s="19"/>
    </row>
  </sheetData>
  <sheetCalcPr fullCalcOnLoad="1"/>
  <autoFilter ref="A1:E68"/>
  <sortState ref="A2:E65">
    <sortCondition ref="A3:A65"/>
  </sortState>
  <phoneticPr fontId="5" type="noConversion"/>
  <dataValidations count="1">
    <dataValidation type="list" allowBlank="1" showInputMessage="1" showErrorMessage="1" sqref="F11">
      <formula1>ESP</formula1>
    </dataValidation>
  </dataValidations>
  <pageMargins left="0.75196850393700787" right="0.75196850393700787" top="0.984251969" bottom="0.53937007874015752" header="0.5" footer="0.5"/>
  <headerFooter alignWithMargins="0"/>
  <legacy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AL64"/>
  <sheetViews>
    <sheetView workbookViewId="0">
      <selection activeCell="H3" sqref="H3"/>
    </sheetView>
  </sheetViews>
  <sheetFormatPr baseColWidth="10" defaultColWidth="10.5703125" defaultRowHeight="13"/>
  <cols>
    <col min="1" max="1" width="21" style="2" customWidth="1"/>
    <col min="2" max="2" width="8.5703125" style="2" customWidth="1"/>
    <col min="3" max="4" width="10.5703125" style="2"/>
    <col min="5" max="5" width="12" style="19" customWidth="1"/>
    <col min="6" max="6" width="10.5703125" style="32"/>
    <col min="7" max="16384" width="10.5703125" style="2"/>
  </cols>
  <sheetData>
    <row r="1" spans="1:38" s="72" customFormat="1" ht="48.75" customHeight="1">
      <c r="A1" s="68" t="s">
        <v>12</v>
      </c>
      <c r="B1" s="69" t="s">
        <v>13</v>
      </c>
      <c r="C1" s="69" t="s">
        <v>14</v>
      </c>
      <c r="D1" s="69" t="s">
        <v>15</v>
      </c>
      <c r="E1" s="70" t="s">
        <v>134</v>
      </c>
      <c r="F1" s="71" t="s">
        <v>16</v>
      </c>
      <c r="G1" s="82">
        <v>23</v>
      </c>
      <c r="H1" s="82">
        <v>24</v>
      </c>
      <c r="I1" s="82">
        <f>H1+1</f>
        <v>25</v>
      </c>
      <c r="J1" s="82">
        <f>I1+1</f>
        <v>26</v>
      </c>
      <c r="K1" s="82">
        <f>J1+1</f>
        <v>27</v>
      </c>
      <c r="L1" s="82">
        <f>K1+1</f>
        <v>28</v>
      </c>
      <c r="M1" s="82">
        <f t="shared" ref="M1:AJ1" si="0">L1+1</f>
        <v>29</v>
      </c>
      <c r="N1" s="82">
        <f t="shared" si="0"/>
        <v>30</v>
      </c>
      <c r="O1" s="82">
        <f t="shared" si="0"/>
        <v>31</v>
      </c>
      <c r="P1" s="82">
        <f t="shared" si="0"/>
        <v>32</v>
      </c>
      <c r="Q1" s="82">
        <f t="shared" si="0"/>
        <v>33</v>
      </c>
      <c r="R1" s="82">
        <f t="shared" si="0"/>
        <v>34</v>
      </c>
      <c r="S1" s="82">
        <f t="shared" si="0"/>
        <v>35</v>
      </c>
      <c r="T1" s="82">
        <f t="shared" si="0"/>
        <v>36</v>
      </c>
      <c r="U1" s="82">
        <f t="shared" si="0"/>
        <v>37</v>
      </c>
      <c r="V1" s="82">
        <f t="shared" si="0"/>
        <v>38</v>
      </c>
      <c r="W1" s="82">
        <f t="shared" si="0"/>
        <v>39</v>
      </c>
      <c r="X1" s="82">
        <f t="shared" si="0"/>
        <v>40</v>
      </c>
      <c r="Y1" s="82">
        <f t="shared" si="0"/>
        <v>41</v>
      </c>
      <c r="Z1" s="82">
        <f t="shared" si="0"/>
        <v>42</v>
      </c>
      <c r="AA1" s="82">
        <f t="shared" si="0"/>
        <v>43</v>
      </c>
      <c r="AB1" s="82">
        <f t="shared" si="0"/>
        <v>44</v>
      </c>
      <c r="AC1" s="82">
        <f t="shared" si="0"/>
        <v>45</v>
      </c>
      <c r="AD1" s="82">
        <f t="shared" si="0"/>
        <v>46</v>
      </c>
      <c r="AE1" s="82">
        <f t="shared" si="0"/>
        <v>47</v>
      </c>
      <c r="AF1" s="82">
        <f t="shared" si="0"/>
        <v>48</v>
      </c>
      <c r="AG1" s="82">
        <f t="shared" si="0"/>
        <v>49</v>
      </c>
      <c r="AH1" s="82">
        <f t="shared" si="0"/>
        <v>50</v>
      </c>
      <c r="AI1" s="82">
        <f t="shared" si="0"/>
        <v>51</v>
      </c>
      <c r="AJ1" s="82">
        <f t="shared" si="0"/>
        <v>52</v>
      </c>
      <c r="AL1" s="72" t="s">
        <v>1</v>
      </c>
    </row>
    <row r="2" spans="1:38" ht="13" customHeight="1">
      <c r="A2" s="9" t="s">
        <v>2</v>
      </c>
      <c r="B2" s="9">
        <v>10</v>
      </c>
      <c r="C2" s="9">
        <v>0.1</v>
      </c>
      <c r="D2" s="9">
        <v>0.2</v>
      </c>
      <c r="E2" s="18">
        <v>20</v>
      </c>
      <c r="F2" s="32">
        <v>6</v>
      </c>
      <c r="AL2" s="2">
        <f>SUM(G2:AJ2)</f>
        <v>0</v>
      </c>
    </row>
    <row r="3" spans="1:38" ht="13" customHeight="1">
      <c r="A3" s="9" t="s">
        <v>123</v>
      </c>
      <c r="B3" s="9">
        <v>6</v>
      </c>
      <c r="C3" s="9">
        <v>0.15</v>
      </c>
      <c r="D3" s="9">
        <v>0.3</v>
      </c>
      <c r="E3" s="18"/>
      <c r="AL3" s="2">
        <f>SUM(G3:AJ3)</f>
        <v>0</v>
      </c>
    </row>
    <row r="4" spans="1:38" ht="13" customHeight="1">
      <c r="A4" s="9" t="s">
        <v>111</v>
      </c>
      <c r="B4" s="9">
        <v>4.5</v>
      </c>
      <c r="C4" s="9">
        <v>0.4</v>
      </c>
      <c r="D4" s="9">
        <v>0.8</v>
      </c>
      <c r="E4" s="18"/>
      <c r="AL4" s="2">
        <f>SUM(G4:AJ4)</f>
        <v>0</v>
      </c>
    </row>
    <row r="5" spans="1:38" ht="13" customHeight="1">
      <c r="A5" s="9" t="s">
        <v>102</v>
      </c>
      <c r="B5" s="9">
        <v>1.5</v>
      </c>
      <c r="C5" s="9">
        <v>1</v>
      </c>
      <c r="D5" s="9">
        <v>1</v>
      </c>
      <c r="E5" s="18"/>
      <c r="AL5" s="2">
        <f>SUM(G5:AJ5)</f>
        <v>0</v>
      </c>
    </row>
    <row r="6" spans="1:38" ht="13" customHeight="1">
      <c r="A6" s="8" t="s">
        <v>3</v>
      </c>
      <c r="B6" s="8">
        <v>2.25</v>
      </c>
      <c r="C6" s="8">
        <v>1</v>
      </c>
      <c r="D6" s="8">
        <v>1</v>
      </c>
      <c r="E6" s="18"/>
      <c r="AL6" s="2">
        <f t="shared" ref="AL6:AL63" si="1">SUM(G6:AJ6)</f>
        <v>0</v>
      </c>
    </row>
    <row r="7" spans="1:38" ht="13" customHeight="1">
      <c r="A7" s="9" t="s">
        <v>17</v>
      </c>
      <c r="B7" s="9">
        <v>2.85</v>
      </c>
      <c r="C7" s="9">
        <v>0.7</v>
      </c>
      <c r="D7" s="9">
        <v>0.7</v>
      </c>
      <c r="E7" s="18"/>
      <c r="AL7" s="2">
        <f t="shared" si="1"/>
        <v>0</v>
      </c>
    </row>
    <row r="8" spans="1:38" ht="13" customHeight="1">
      <c r="A8" s="9" t="s">
        <v>91</v>
      </c>
      <c r="B8" s="9">
        <v>1.6</v>
      </c>
      <c r="C8" s="9">
        <v>0.4</v>
      </c>
      <c r="D8" s="9">
        <v>0.8</v>
      </c>
      <c r="E8" s="18"/>
      <c r="AL8" s="2">
        <f t="shared" si="1"/>
        <v>0</v>
      </c>
    </row>
    <row r="9" spans="1:38" ht="13" customHeight="1">
      <c r="A9" s="9" t="s">
        <v>93</v>
      </c>
      <c r="B9" s="9">
        <v>3.2</v>
      </c>
      <c r="C9" s="9">
        <v>1</v>
      </c>
      <c r="D9" s="9">
        <v>1</v>
      </c>
      <c r="E9" s="18"/>
      <c r="AL9" s="2">
        <f t="shared" si="1"/>
        <v>0</v>
      </c>
    </row>
    <row r="10" spans="1:38" ht="13" customHeight="1">
      <c r="A10" s="9" t="s">
        <v>92</v>
      </c>
      <c r="B10" s="9">
        <v>1.9</v>
      </c>
      <c r="C10" s="9">
        <v>0.5</v>
      </c>
      <c r="D10" s="9">
        <v>1</v>
      </c>
      <c r="E10" s="18"/>
      <c r="AL10" s="2">
        <f t="shared" si="1"/>
        <v>0</v>
      </c>
    </row>
    <row r="11" spans="1:38" ht="13" customHeight="1">
      <c r="A11" s="9" t="s">
        <v>124</v>
      </c>
      <c r="B11" s="9">
        <v>1.3</v>
      </c>
      <c r="C11" s="9">
        <v>1</v>
      </c>
      <c r="D11" s="9">
        <v>1</v>
      </c>
      <c r="E11" s="18"/>
      <c r="AL11" s="2">
        <f t="shared" si="1"/>
        <v>0</v>
      </c>
    </row>
    <row r="12" spans="1:38" ht="13" customHeight="1">
      <c r="A12" s="9" t="s">
        <v>103</v>
      </c>
      <c r="B12" s="9">
        <v>1.5</v>
      </c>
      <c r="C12" s="9">
        <v>0.4</v>
      </c>
      <c r="D12" s="9">
        <v>0.8</v>
      </c>
      <c r="E12" s="18"/>
      <c r="AL12" s="2">
        <f t="shared" si="1"/>
        <v>0</v>
      </c>
    </row>
    <row r="13" spans="1:38" ht="13" customHeight="1">
      <c r="A13" s="9" t="s">
        <v>94</v>
      </c>
      <c r="B13" s="9">
        <v>1.8</v>
      </c>
      <c r="C13" s="9">
        <v>1</v>
      </c>
      <c r="D13" s="9">
        <v>1</v>
      </c>
      <c r="E13" s="18"/>
      <c r="AL13" s="2">
        <f t="shared" si="1"/>
        <v>0</v>
      </c>
    </row>
    <row r="14" spans="1:38" ht="13" customHeight="1">
      <c r="A14" s="9" t="s">
        <v>104</v>
      </c>
      <c r="B14" s="9">
        <v>1.5</v>
      </c>
      <c r="C14" s="9">
        <v>1</v>
      </c>
      <c r="D14" s="9">
        <v>1</v>
      </c>
      <c r="E14" s="18"/>
      <c r="AL14" s="2">
        <f t="shared" si="1"/>
        <v>0</v>
      </c>
    </row>
    <row r="15" spans="1:38" ht="13" customHeight="1">
      <c r="A15" s="9" t="s">
        <v>125</v>
      </c>
      <c r="B15" s="9">
        <v>4.9000000000000004</v>
      </c>
      <c r="C15" s="9">
        <v>0.5</v>
      </c>
      <c r="D15" s="9">
        <v>1</v>
      </c>
      <c r="E15" s="18"/>
      <c r="AL15" s="2">
        <f t="shared" si="1"/>
        <v>0</v>
      </c>
    </row>
    <row r="16" spans="1:38" ht="13" customHeight="1">
      <c r="A16" s="9" t="s">
        <v>18</v>
      </c>
      <c r="B16" s="9">
        <v>1.9</v>
      </c>
      <c r="C16" s="9">
        <v>1</v>
      </c>
      <c r="D16" s="9">
        <v>1</v>
      </c>
      <c r="E16" s="18"/>
      <c r="AL16" s="2">
        <f t="shared" si="1"/>
        <v>0</v>
      </c>
    </row>
    <row r="17" spans="1:38" ht="13" customHeight="1">
      <c r="A17" s="9" t="s">
        <v>19</v>
      </c>
      <c r="B17" s="9">
        <v>1.9</v>
      </c>
      <c r="C17" s="9">
        <v>1</v>
      </c>
      <c r="D17" s="9">
        <v>1</v>
      </c>
      <c r="E17" s="18"/>
      <c r="F17" s="2"/>
      <c r="AL17" s="2">
        <f t="shared" si="1"/>
        <v>0</v>
      </c>
    </row>
    <row r="18" spans="1:38" ht="13" customHeight="1">
      <c r="A18" s="9" t="s">
        <v>126</v>
      </c>
      <c r="B18" s="9">
        <v>1.5</v>
      </c>
      <c r="C18" s="9">
        <v>1</v>
      </c>
      <c r="D18" s="9">
        <v>1</v>
      </c>
      <c r="E18" s="18"/>
      <c r="F18" s="2"/>
      <c r="AL18" s="2">
        <f t="shared" si="1"/>
        <v>0</v>
      </c>
    </row>
    <row r="19" spans="1:38" ht="13" customHeight="1">
      <c r="A19" s="9" t="s">
        <v>121</v>
      </c>
      <c r="B19" s="9">
        <v>2.2000000000000002</v>
      </c>
      <c r="C19" s="9">
        <v>1</v>
      </c>
      <c r="D19" s="9">
        <v>2</v>
      </c>
      <c r="E19" s="18"/>
      <c r="F19" s="2"/>
      <c r="AL19" s="2">
        <f t="shared" si="1"/>
        <v>0</v>
      </c>
    </row>
    <row r="20" spans="1:38" ht="13" customHeight="1">
      <c r="A20" s="9" t="s">
        <v>74</v>
      </c>
      <c r="B20" s="9">
        <v>1.5</v>
      </c>
      <c r="C20" s="9">
        <v>1</v>
      </c>
      <c r="D20" s="9">
        <v>1</v>
      </c>
      <c r="E20" s="18"/>
      <c r="F20" s="2"/>
      <c r="AL20" s="2">
        <f t="shared" si="1"/>
        <v>0</v>
      </c>
    </row>
    <row r="21" spans="1:38" ht="13" customHeight="1">
      <c r="A21" s="9" t="s">
        <v>129</v>
      </c>
      <c r="B21" s="9">
        <v>4.5</v>
      </c>
      <c r="C21" s="9">
        <v>0.3</v>
      </c>
      <c r="D21" s="9">
        <v>0.6</v>
      </c>
      <c r="E21" s="18"/>
      <c r="F21" s="2"/>
      <c r="AL21" s="2">
        <f t="shared" si="1"/>
        <v>0</v>
      </c>
    </row>
    <row r="22" spans="1:38" ht="13" customHeight="1">
      <c r="A22" s="9" t="s">
        <v>20</v>
      </c>
      <c r="B22" s="9">
        <v>1.5</v>
      </c>
      <c r="C22" s="9">
        <v>1</v>
      </c>
      <c r="D22" s="9">
        <v>1</v>
      </c>
      <c r="E22" s="18"/>
      <c r="F22" s="2"/>
      <c r="AL22" s="2">
        <f t="shared" si="1"/>
        <v>0</v>
      </c>
    </row>
    <row r="23" spans="1:38" ht="13" customHeight="1">
      <c r="A23" s="19" t="s">
        <v>21</v>
      </c>
      <c r="B23" s="19">
        <v>2.2000000000000002</v>
      </c>
      <c r="C23" s="19">
        <v>1</v>
      </c>
      <c r="D23" s="19">
        <v>2</v>
      </c>
      <c r="F23" s="2"/>
      <c r="AL23" s="2">
        <f t="shared" si="1"/>
        <v>0</v>
      </c>
    </row>
    <row r="24" spans="1:38" ht="13" customHeight="1">
      <c r="A24" s="9" t="s">
        <v>127</v>
      </c>
      <c r="B24" s="9">
        <v>1.6</v>
      </c>
      <c r="C24" s="9">
        <v>1</v>
      </c>
      <c r="D24" s="9">
        <v>1</v>
      </c>
      <c r="E24" s="18"/>
      <c r="F24" s="2"/>
      <c r="AL24" s="2">
        <f t="shared" si="1"/>
        <v>0</v>
      </c>
    </row>
    <row r="25" spans="1:38" ht="13" customHeight="1">
      <c r="A25" s="9" t="s">
        <v>122</v>
      </c>
      <c r="B25" s="9">
        <v>2.2000000000000002</v>
      </c>
      <c r="C25" s="9">
        <v>1</v>
      </c>
      <c r="D25" s="9">
        <v>2</v>
      </c>
      <c r="E25" s="18"/>
      <c r="F25" s="2"/>
      <c r="AL25" s="2">
        <f t="shared" si="1"/>
        <v>0</v>
      </c>
    </row>
    <row r="26" spans="1:38" ht="13" customHeight="1">
      <c r="A26" s="9" t="s">
        <v>128</v>
      </c>
      <c r="B26" s="9">
        <v>1.3</v>
      </c>
      <c r="C26" s="9">
        <v>1</v>
      </c>
      <c r="D26" s="9">
        <v>2</v>
      </c>
      <c r="E26" s="18"/>
      <c r="F26" s="2"/>
      <c r="AL26" s="2">
        <f t="shared" si="1"/>
        <v>0</v>
      </c>
    </row>
    <row r="27" spans="1:38" ht="13" customHeight="1">
      <c r="A27" s="9" t="s">
        <v>105</v>
      </c>
      <c r="B27" s="9">
        <v>1.5</v>
      </c>
      <c r="C27" s="9">
        <v>1</v>
      </c>
      <c r="D27" s="9">
        <v>1</v>
      </c>
      <c r="E27" s="18"/>
      <c r="F27" s="2"/>
      <c r="AL27" s="2">
        <f t="shared" si="1"/>
        <v>0</v>
      </c>
    </row>
    <row r="28" spans="1:38" ht="13" customHeight="1">
      <c r="A28" s="9" t="s">
        <v>113</v>
      </c>
      <c r="B28" s="9">
        <v>1.4</v>
      </c>
      <c r="C28" s="9">
        <v>0.4</v>
      </c>
      <c r="D28" s="9">
        <v>0.8</v>
      </c>
      <c r="E28" s="18"/>
      <c r="F28" s="2"/>
      <c r="AL28" s="2">
        <f t="shared" si="1"/>
        <v>0</v>
      </c>
    </row>
    <row r="29" spans="1:38" ht="13" customHeight="1">
      <c r="A29" s="19" t="s">
        <v>22</v>
      </c>
      <c r="B29" s="19">
        <v>1.5</v>
      </c>
      <c r="C29" s="19">
        <v>1</v>
      </c>
      <c r="D29" s="19">
        <v>1</v>
      </c>
      <c r="F29" s="2"/>
      <c r="AL29" s="2">
        <f t="shared" si="1"/>
        <v>0</v>
      </c>
    </row>
    <row r="30" spans="1:38" ht="13" customHeight="1">
      <c r="A30" s="9" t="s">
        <v>114</v>
      </c>
      <c r="B30" s="9">
        <v>2</v>
      </c>
      <c r="C30" s="8">
        <v>0.5</v>
      </c>
      <c r="D30" s="8">
        <v>1</v>
      </c>
      <c r="E30" s="18"/>
      <c r="F30" s="2"/>
      <c r="AL30" s="2">
        <f t="shared" si="1"/>
        <v>0</v>
      </c>
    </row>
    <row r="31" spans="1:38" ht="13" customHeight="1">
      <c r="A31" s="9" t="s">
        <v>115</v>
      </c>
      <c r="B31" s="9">
        <v>1.75</v>
      </c>
      <c r="C31" s="9">
        <v>0.5</v>
      </c>
      <c r="D31" s="9">
        <v>1</v>
      </c>
      <c r="E31" s="18"/>
      <c r="F31" s="2"/>
      <c r="AL31" s="2">
        <f t="shared" si="1"/>
        <v>0</v>
      </c>
    </row>
    <row r="32" spans="1:38" ht="13" customHeight="1">
      <c r="A32" s="9" t="s">
        <v>106</v>
      </c>
      <c r="B32" s="9">
        <v>1.5</v>
      </c>
      <c r="C32" s="9">
        <v>1</v>
      </c>
      <c r="D32" s="9">
        <v>2</v>
      </c>
      <c r="E32" s="18"/>
      <c r="F32" s="2"/>
      <c r="AL32" s="2">
        <f t="shared" si="1"/>
        <v>0</v>
      </c>
    </row>
    <row r="33" spans="1:38" ht="13" customHeight="1">
      <c r="A33" s="9" t="s">
        <v>95</v>
      </c>
      <c r="B33" s="9">
        <v>4.5</v>
      </c>
      <c r="C33" s="9">
        <v>0.2</v>
      </c>
      <c r="D33" s="9">
        <v>0.4</v>
      </c>
      <c r="E33" s="18"/>
      <c r="F33" s="2"/>
      <c r="AL33" s="2">
        <f t="shared" si="1"/>
        <v>0</v>
      </c>
    </row>
    <row r="34" spans="1:38" ht="13" customHeight="1">
      <c r="A34" s="9" t="s">
        <v>110</v>
      </c>
      <c r="B34" s="9">
        <v>5.5</v>
      </c>
      <c r="C34" s="9">
        <v>0.6</v>
      </c>
      <c r="D34" s="9">
        <v>1.2</v>
      </c>
      <c r="E34" s="18"/>
      <c r="F34" s="2"/>
      <c r="AL34" s="2">
        <f t="shared" si="1"/>
        <v>0</v>
      </c>
    </row>
    <row r="35" spans="1:38" ht="13" customHeight="1">
      <c r="A35" s="9" t="s">
        <v>130</v>
      </c>
      <c r="B35" s="9">
        <v>2.75</v>
      </c>
      <c r="C35" s="9">
        <v>0.4</v>
      </c>
      <c r="D35" s="9">
        <v>0.4</v>
      </c>
      <c r="E35" s="18"/>
      <c r="F35" s="2"/>
      <c r="AL35" s="2">
        <f t="shared" si="1"/>
        <v>0</v>
      </c>
    </row>
    <row r="36" spans="1:38" ht="13" customHeight="1">
      <c r="A36" s="9" t="s">
        <v>116</v>
      </c>
      <c r="B36" s="9">
        <v>2.5</v>
      </c>
      <c r="C36" s="9">
        <v>0.5</v>
      </c>
      <c r="D36" s="9">
        <v>0.5</v>
      </c>
      <c r="E36" s="18"/>
      <c r="F36" s="2"/>
      <c r="AL36" s="2">
        <f t="shared" si="1"/>
        <v>0</v>
      </c>
    </row>
    <row r="37" spans="1:38" ht="13" customHeight="1">
      <c r="A37" s="8" t="s">
        <v>85</v>
      </c>
      <c r="B37" s="8">
        <v>7.5</v>
      </c>
      <c r="C37" s="8">
        <v>0.4</v>
      </c>
      <c r="D37" s="8">
        <v>0.8</v>
      </c>
      <c r="E37" s="18"/>
      <c r="F37" s="2"/>
      <c r="AL37" s="2">
        <f t="shared" si="1"/>
        <v>0</v>
      </c>
    </row>
    <row r="38" spans="1:38" ht="13" customHeight="1">
      <c r="A38" s="8" t="s">
        <v>70</v>
      </c>
      <c r="B38" s="8">
        <v>1.5</v>
      </c>
      <c r="C38" s="8">
        <v>1</v>
      </c>
      <c r="D38" s="8">
        <v>1</v>
      </c>
      <c r="E38" s="18"/>
      <c r="F38" s="2"/>
      <c r="AL38" s="2">
        <f t="shared" si="1"/>
        <v>0</v>
      </c>
    </row>
    <row r="39" spans="1:38" ht="13" customHeight="1">
      <c r="A39" s="9" t="s">
        <v>131</v>
      </c>
      <c r="B39" s="9">
        <v>15</v>
      </c>
      <c r="C39" s="9">
        <v>0.15</v>
      </c>
      <c r="D39" s="9">
        <v>0.3</v>
      </c>
      <c r="E39" s="18"/>
      <c r="F39" s="2"/>
      <c r="AL39" s="2">
        <f t="shared" si="1"/>
        <v>0</v>
      </c>
    </row>
    <row r="40" spans="1:38" ht="13" customHeight="1">
      <c r="A40" s="9" t="s">
        <v>107</v>
      </c>
      <c r="B40" s="9">
        <v>1.5</v>
      </c>
      <c r="C40" s="9">
        <v>1</v>
      </c>
      <c r="D40" s="9">
        <v>1</v>
      </c>
      <c r="E40" s="18"/>
      <c r="F40" s="2"/>
      <c r="AL40" s="2">
        <f t="shared" si="1"/>
        <v>0</v>
      </c>
    </row>
    <row r="41" spans="1:38" ht="13" customHeight="1">
      <c r="A41" s="8" t="s">
        <v>75</v>
      </c>
      <c r="B41" s="8">
        <v>15</v>
      </c>
      <c r="C41" s="8">
        <v>0.15</v>
      </c>
      <c r="D41" s="8">
        <v>0.3</v>
      </c>
      <c r="E41" s="18"/>
      <c r="F41" s="2"/>
      <c r="AL41" s="2">
        <f t="shared" si="1"/>
        <v>0</v>
      </c>
    </row>
    <row r="42" spans="1:38" ht="13" customHeight="1">
      <c r="A42" s="8" t="s">
        <v>67</v>
      </c>
      <c r="B42" s="8">
        <v>2</v>
      </c>
      <c r="C42" s="8">
        <v>0.4</v>
      </c>
      <c r="D42" s="8">
        <v>0.8</v>
      </c>
      <c r="E42" s="18"/>
      <c r="F42" s="2"/>
      <c r="AL42" s="2">
        <f t="shared" si="1"/>
        <v>0</v>
      </c>
    </row>
    <row r="43" spans="1:38" ht="13" customHeight="1">
      <c r="A43" s="9" t="s">
        <v>87</v>
      </c>
      <c r="B43" s="9">
        <v>1.9</v>
      </c>
      <c r="C43" s="9">
        <v>0.5</v>
      </c>
      <c r="D43" s="9">
        <v>1</v>
      </c>
      <c r="E43" s="18"/>
      <c r="F43" s="2"/>
      <c r="AL43" s="2">
        <f t="shared" si="1"/>
        <v>0</v>
      </c>
    </row>
    <row r="44" spans="1:38" ht="13" customHeight="1">
      <c r="A44" s="9" t="s">
        <v>9</v>
      </c>
      <c r="B44" s="9">
        <v>1.5</v>
      </c>
      <c r="C44" s="9">
        <v>1</v>
      </c>
      <c r="D44" s="9">
        <v>1</v>
      </c>
      <c r="E44" s="18"/>
      <c r="F44" s="2"/>
      <c r="AL44" s="2">
        <f t="shared" si="1"/>
        <v>0</v>
      </c>
    </row>
    <row r="45" spans="1:38" ht="13" customHeight="1">
      <c r="A45" s="9" t="s">
        <v>96</v>
      </c>
      <c r="B45" s="9">
        <v>3.1</v>
      </c>
      <c r="C45" s="9">
        <v>0.45</v>
      </c>
      <c r="D45" s="9">
        <v>0.9</v>
      </c>
      <c r="E45" s="18"/>
      <c r="F45" s="2"/>
      <c r="AL45" s="2">
        <f t="shared" si="1"/>
        <v>0</v>
      </c>
    </row>
    <row r="46" spans="1:38" ht="13" customHeight="1">
      <c r="A46" s="8" t="s">
        <v>86</v>
      </c>
      <c r="B46" s="8">
        <v>1.5</v>
      </c>
      <c r="C46" s="8">
        <v>1</v>
      </c>
      <c r="D46" s="8">
        <v>1</v>
      </c>
      <c r="E46" s="18"/>
      <c r="F46" s="2"/>
      <c r="AL46" s="2">
        <f t="shared" si="1"/>
        <v>0</v>
      </c>
    </row>
    <row r="47" spans="1:38" ht="13" customHeight="1">
      <c r="A47" s="9" t="s">
        <v>109</v>
      </c>
      <c r="B47" s="9">
        <v>1.5</v>
      </c>
      <c r="C47" s="9">
        <v>1</v>
      </c>
      <c r="D47" s="9">
        <v>1</v>
      </c>
      <c r="E47" s="18"/>
      <c r="F47" s="2"/>
      <c r="AL47" s="2">
        <f t="shared" si="1"/>
        <v>0</v>
      </c>
    </row>
    <row r="48" spans="1:38" ht="13" customHeight="1">
      <c r="A48" s="9" t="s">
        <v>101</v>
      </c>
      <c r="B48" s="9">
        <v>3.25</v>
      </c>
      <c r="C48" s="9">
        <v>0.3</v>
      </c>
      <c r="D48" s="9">
        <v>0.6</v>
      </c>
      <c r="E48" s="18"/>
      <c r="F48" s="2"/>
      <c r="AL48" s="2">
        <f t="shared" si="1"/>
        <v>0</v>
      </c>
    </row>
    <row r="49" spans="1:38" ht="13" customHeight="1">
      <c r="A49" s="9" t="s">
        <v>132</v>
      </c>
      <c r="B49" s="9">
        <v>3</v>
      </c>
      <c r="C49" s="9">
        <v>0.45</v>
      </c>
      <c r="D49" s="9">
        <v>0.9</v>
      </c>
      <c r="E49" s="18"/>
      <c r="F49" s="2"/>
      <c r="AL49" s="2">
        <f t="shared" si="1"/>
        <v>0</v>
      </c>
    </row>
    <row r="50" spans="1:38" ht="13" customHeight="1">
      <c r="A50" s="9" t="s">
        <v>117</v>
      </c>
      <c r="B50" s="9">
        <v>11.25</v>
      </c>
      <c r="C50" s="9">
        <v>0.2</v>
      </c>
      <c r="D50" s="9">
        <v>0.4</v>
      </c>
      <c r="E50" s="18"/>
      <c r="F50" s="2"/>
      <c r="AL50" s="2">
        <f t="shared" si="1"/>
        <v>0</v>
      </c>
    </row>
    <row r="51" spans="1:38" ht="13" customHeight="1">
      <c r="A51" s="9" t="s">
        <v>118</v>
      </c>
      <c r="B51" s="9">
        <v>7.5</v>
      </c>
      <c r="C51" s="9">
        <v>0.3</v>
      </c>
      <c r="D51" s="9">
        <v>0.6</v>
      </c>
      <c r="E51" s="18"/>
      <c r="F51" s="2"/>
      <c r="AL51" s="2">
        <f t="shared" si="1"/>
        <v>0</v>
      </c>
    </row>
    <row r="52" spans="1:38" ht="13" customHeight="1">
      <c r="A52" s="9" t="s">
        <v>97</v>
      </c>
      <c r="B52" s="9">
        <v>1.4</v>
      </c>
      <c r="C52" s="9">
        <v>0.5</v>
      </c>
      <c r="D52" s="9">
        <v>1</v>
      </c>
      <c r="E52" s="18"/>
      <c r="F52" s="2"/>
      <c r="AL52" s="2">
        <f t="shared" si="1"/>
        <v>0</v>
      </c>
    </row>
    <row r="53" spans="1:38" ht="13" customHeight="1">
      <c r="A53" s="9" t="s">
        <v>119</v>
      </c>
      <c r="B53" s="9">
        <v>1.5</v>
      </c>
      <c r="C53" s="9">
        <v>1</v>
      </c>
      <c r="D53" s="9">
        <v>2</v>
      </c>
      <c r="E53" s="18"/>
      <c r="F53" s="2"/>
      <c r="AL53" s="2">
        <f t="shared" si="1"/>
        <v>0</v>
      </c>
    </row>
    <row r="54" spans="1:38" ht="13" customHeight="1">
      <c r="A54" s="9" t="s">
        <v>112</v>
      </c>
      <c r="B54" s="9">
        <v>1.3</v>
      </c>
      <c r="C54" s="9">
        <v>1</v>
      </c>
      <c r="D54" s="9">
        <v>2</v>
      </c>
      <c r="E54" s="18"/>
      <c r="F54" s="2"/>
      <c r="AL54" s="2">
        <f t="shared" si="1"/>
        <v>0</v>
      </c>
    </row>
    <row r="55" spans="1:38" ht="13" customHeight="1">
      <c r="A55" s="9" t="s">
        <v>133</v>
      </c>
      <c r="B55" s="9">
        <v>15</v>
      </c>
      <c r="C55" s="9">
        <v>0.1</v>
      </c>
      <c r="D55" s="9">
        <v>0.2</v>
      </c>
      <c r="E55" s="18"/>
      <c r="F55" s="2"/>
      <c r="AL55" s="2">
        <f t="shared" si="1"/>
        <v>0</v>
      </c>
    </row>
    <row r="56" spans="1:38" ht="13" customHeight="1">
      <c r="A56" s="9" t="s">
        <v>10</v>
      </c>
      <c r="B56" s="9">
        <v>3.9</v>
      </c>
      <c r="C56" s="9">
        <v>0.3</v>
      </c>
      <c r="D56" s="9">
        <v>0.6</v>
      </c>
      <c r="E56" s="18"/>
      <c r="F56" s="2"/>
      <c r="AL56" s="2">
        <f t="shared" si="1"/>
        <v>0</v>
      </c>
    </row>
    <row r="57" spans="1:38" ht="13" customHeight="1">
      <c r="A57" s="8" t="s">
        <v>68</v>
      </c>
      <c r="B57" s="8">
        <v>1.5</v>
      </c>
      <c r="C57" s="8">
        <v>1</v>
      </c>
      <c r="D57" s="8">
        <v>1</v>
      </c>
      <c r="E57" s="18">
        <v>3.5</v>
      </c>
      <c r="F57" s="2"/>
      <c r="AL57" s="2">
        <f t="shared" si="1"/>
        <v>0</v>
      </c>
    </row>
    <row r="58" spans="1:38" ht="13" customHeight="1">
      <c r="A58" s="9" t="s">
        <v>98</v>
      </c>
      <c r="B58" s="9">
        <v>2.7</v>
      </c>
      <c r="C58" s="9">
        <v>0.5</v>
      </c>
      <c r="D58" s="9">
        <v>1</v>
      </c>
      <c r="E58" s="18"/>
      <c r="F58" s="2"/>
      <c r="AL58" s="2">
        <f t="shared" si="1"/>
        <v>0</v>
      </c>
    </row>
    <row r="59" spans="1:38" ht="13" customHeight="1">
      <c r="A59" s="8" t="s">
        <v>69</v>
      </c>
      <c r="B59" s="8">
        <v>15</v>
      </c>
      <c r="C59" s="8">
        <v>0.1</v>
      </c>
      <c r="D59" s="8">
        <v>0.2</v>
      </c>
      <c r="E59" s="18"/>
      <c r="F59" s="2"/>
      <c r="AL59" s="2">
        <f t="shared" si="1"/>
        <v>0</v>
      </c>
    </row>
    <row r="60" spans="1:38" ht="13" customHeight="1">
      <c r="A60" s="9" t="s">
        <v>99</v>
      </c>
      <c r="B60" s="9">
        <v>1.5</v>
      </c>
      <c r="C60" s="9">
        <v>0.4</v>
      </c>
      <c r="D60" s="9">
        <v>0.8</v>
      </c>
      <c r="E60" s="18"/>
      <c r="F60" s="2"/>
      <c r="AL60" s="2">
        <f t="shared" si="1"/>
        <v>0</v>
      </c>
    </row>
    <row r="61" spans="1:38" ht="13" customHeight="1">
      <c r="A61" s="9" t="s">
        <v>108</v>
      </c>
      <c r="B61" s="9">
        <v>1.5</v>
      </c>
      <c r="C61" s="9">
        <v>1</v>
      </c>
      <c r="D61" s="9">
        <v>1</v>
      </c>
      <c r="E61" s="18"/>
      <c r="F61" s="2"/>
      <c r="AL61" s="2">
        <f t="shared" si="1"/>
        <v>0</v>
      </c>
    </row>
    <row r="62" spans="1:38" ht="13" customHeight="1">
      <c r="A62" s="9" t="s">
        <v>120</v>
      </c>
      <c r="B62" s="9">
        <v>3.5</v>
      </c>
      <c r="C62" s="9">
        <v>0.6</v>
      </c>
      <c r="D62" s="9">
        <v>1.2</v>
      </c>
      <c r="E62" s="18"/>
      <c r="F62" s="2"/>
      <c r="AL62" s="2">
        <f t="shared" si="1"/>
        <v>0</v>
      </c>
    </row>
    <row r="63" spans="1:38" ht="13" customHeight="1">
      <c r="A63" s="9" t="s">
        <v>100</v>
      </c>
      <c r="B63" s="9">
        <v>3.5</v>
      </c>
      <c r="C63" s="9">
        <v>0.5</v>
      </c>
      <c r="D63" s="9">
        <v>1</v>
      </c>
      <c r="E63" s="18"/>
      <c r="F63" s="2"/>
      <c r="AL63" s="2">
        <f t="shared" si="1"/>
        <v>0</v>
      </c>
    </row>
    <row r="64" spans="1:38" ht="13" customHeight="1">
      <c r="A64" s="72" t="s">
        <v>11</v>
      </c>
      <c r="B64" s="2">
        <v>1</v>
      </c>
      <c r="C64" s="2">
        <v>1</v>
      </c>
      <c r="D64" s="2">
        <v>1</v>
      </c>
      <c r="F64" s="2"/>
    </row>
  </sheetData>
  <phoneticPr fontId="5" type="noConversion"/>
  <dataValidations count="1">
    <dataValidation type="list" allowBlank="1" showInputMessage="1" showErrorMessage="1" sqref="F11">
      <formula1>ESP</formula1>
    </dataValidation>
  </dataValidations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AL64"/>
  <sheetViews>
    <sheetView topLeftCell="B1" workbookViewId="0">
      <selection activeCell="I10" sqref="I10"/>
    </sheetView>
  </sheetViews>
  <sheetFormatPr baseColWidth="10" defaultColWidth="10.5703125" defaultRowHeight="13"/>
  <cols>
    <col min="1" max="1" width="21" style="2" customWidth="1"/>
    <col min="2" max="2" width="8.5703125" style="2" customWidth="1"/>
    <col min="3" max="4" width="10.5703125" style="2"/>
    <col min="5" max="5" width="12" style="19" customWidth="1"/>
    <col min="6" max="6" width="10.5703125" style="32"/>
    <col min="7" max="16384" width="10.5703125" style="2"/>
  </cols>
  <sheetData>
    <row r="1" spans="1:38" s="72" customFormat="1" ht="48.75" customHeight="1">
      <c r="A1" s="68" t="s">
        <v>12</v>
      </c>
      <c r="B1" s="69" t="s">
        <v>13</v>
      </c>
      <c r="C1" s="69" t="s">
        <v>14</v>
      </c>
      <c r="D1" s="69" t="s">
        <v>15</v>
      </c>
      <c r="E1" s="70" t="s">
        <v>134</v>
      </c>
      <c r="F1" s="71" t="s">
        <v>16</v>
      </c>
      <c r="G1" s="82">
        <v>23</v>
      </c>
      <c r="H1" s="82">
        <v>24</v>
      </c>
      <c r="I1" s="82">
        <f>H1+1</f>
        <v>25</v>
      </c>
      <c r="J1" s="82">
        <f>I1+1</f>
        <v>26</v>
      </c>
      <c r="K1" s="82">
        <f>J1+1</f>
        <v>27</v>
      </c>
      <c r="L1" s="82">
        <f>K1+1</f>
        <v>28</v>
      </c>
      <c r="M1" s="82">
        <f t="shared" ref="M1:AJ1" si="0">L1+1</f>
        <v>29</v>
      </c>
      <c r="N1" s="82">
        <f t="shared" si="0"/>
        <v>30</v>
      </c>
      <c r="O1" s="82">
        <f t="shared" si="0"/>
        <v>31</v>
      </c>
      <c r="P1" s="82">
        <f t="shared" si="0"/>
        <v>32</v>
      </c>
      <c r="Q1" s="82">
        <f t="shared" si="0"/>
        <v>33</v>
      </c>
      <c r="R1" s="82">
        <f t="shared" si="0"/>
        <v>34</v>
      </c>
      <c r="S1" s="82">
        <f t="shared" si="0"/>
        <v>35</v>
      </c>
      <c r="T1" s="82">
        <f t="shared" si="0"/>
        <v>36</v>
      </c>
      <c r="U1" s="82">
        <f t="shared" si="0"/>
        <v>37</v>
      </c>
      <c r="V1" s="82">
        <f t="shared" si="0"/>
        <v>38</v>
      </c>
      <c r="W1" s="82">
        <f t="shared" si="0"/>
        <v>39</v>
      </c>
      <c r="X1" s="82">
        <f t="shared" si="0"/>
        <v>40</v>
      </c>
      <c r="Y1" s="82">
        <f t="shared" si="0"/>
        <v>41</v>
      </c>
      <c r="Z1" s="82">
        <f t="shared" si="0"/>
        <v>42</v>
      </c>
      <c r="AA1" s="82">
        <f t="shared" si="0"/>
        <v>43</v>
      </c>
      <c r="AB1" s="82">
        <f t="shared" si="0"/>
        <v>44</v>
      </c>
      <c r="AC1" s="82">
        <f t="shared" si="0"/>
        <v>45</v>
      </c>
      <c r="AD1" s="82">
        <f t="shared" si="0"/>
        <v>46</v>
      </c>
      <c r="AE1" s="82">
        <f t="shared" si="0"/>
        <v>47</v>
      </c>
      <c r="AF1" s="82">
        <f t="shared" si="0"/>
        <v>48</v>
      </c>
      <c r="AG1" s="82">
        <f t="shared" si="0"/>
        <v>49</v>
      </c>
      <c r="AH1" s="82">
        <f t="shared" si="0"/>
        <v>50</v>
      </c>
      <c r="AI1" s="82">
        <f t="shared" si="0"/>
        <v>51</v>
      </c>
      <c r="AJ1" s="82">
        <f t="shared" si="0"/>
        <v>52</v>
      </c>
      <c r="AL1" s="72" t="s">
        <v>1</v>
      </c>
    </row>
    <row r="2" spans="1:38">
      <c r="A2" s="9" t="s">
        <v>2</v>
      </c>
      <c r="B2" s="9">
        <v>10</v>
      </c>
      <c r="C2" s="9">
        <v>0.1</v>
      </c>
      <c r="D2" s="9">
        <v>0.2</v>
      </c>
      <c r="E2" s="18">
        <v>20</v>
      </c>
      <c r="F2" s="32">
        <v>6</v>
      </c>
      <c r="AL2" s="2">
        <f>SUM(G2:AJ2)</f>
        <v>0</v>
      </c>
    </row>
    <row r="3" spans="1:38">
      <c r="A3" s="9" t="s">
        <v>123</v>
      </c>
      <c r="B3" s="9">
        <v>6</v>
      </c>
      <c r="C3" s="9">
        <v>0.15</v>
      </c>
      <c r="D3" s="9">
        <v>0.3</v>
      </c>
      <c r="E3" s="18"/>
      <c r="AL3" s="2">
        <f>SUM(G3:AJ3)</f>
        <v>0</v>
      </c>
    </row>
    <row r="4" spans="1:38">
      <c r="A4" s="9" t="s">
        <v>111</v>
      </c>
      <c r="B4" s="9">
        <v>4.5</v>
      </c>
      <c r="C4" s="9">
        <v>0.4</v>
      </c>
      <c r="D4" s="9">
        <v>0.8</v>
      </c>
      <c r="E4" s="18"/>
      <c r="AL4" s="2">
        <f>SUM(G4:AJ4)</f>
        <v>0</v>
      </c>
    </row>
    <row r="5" spans="1:38">
      <c r="A5" s="9" t="s">
        <v>102</v>
      </c>
      <c r="B5" s="9">
        <v>1.5</v>
      </c>
      <c r="C5" s="9">
        <v>1</v>
      </c>
      <c r="D5" s="9">
        <v>1</v>
      </c>
      <c r="E5" s="18"/>
      <c r="AL5" s="2">
        <f>SUM(G5:AJ5)</f>
        <v>0</v>
      </c>
    </row>
    <row r="6" spans="1:38">
      <c r="A6" s="8" t="s">
        <v>3</v>
      </c>
      <c r="B6" s="8">
        <v>2.25</v>
      </c>
      <c r="C6" s="8">
        <v>1</v>
      </c>
      <c r="D6" s="8">
        <v>1</v>
      </c>
      <c r="E6" s="18"/>
      <c r="AL6" s="2">
        <f t="shared" ref="AL6:AL63" si="1">SUM(G6:AJ6)</f>
        <v>0</v>
      </c>
    </row>
    <row r="7" spans="1:38">
      <c r="A7" s="9" t="s">
        <v>23</v>
      </c>
      <c r="B7" s="9">
        <v>2.85</v>
      </c>
      <c r="C7" s="9">
        <v>0.7</v>
      </c>
      <c r="D7" s="9">
        <v>0.7</v>
      </c>
      <c r="E7" s="18"/>
      <c r="AL7" s="2">
        <f t="shared" si="1"/>
        <v>0</v>
      </c>
    </row>
    <row r="8" spans="1:38">
      <c r="A8" s="9" t="s">
        <v>91</v>
      </c>
      <c r="B8" s="9">
        <v>1.6</v>
      </c>
      <c r="C8" s="9">
        <v>0.4</v>
      </c>
      <c r="D8" s="9">
        <v>0.8</v>
      </c>
      <c r="E8" s="18"/>
      <c r="AL8" s="2">
        <f t="shared" si="1"/>
        <v>0</v>
      </c>
    </row>
    <row r="9" spans="1:38">
      <c r="A9" s="9" t="s">
        <v>93</v>
      </c>
      <c r="B9" s="9">
        <v>3.2</v>
      </c>
      <c r="C9" s="9">
        <v>1</v>
      </c>
      <c r="D9" s="9">
        <v>1</v>
      </c>
      <c r="E9" s="18"/>
      <c r="AL9" s="2">
        <f t="shared" si="1"/>
        <v>0</v>
      </c>
    </row>
    <row r="10" spans="1:38">
      <c r="A10" s="9" t="s">
        <v>92</v>
      </c>
      <c r="B10" s="9">
        <v>1.9</v>
      </c>
      <c r="C10" s="9">
        <v>0.5</v>
      </c>
      <c r="D10" s="9">
        <v>1</v>
      </c>
      <c r="E10" s="18"/>
      <c r="AL10" s="2">
        <f t="shared" si="1"/>
        <v>0</v>
      </c>
    </row>
    <row r="11" spans="1:38">
      <c r="A11" s="9" t="s">
        <v>124</v>
      </c>
      <c r="B11" s="9">
        <v>1.3</v>
      </c>
      <c r="C11" s="9">
        <v>1</v>
      </c>
      <c r="D11" s="9">
        <v>1</v>
      </c>
      <c r="E11" s="18"/>
      <c r="AL11" s="2">
        <f t="shared" si="1"/>
        <v>0</v>
      </c>
    </row>
    <row r="12" spans="1:38">
      <c r="A12" s="9" t="s">
        <v>103</v>
      </c>
      <c r="B12" s="9">
        <v>1.5</v>
      </c>
      <c r="C12" s="9">
        <v>0.4</v>
      </c>
      <c r="D12" s="9">
        <v>0.8</v>
      </c>
      <c r="E12" s="18"/>
      <c r="AL12" s="2">
        <f t="shared" si="1"/>
        <v>0</v>
      </c>
    </row>
    <row r="13" spans="1:38">
      <c r="A13" s="9" t="s">
        <v>94</v>
      </c>
      <c r="B13" s="9">
        <v>1.8</v>
      </c>
      <c r="C13" s="9">
        <v>1</v>
      </c>
      <c r="D13" s="9">
        <v>1</v>
      </c>
      <c r="E13" s="18"/>
      <c r="AL13" s="2">
        <f t="shared" si="1"/>
        <v>0</v>
      </c>
    </row>
    <row r="14" spans="1:38">
      <c r="A14" s="9" t="s">
        <v>104</v>
      </c>
      <c r="B14" s="9">
        <v>1.5</v>
      </c>
      <c r="C14" s="9">
        <v>1</v>
      </c>
      <c r="D14" s="9">
        <v>1</v>
      </c>
      <c r="E14" s="18"/>
      <c r="AL14" s="2">
        <f t="shared" si="1"/>
        <v>0</v>
      </c>
    </row>
    <row r="15" spans="1:38">
      <c r="A15" s="9" t="s">
        <v>125</v>
      </c>
      <c r="B15" s="9">
        <v>4.9000000000000004</v>
      </c>
      <c r="C15" s="9">
        <v>0.5</v>
      </c>
      <c r="D15" s="9">
        <v>1</v>
      </c>
      <c r="E15" s="18"/>
      <c r="AL15" s="2">
        <f t="shared" si="1"/>
        <v>0</v>
      </c>
    </row>
    <row r="16" spans="1:38">
      <c r="A16" s="9" t="s">
        <v>4</v>
      </c>
      <c r="B16" s="9">
        <v>1.9</v>
      </c>
      <c r="C16" s="9">
        <v>1</v>
      </c>
      <c r="D16" s="9">
        <v>1</v>
      </c>
      <c r="E16" s="18"/>
      <c r="AL16" s="2">
        <f t="shared" si="1"/>
        <v>0</v>
      </c>
    </row>
    <row r="17" spans="1:38">
      <c r="A17" s="9" t="s">
        <v>5</v>
      </c>
      <c r="B17" s="9">
        <v>1.9</v>
      </c>
      <c r="C17" s="9">
        <v>1</v>
      </c>
      <c r="D17" s="9">
        <v>1</v>
      </c>
      <c r="E17" s="18"/>
      <c r="F17" s="2"/>
      <c r="AL17" s="2">
        <f t="shared" si="1"/>
        <v>0</v>
      </c>
    </row>
    <row r="18" spans="1:38">
      <c r="A18" s="9" t="s">
        <v>126</v>
      </c>
      <c r="B18" s="9">
        <v>1.5</v>
      </c>
      <c r="C18" s="9">
        <v>1</v>
      </c>
      <c r="D18" s="9">
        <v>1</v>
      </c>
      <c r="E18" s="18"/>
      <c r="F18" s="2"/>
      <c r="AL18" s="2">
        <f t="shared" si="1"/>
        <v>0</v>
      </c>
    </row>
    <row r="19" spans="1:38">
      <c r="A19" s="9" t="s">
        <v>121</v>
      </c>
      <c r="B19" s="9">
        <v>2.2000000000000002</v>
      </c>
      <c r="C19" s="9">
        <v>1</v>
      </c>
      <c r="D19" s="9">
        <v>2</v>
      </c>
      <c r="E19" s="18"/>
      <c r="F19" s="2"/>
      <c r="AL19" s="2">
        <f t="shared" si="1"/>
        <v>0</v>
      </c>
    </row>
    <row r="20" spans="1:38">
      <c r="A20" s="9" t="s">
        <v>74</v>
      </c>
      <c r="B20" s="9">
        <v>1.5</v>
      </c>
      <c r="C20" s="9">
        <v>1</v>
      </c>
      <c r="D20" s="9">
        <v>1</v>
      </c>
      <c r="E20" s="18"/>
      <c r="F20" s="2"/>
      <c r="AL20" s="2">
        <f t="shared" si="1"/>
        <v>0</v>
      </c>
    </row>
    <row r="21" spans="1:38">
      <c r="A21" s="9" t="s">
        <v>129</v>
      </c>
      <c r="B21" s="9">
        <v>4.5</v>
      </c>
      <c r="C21" s="9">
        <v>0.3</v>
      </c>
      <c r="D21" s="9">
        <v>0.6</v>
      </c>
      <c r="E21" s="18"/>
      <c r="F21" s="2"/>
      <c r="AL21" s="2">
        <f t="shared" si="1"/>
        <v>0</v>
      </c>
    </row>
    <row r="22" spans="1:38">
      <c r="A22" s="9" t="s">
        <v>6</v>
      </c>
      <c r="B22" s="9">
        <v>1.5</v>
      </c>
      <c r="C22" s="9">
        <v>1</v>
      </c>
      <c r="D22" s="9">
        <v>1</v>
      </c>
      <c r="E22" s="18"/>
      <c r="F22" s="2"/>
      <c r="AL22" s="2">
        <f t="shared" si="1"/>
        <v>0</v>
      </c>
    </row>
    <row r="23" spans="1:38">
      <c r="A23" s="19" t="s">
        <v>7</v>
      </c>
      <c r="B23" s="19">
        <v>2.2000000000000002</v>
      </c>
      <c r="C23" s="19">
        <v>1</v>
      </c>
      <c r="D23" s="19">
        <v>2</v>
      </c>
      <c r="F23" s="2"/>
      <c r="AL23" s="2">
        <f t="shared" si="1"/>
        <v>0</v>
      </c>
    </row>
    <row r="24" spans="1:38">
      <c r="A24" s="9" t="s">
        <v>127</v>
      </c>
      <c r="B24" s="9">
        <v>1.6</v>
      </c>
      <c r="C24" s="9">
        <v>1</v>
      </c>
      <c r="D24" s="9">
        <v>1</v>
      </c>
      <c r="E24" s="18"/>
      <c r="F24" s="2"/>
      <c r="AL24" s="2">
        <f t="shared" si="1"/>
        <v>0</v>
      </c>
    </row>
    <row r="25" spans="1:38">
      <c r="A25" s="9" t="s">
        <v>122</v>
      </c>
      <c r="B25" s="9">
        <v>2.2000000000000002</v>
      </c>
      <c r="C25" s="9">
        <v>1</v>
      </c>
      <c r="D25" s="9">
        <v>2</v>
      </c>
      <c r="E25" s="18"/>
      <c r="F25" s="2"/>
      <c r="AL25" s="2">
        <f t="shared" si="1"/>
        <v>0</v>
      </c>
    </row>
    <row r="26" spans="1:38">
      <c r="A26" s="9" t="s">
        <v>128</v>
      </c>
      <c r="B26" s="9">
        <v>1.3</v>
      </c>
      <c r="C26" s="9">
        <v>1</v>
      </c>
      <c r="D26" s="9">
        <v>2</v>
      </c>
      <c r="E26" s="18"/>
      <c r="F26" s="2"/>
      <c r="AL26" s="2">
        <f t="shared" si="1"/>
        <v>0</v>
      </c>
    </row>
    <row r="27" spans="1:38">
      <c r="A27" s="9" t="s">
        <v>105</v>
      </c>
      <c r="B27" s="9">
        <v>1.5</v>
      </c>
      <c r="C27" s="9">
        <v>1</v>
      </c>
      <c r="D27" s="9">
        <v>1</v>
      </c>
      <c r="E27" s="18"/>
      <c r="F27" s="2"/>
      <c r="AL27" s="2">
        <f t="shared" si="1"/>
        <v>0</v>
      </c>
    </row>
    <row r="28" spans="1:38">
      <c r="A28" s="9" t="s">
        <v>113</v>
      </c>
      <c r="B28" s="9">
        <v>1.4</v>
      </c>
      <c r="C28" s="9">
        <v>0.4</v>
      </c>
      <c r="D28" s="9">
        <v>0.8</v>
      </c>
      <c r="E28" s="18"/>
      <c r="F28" s="2"/>
      <c r="AL28" s="2">
        <f t="shared" si="1"/>
        <v>0</v>
      </c>
    </row>
    <row r="29" spans="1:38">
      <c r="A29" s="19" t="s">
        <v>8</v>
      </c>
      <c r="B29" s="19">
        <v>1.5</v>
      </c>
      <c r="C29" s="19">
        <v>1</v>
      </c>
      <c r="D29" s="19">
        <v>1</v>
      </c>
      <c r="F29" s="2"/>
      <c r="AL29" s="2">
        <f t="shared" si="1"/>
        <v>0</v>
      </c>
    </row>
    <row r="30" spans="1:38">
      <c r="A30" s="9" t="s">
        <v>114</v>
      </c>
      <c r="B30" s="9">
        <v>2</v>
      </c>
      <c r="C30" s="8">
        <v>0.5</v>
      </c>
      <c r="D30" s="8">
        <v>1</v>
      </c>
      <c r="E30" s="18"/>
      <c r="F30" s="2"/>
      <c r="AL30" s="2">
        <f t="shared" si="1"/>
        <v>0</v>
      </c>
    </row>
    <row r="31" spans="1:38">
      <c r="A31" s="9" t="s">
        <v>115</v>
      </c>
      <c r="B31" s="9">
        <v>1.75</v>
      </c>
      <c r="C31" s="9">
        <v>0.5</v>
      </c>
      <c r="D31" s="9">
        <v>1</v>
      </c>
      <c r="E31" s="18"/>
      <c r="F31" s="2"/>
      <c r="AL31" s="2">
        <f t="shared" si="1"/>
        <v>0</v>
      </c>
    </row>
    <row r="32" spans="1:38">
      <c r="A32" s="9" t="s">
        <v>106</v>
      </c>
      <c r="B32" s="9">
        <v>1.5</v>
      </c>
      <c r="C32" s="9">
        <v>1</v>
      </c>
      <c r="D32" s="9">
        <v>2</v>
      </c>
      <c r="E32" s="18"/>
      <c r="F32" s="2"/>
      <c r="AL32" s="2">
        <f t="shared" si="1"/>
        <v>0</v>
      </c>
    </row>
    <row r="33" spans="1:38">
      <c r="A33" s="9" t="s">
        <v>95</v>
      </c>
      <c r="B33" s="9">
        <v>4.5</v>
      </c>
      <c r="C33" s="9">
        <v>0.2</v>
      </c>
      <c r="D33" s="9">
        <v>0.4</v>
      </c>
      <c r="E33" s="18"/>
      <c r="F33" s="2"/>
      <c r="AL33" s="2">
        <f t="shared" si="1"/>
        <v>0</v>
      </c>
    </row>
    <row r="34" spans="1:38">
      <c r="A34" s="9" t="s">
        <v>110</v>
      </c>
      <c r="B34" s="9">
        <v>5.5</v>
      </c>
      <c r="C34" s="9">
        <v>0.6</v>
      </c>
      <c r="D34" s="9">
        <v>1.2</v>
      </c>
      <c r="E34" s="18"/>
      <c r="F34" s="2"/>
      <c r="AL34" s="2">
        <f t="shared" si="1"/>
        <v>0</v>
      </c>
    </row>
    <row r="35" spans="1:38">
      <c r="A35" s="9" t="s">
        <v>130</v>
      </c>
      <c r="B35" s="9">
        <v>2.75</v>
      </c>
      <c r="C35" s="9">
        <v>0.4</v>
      </c>
      <c r="D35" s="9">
        <v>0.4</v>
      </c>
      <c r="E35" s="18"/>
      <c r="F35" s="2"/>
      <c r="AL35" s="2">
        <f t="shared" si="1"/>
        <v>0</v>
      </c>
    </row>
    <row r="36" spans="1:38">
      <c r="A36" s="9" t="s">
        <v>116</v>
      </c>
      <c r="B36" s="9">
        <v>2.5</v>
      </c>
      <c r="C36" s="9">
        <v>0.5</v>
      </c>
      <c r="D36" s="9">
        <v>0.5</v>
      </c>
      <c r="E36" s="18"/>
      <c r="F36" s="2"/>
      <c r="AL36" s="2">
        <f t="shared" si="1"/>
        <v>0</v>
      </c>
    </row>
    <row r="37" spans="1:38">
      <c r="A37" s="8" t="s">
        <v>85</v>
      </c>
      <c r="B37" s="8">
        <v>7.5</v>
      </c>
      <c r="C37" s="8">
        <v>0.4</v>
      </c>
      <c r="D37" s="8">
        <v>0.8</v>
      </c>
      <c r="E37" s="18"/>
      <c r="F37" s="2"/>
      <c r="AL37" s="2">
        <f t="shared" si="1"/>
        <v>0</v>
      </c>
    </row>
    <row r="38" spans="1:38">
      <c r="A38" s="8" t="s">
        <v>70</v>
      </c>
      <c r="B38" s="8">
        <v>1.5</v>
      </c>
      <c r="C38" s="8">
        <v>1</v>
      </c>
      <c r="D38" s="8">
        <v>1</v>
      </c>
      <c r="E38" s="18"/>
      <c r="F38" s="2"/>
      <c r="AL38" s="2">
        <f t="shared" si="1"/>
        <v>0</v>
      </c>
    </row>
    <row r="39" spans="1:38">
      <c r="A39" s="9" t="s">
        <v>131</v>
      </c>
      <c r="B39" s="9">
        <v>15</v>
      </c>
      <c r="C39" s="9">
        <v>0.15</v>
      </c>
      <c r="D39" s="9">
        <v>0.3</v>
      </c>
      <c r="E39" s="18"/>
      <c r="F39" s="2"/>
      <c r="AL39" s="2">
        <f t="shared" si="1"/>
        <v>0</v>
      </c>
    </row>
    <row r="40" spans="1:38">
      <c r="A40" s="9" t="s">
        <v>107</v>
      </c>
      <c r="B40" s="9">
        <v>1.5</v>
      </c>
      <c r="C40" s="9">
        <v>1</v>
      </c>
      <c r="D40" s="9">
        <v>1</v>
      </c>
      <c r="E40" s="18"/>
      <c r="F40" s="2"/>
      <c r="AL40" s="2">
        <f t="shared" si="1"/>
        <v>0</v>
      </c>
    </row>
    <row r="41" spans="1:38">
      <c r="A41" s="8" t="s">
        <v>75</v>
      </c>
      <c r="B41" s="8">
        <v>15</v>
      </c>
      <c r="C41" s="8">
        <v>0.15</v>
      </c>
      <c r="D41" s="8">
        <v>0.3</v>
      </c>
      <c r="E41" s="18"/>
      <c r="F41" s="2"/>
      <c r="AL41" s="2">
        <f t="shared" si="1"/>
        <v>0</v>
      </c>
    </row>
    <row r="42" spans="1:38">
      <c r="A42" s="8" t="s">
        <v>67</v>
      </c>
      <c r="B42" s="8">
        <v>2</v>
      </c>
      <c r="C42" s="8">
        <v>0.4</v>
      </c>
      <c r="D42" s="8">
        <v>0.8</v>
      </c>
      <c r="E42" s="18"/>
      <c r="F42" s="2"/>
      <c r="AL42" s="2">
        <f t="shared" si="1"/>
        <v>0</v>
      </c>
    </row>
    <row r="43" spans="1:38">
      <c r="A43" s="9" t="s">
        <v>87</v>
      </c>
      <c r="B43" s="9">
        <v>1.9</v>
      </c>
      <c r="C43" s="9">
        <v>0.5</v>
      </c>
      <c r="D43" s="9">
        <v>1</v>
      </c>
      <c r="E43" s="18"/>
      <c r="F43" s="2"/>
      <c r="AL43" s="2">
        <f t="shared" si="1"/>
        <v>0</v>
      </c>
    </row>
    <row r="44" spans="1:38">
      <c r="A44" s="9" t="s">
        <v>9</v>
      </c>
      <c r="B44" s="9">
        <v>1.5</v>
      </c>
      <c r="C44" s="9">
        <v>1</v>
      </c>
      <c r="D44" s="9">
        <v>1</v>
      </c>
      <c r="E44" s="18"/>
      <c r="F44" s="2"/>
      <c r="AL44" s="2">
        <f t="shared" si="1"/>
        <v>0</v>
      </c>
    </row>
    <row r="45" spans="1:38">
      <c r="A45" s="9" t="s">
        <v>96</v>
      </c>
      <c r="B45" s="9">
        <v>3.1</v>
      </c>
      <c r="C45" s="9">
        <v>0.45</v>
      </c>
      <c r="D45" s="9">
        <v>0.9</v>
      </c>
      <c r="E45" s="18"/>
      <c r="F45" s="2"/>
      <c r="AL45" s="2">
        <f t="shared" si="1"/>
        <v>0</v>
      </c>
    </row>
    <row r="46" spans="1:38">
      <c r="A46" s="8" t="s">
        <v>86</v>
      </c>
      <c r="B46" s="8">
        <v>1.5</v>
      </c>
      <c r="C46" s="8">
        <v>1</v>
      </c>
      <c r="D46" s="8">
        <v>1</v>
      </c>
      <c r="E46" s="18"/>
      <c r="F46" s="2"/>
      <c r="AL46" s="2">
        <f t="shared" si="1"/>
        <v>0</v>
      </c>
    </row>
    <row r="47" spans="1:38">
      <c r="A47" s="9" t="s">
        <v>109</v>
      </c>
      <c r="B47" s="9">
        <v>1.5</v>
      </c>
      <c r="C47" s="9">
        <v>1</v>
      </c>
      <c r="D47" s="9">
        <v>1</v>
      </c>
      <c r="E47" s="18"/>
      <c r="F47" s="2"/>
      <c r="AL47" s="2">
        <f t="shared" si="1"/>
        <v>0</v>
      </c>
    </row>
    <row r="48" spans="1:38">
      <c r="A48" s="9" t="s">
        <v>101</v>
      </c>
      <c r="B48" s="9">
        <v>3.25</v>
      </c>
      <c r="C48" s="9">
        <v>0.3</v>
      </c>
      <c r="D48" s="9">
        <v>0.6</v>
      </c>
      <c r="E48" s="18"/>
      <c r="F48" s="2"/>
      <c r="AL48" s="2">
        <f t="shared" si="1"/>
        <v>0</v>
      </c>
    </row>
    <row r="49" spans="1:38">
      <c r="A49" s="9" t="s">
        <v>132</v>
      </c>
      <c r="B49" s="9">
        <v>3</v>
      </c>
      <c r="C49" s="9">
        <v>0.45</v>
      </c>
      <c r="D49" s="9">
        <v>0.9</v>
      </c>
      <c r="E49" s="18"/>
      <c r="F49" s="2"/>
      <c r="AL49" s="2">
        <f t="shared" si="1"/>
        <v>0</v>
      </c>
    </row>
    <row r="50" spans="1:38">
      <c r="A50" s="9" t="s">
        <v>117</v>
      </c>
      <c r="B50" s="9">
        <v>11.25</v>
      </c>
      <c r="C50" s="9">
        <v>0.2</v>
      </c>
      <c r="D50" s="9">
        <v>0.4</v>
      </c>
      <c r="E50" s="18"/>
      <c r="F50" s="2"/>
      <c r="AL50" s="2">
        <f t="shared" si="1"/>
        <v>0</v>
      </c>
    </row>
    <row r="51" spans="1:38">
      <c r="A51" s="9" t="s">
        <v>118</v>
      </c>
      <c r="B51" s="9">
        <v>7.5</v>
      </c>
      <c r="C51" s="9">
        <v>0.3</v>
      </c>
      <c r="D51" s="9">
        <v>0.6</v>
      </c>
      <c r="E51" s="18"/>
      <c r="F51" s="2"/>
      <c r="AL51" s="2">
        <f t="shared" si="1"/>
        <v>0</v>
      </c>
    </row>
    <row r="52" spans="1:38">
      <c r="A52" s="9" t="s">
        <v>97</v>
      </c>
      <c r="B52" s="9">
        <v>1.4</v>
      </c>
      <c r="C52" s="9">
        <v>0.5</v>
      </c>
      <c r="D52" s="9">
        <v>1</v>
      </c>
      <c r="E52" s="18"/>
      <c r="F52" s="2"/>
      <c r="AL52" s="2">
        <f t="shared" si="1"/>
        <v>0</v>
      </c>
    </row>
    <row r="53" spans="1:38">
      <c r="A53" s="9" t="s">
        <v>119</v>
      </c>
      <c r="B53" s="9">
        <v>1.5</v>
      </c>
      <c r="C53" s="9">
        <v>1</v>
      </c>
      <c r="D53" s="9">
        <v>2</v>
      </c>
      <c r="E53" s="18"/>
      <c r="F53" s="2"/>
      <c r="AL53" s="2">
        <f t="shared" si="1"/>
        <v>0</v>
      </c>
    </row>
    <row r="54" spans="1:38">
      <c r="A54" s="9" t="s">
        <v>112</v>
      </c>
      <c r="B54" s="9">
        <v>1.3</v>
      </c>
      <c r="C54" s="9">
        <v>1</v>
      </c>
      <c r="D54" s="9">
        <v>2</v>
      </c>
      <c r="E54" s="18"/>
      <c r="F54" s="2"/>
      <c r="AL54" s="2">
        <f t="shared" si="1"/>
        <v>0</v>
      </c>
    </row>
    <row r="55" spans="1:38">
      <c r="A55" s="9" t="s">
        <v>133</v>
      </c>
      <c r="B55" s="9">
        <v>15</v>
      </c>
      <c r="C55" s="9">
        <v>0.1</v>
      </c>
      <c r="D55" s="9">
        <v>0.2</v>
      </c>
      <c r="E55" s="18"/>
      <c r="F55" s="2"/>
      <c r="AL55" s="2">
        <f t="shared" si="1"/>
        <v>0</v>
      </c>
    </row>
    <row r="56" spans="1:38">
      <c r="A56" s="9" t="s">
        <v>10</v>
      </c>
      <c r="B56" s="9">
        <v>3.9</v>
      </c>
      <c r="C56" s="9">
        <v>0.3</v>
      </c>
      <c r="D56" s="9">
        <v>0.6</v>
      </c>
      <c r="E56" s="18"/>
      <c r="F56" s="2"/>
      <c r="AL56" s="2">
        <f t="shared" si="1"/>
        <v>0</v>
      </c>
    </row>
    <row r="57" spans="1:38">
      <c r="A57" s="8" t="s">
        <v>68</v>
      </c>
      <c r="B57" s="8">
        <v>1.5</v>
      </c>
      <c r="C57" s="8">
        <v>1</v>
      </c>
      <c r="D57" s="8">
        <v>1</v>
      </c>
      <c r="E57" s="18">
        <v>3.5</v>
      </c>
      <c r="F57" s="2"/>
      <c r="AL57" s="2">
        <f t="shared" si="1"/>
        <v>0</v>
      </c>
    </row>
    <row r="58" spans="1:38">
      <c r="A58" s="9" t="s">
        <v>98</v>
      </c>
      <c r="B58" s="9">
        <v>2.7</v>
      </c>
      <c r="C58" s="9">
        <v>0.5</v>
      </c>
      <c r="D58" s="9">
        <v>1</v>
      </c>
      <c r="E58" s="18"/>
      <c r="F58" s="2"/>
      <c r="AL58" s="2">
        <f t="shared" si="1"/>
        <v>0</v>
      </c>
    </row>
    <row r="59" spans="1:38">
      <c r="A59" s="8" t="s">
        <v>69</v>
      </c>
      <c r="B59" s="8">
        <v>15</v>
      </c>
      <c r="C59" s="8">
        <v>0.1</v>
      </c>
      <c r="D59" s="8">
        <v>0.2</v>
      </c>
      <c r="E59" s="18"/>
      <c r="F59" s="2"/>
      <c r="AL59" s="2">
        <f t="shared" si="1"/>
        <v>0</v>
      </c>
    </row>
    <row r="60" spans="1:38">
      <c r="A60" s="9" t="s">
        <v>99</v>
      </c>
      <c r="B60" s="9">
        <v>1.5</v>
      </c>
      <c r="C60" s="9">
        <v>0.4</v>
      </c>
      <c r="D60" s="9">
        <v>0.8</v>
      </c>
      <c r="E60" s="18"/>
      <c r="F60" s="2"/>
      <c r="AL60" s="2">
        <f t="shared" si="1"/>
        <v>0</v>
      </c>
    </row>
    <row r="61" spans="1:38">
      <c r="A61" s="9" t="s">
        <v>108</v>
      </c>
      <c r="B61" s="9">
        <v>1.5</v>
      </c>
      <c r="C61" s="9">
        <v>1</v>
      </c>
      <c r="D61" s="9">
        <v>1</v>
      </c>
      <c r="E61" s="18"/>
      <c r="F61" s="2"/>
      <c r="AL61" s="2">
        <f t="shared" si="1"/>
        <v>0</v>
      </c>
    </row>
    <row r="62" spans="1:38">
      <c r="A62" s="9" t="s">
        <v>120</v>
      </c>
      <c r="B62" s="9">
        <v>3.5</v>
      </c>
      <c r="C62" s="9">
        <v>0.6</v>
      </c>
      <c r="D62" s="9">
        <v>1.2</v>
      </c>
      <c r="E62" s="18"/>
      <c r="F62" s="2"/>
      <c r="AL62" s="2">
        <f t="shared" si="1"/>
        <v>0</v>
      </c>
    </row>
    <row r="63" spans="1:38">
      <c r="A63" s="9" t="s">
        <v>100</v>
      </c>
      <c r="B63" s="9">
        <v>3.5</v>
      </c>
      <c r="C63" s="9">
        <v>0.5</v>
      </c>
      <c r="D63" s="9">
        <v>1</v>
      </c>
      <c r="E63" s="18"/>
      <c r="F63" s="2"/>
      <c r="AL63" s="2">
        <f t="shared" si="1"/>
        <v>0</v>
      </c>
    </row>
    <row r="64" spans="1:38">
      <c r="A64" s="72" t="s">
        <v>11</v>
      </c>
      <c r="B64" s="2">
        <v>1</v>
      </c>
      <c r="C64" s="2">
        <v>1</v>
      </c>
      <c r="D64" s="2">
        <v>1</v>
      </c>
      <c r="F64" s="2"/>
    </row>
  </sheetData>
  <sheetCalcPr fullCalcOnLoad="1"/>
  <phoneticPr fontId="5" type="noConversion"/>
  <dataValidations count="1">
    <dataValidation type="list" allowBlank="1" showInputMessage="1" showErrorMessage="1" sqref="F11">
      <formula1>ESP</formula1>
    </dataValidation>
  </dataValidations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K64"/>
  <sheetViews>
    <sheetView workbookViewId="0">
      <selection activeCell="D7" sqref="D7"/>
    </sheetView>
  </sheetViews>
  <sheetFormatPr baseColWidth="10" defaultColWidth="7.5703125" defaultRowHeight="13"/>
  <cols>
    <col min="1" max="1" width="21" style="2" customWidth="1"/>
    <col min="2" max="2" width="14.7109375" style="2" customWidth="1"/>
    <col min="3" max="3" width="7.5703125" style="2"/>
    <col min="4" max="4" width="20.5703125" style="2" customWidth="1"/>
    <col min="7" max="8" width="7.5703125" style="2"/>
    <col min="9" max="9" width="20" customWidth="1"/>
    <col min="11" max="11" width="25.140625" customWidth="1"/>
  </cols>
  <sheetData>
    <row r="1" spans="1:11" s="77" customFormat="1" ht="26">
      <c r="A1" s="73" t="s">
        <v>12</v>
      </c>
      <c r="B1" s="74" t="s">
        <v>1</v>
      </c>
      <c r="C1" s="75" t="s">
        <v>14</v>
      </c>
      <c r="D1" s="76" t="s">
        <v>24</v>
      </c>
      <c r="G1" s="78" t="s">
        <v>25</v>
      </c>
      <c r="H1" s="79" t="s">
        <v>15</v>
      </c>
      <c r="I1" s="80" t="s">
        <v>26</v>
      </c>
      <c r="K1" s="81" t="s">
        <v>27</v>
      </c>
    </row>
    <row r="2" spans="1:11">
      <c r="A2" s="9" t="s">
        <v>2</v>
      </c>
      <c r="B2" s="2">
        <v>2</v>
      </c>
      <c r="C2" s="9">
        <v>0.1</v>
      </c>
      <c r="D2" s="9">
        <f>B2*C2*60</f>
        <v>12</v>
      </c>
      <c r="G2" s="2">
        <v>2</v>
      </c>
      <c r="H2" s="9">
        <v>0.2</v>
      </c>
      <c r="I2">
        <f>G2*H2*20</f>
        <v>8</v>
      </c>
      <c r="K2">
        <f>D2+I2</f>
        <v>20</v>
      </c>
    </row>
    <row r="3" spans="1:11">
      <c r="A3" s="9" t="s">
        <v>123</v>
      </c>
      <c r="B3" s="2">
        <v>2</v>
      </c>
      <c r="C3" s="9">
        <v>0.15</v>
      </c>
      <c r="D3" s="9">
        <f t="shared" ref="D3:D63" si="0">B3*C3*60</f>
        <v>18</v>
      </c>
      <c r="G3" s="2">
        <v>2</v>
      </c>
      <c r="H3" s="9">
        <v>0.3</v>
      </c>
      <c r="I3">
        <f t="shared" ref="I3:I63" si="1">G3*H3*20</f>
        <v>12</v>
      </c>
      <c r="K3">
        <f t="shared" ref="K3:K63" si="2">D3+I3</f>
        <v>30</v>
      </c>
    </row>
    <row r="4" spans="1:11">
      <c r="A4" s="9" t="s">
        <v>111</v>
      </c>
      <c r="B4" s="2">
        <v>5</v>
      </c>
      <c r="C4" s="9">
        <v>0.4</v>
      </c>
      <c r="D4" s="9">
        <f t="shared" si="0"/>
        <v>120</v>
      </c>
      <c r="G4" s="2">
        <v>5</v>
      </c>
      <c r="H4" s="9">
        <v>0.8</v>
      </c>
      <c r="I4">
        <f t="shared" si="1"/>
        <v>80</v>
      </c>
      <c r="K4">
        <f t="shared" si="2"/>
        <v>200</v>
      </c>
    </row>
    <row r="5" spans="1:11">
      <c r="A5" s="9" t="s">
        <v>102</v>
      </c>
      <c r="B5" s="2">
        <v>0</v>
      </c>
      <c r="C5" s="9">
        <v>1</v>
      </c>
      <c r="D5" s="9">
        <f t="shared" si="0"/>
        <v>0</v>
      </c>
      <c r="G5" s="2">
        <v>0</v>
      </c>
      <c r="H5" s="9">
        <v>1</v>
      </c>
      <c r="I5">
        <f t="shared" si="1"/>
        <v>0</v>
      </c>
      <c r="K5">
        <f t="shared" si="2"/>
        <v>0</v>
      </c>
    </row>
    <row r="6" spans="1:11">
      <c r="A6" s="8" t="s">
        <v>3</v>
      </c>
      <c r="B6" s="2">
        <v>0</v>
      </c>
      <c r="C6" s="8">
        <v>1</v>
      </c>
      <c r="D6" s="9">
        <f t="shared" si="0"/>
        <v>0</v>
      </c>
      <c r="G6" s="2">
        <v>2</v>
      </c>
      <c r="H6" s="8">
        <v>1</v>
      </c>
      <c r="I6">
        <f t="shared" si="1"/>
        <v>40</v>
      </c>
      <c r="K6">
        <f t="shared" si="2"/>
        <v>40</v>
      </c>
    </row>
    <row r="7" spans="1:11">
      <c r="A7" s="9" t="s">
        <v>23</v>
      </c>
      <c r="B7" s="2">
        <v>0</v>
      </c>
      <c r="C7" s="9">
        <v>0.7</v>
      </c>
      <c r="D7" s="9">
        <f t="shared" si="0"/>
        <v>0</v>
      </c>
      <c r="G7" s="2">
        <v>2</v>
      </c>
      <c r="H7" s="9">
        <v>0.7</v>
      </c>
      <c r="I7">
        <f t="shared" si="1"/>
        <v>28</v>
      </c>
      <c r="K7">
        <f t="shared" si="2"/>
        <v>28</v>
      </c>
    </row>
    <row r="8" spans="1:11">
      <c r="A8" s="9" t="s">
        <v>91</v>
      </c>
      <c r="B8" s="2">
        <v>4</v>
      </c>
      <c r="C8" s="9">
        <v>0.4</v>
      </c>
      <c r="D8" s="9">
        <f t="shared" si="0"/>
        <v>96</v>
      </c>
      <c r="G8" s="2">
        <v>4</v>
      </c>
      <c r="H8" s="9">
        <v>0.8</v>
      </c>
      <c r="I8">
        <f t="shared" si="1"/>
        <v>64</v>
      </c>
      <c r="K8">
        <f t="shared" si="2"/>
        <v>160</v>
      </c>
    </row>
    <row r="9" spans="1:11">
      <c r="A9" s="9" t="s">
        <v>93</v>
      </c>
      <c r="B9" s="2">
        <v>5</v>
      </c>
      <c r="C9" s="9">
        <v>1</v>
      </c>
      <c r="D9" s="9">
        <f t="shared" si="0"/>
        <v>300</v>
      </c>
      <c r="G9" s="2">
        <v>5</v>
      </c>
      <c r="H9" s="9">
        <v>1</v>
      </c>
      <c r="I9">
        <f t="shared" si="1"/>
        <v>100</v>
      </c>
      <c r="K9">
        <f t="shared" si="2"/>
        <v>400</v>
      </c>
    </row>
    <row r="10" spans="1:11">
      <c r="A10" s="9" t="s">
        <v>92</v>
      </c>
      <c r="B10" s="2">
        <v>0</v>
      </c>
      <c r="C10" s="9">
        <v>0.5</v>
      </c>
      <c r="D10" s="9">
        <f t="shared" si="0"/>
        <v>0</v>
      </c>
      <c r="G10" s="2">
        <v>0</v>
      </c>
      <c r="H10" s="9">
        <v>1</v>
      </c>
      <c r="I10">
        <f t="shared" si="1"/>
        <v>0</v>
      </c>
      <c r="K10">
        <f t="shared" si="2"/>
        <v>0</v>
      </c>
    </row>
    <row r="11" spans="1:11">
      <c r="A11" s="9" t="s">
        <v>124</v>
      </c>
      <c r="B11" s="2">
        <v>0</v>
      </c>
      <c r="C11" s="9">
        <v>1</v>
      </c>
      <c r="D11" s="9">
        <f t="shared" si="0"/>
        <v>0</v>
      </c>
      <c r="G11" s="2">
        <v>0</v>
      </c>
      <c r="H11" s="9">
        <v>1</v>
      </c>
      <c r="I11">
        <f t="shared" si="1"/>
        <v>0</v>
      </c>
      <c r="K11">
        <f t="shared" si="2"/>
        <v>0</v>
      </c>
    </row>
    <row r="12" spans="1:11">
      <c r="A12" s="9" t="s">
        <v>103</v>
      </c>
      <c r="B12" s="2">
        <v>2</v>
      </c>
      <c r="C12" s="9">
        <v>0.4</v>
      </c>
      <c r="D12" s="9">
        <f t="shared" si="0"/>
        <v>48</v>
      </c>
      <c r="G12" s="2">
        <v>2</v>
      </c>
      <c r="H12" s="9">
        <v>0.8</v>
      </c>
      <c r="I12">
        <f t="shared" si="1"/>
        <v>32</v>
      </c>
      <c r="K12">
        <f t="shared" si="2"/>
        <v>80</v>
      </c>
    </row>
    <row r="13" spans="1:11">
      <c r="A13" s="9" t="s">
        <v>94</v>
      </c>
      <c r="B13" s="2">
        <v>2</v>
      </c>
      <c r="C13" s="9">
        <v>1</v>
      </c>
      <c r="D13" s="9">
        <f t="shared" si="0"/>
        <v>120</v>
      </c>
      <c r="G13" s="2">
        <v>7</v>
      </c>
      <c r="H13" s="9">
        <v>1</v>
      </c>
      <c r="I13">
        <f t="shared" si="1"/>
        <v>140</v>
      </c>
      <c r="K13">
        <f t="shared" si="2"/>
        <v>260</v>
      </c>
    </row>
    <row r="14" spans="1:11">
      <c r="A14" s="9" t="s">
        <v>104</v>
      </c>
      <c r="B14" s="2">
        <v>4</v>
      </c>
      <c r="C14" s="9">
        <v>1</v>
      </c>
      <c r="D14" s="9">
        <f t="shared" si="0"/>
        <v>240</v>
      </c>
      <c r="G14" s="2">
        <v>4</v>
      </c>
      <c r="H14" s="9">
        <v>1</v>
      </c>
      <c r="I14">
        <f t="shared" si="1"/>
        <v>80</v>
      </c>
      <c r="K14">
        <f t="shared" si="2"/>
        <v>320</v>
      </c>
    </row>
    <row r="15" spans="1:11">
      <c r="A15" s="9" t="s">
        <v>125</v>
      </c>
      <c r="B15" s="2">
        <v>9</v>
      </c>
      <c r="C15" s="9">
        <v>0.5</v>
      </c>
      <c r="D15" s="9">
        <f t="shared" si="0"/>
        <v>270</v>
      </c>
      <c r="G15" s="2">
        <v>9</v>
      </c>
      <c r="H15" s="9">
        <v>1</v>
      </c>
      <c r="I15">
        <f t="shared" si="1"/>
        <v>180</v>
      </c>
      <c r="K15">
        <f t="shared" si="2"/>
        <v>450</v>
      </c>
    </row>
    <row r="16" spans="1:11">
      <c r="A16" s="9" t="s">
        <v>4</v>
      </c>
      <c r="B16" s="2">
        <v>5</v>
      </c>
      <c r="C16" s="9">
        <v>1</v>
      </c>
      <c r="D16" s="9">
        <f t="shared" si="0"/>
        <v>300</v>
      </c>
      <c r="G16" s="2">
        <v>5</v>
      </c>
      <c r="H16" s="9">
        <v>1</v>
      </c>
      <c r="I16">
        <f t="shared" si="1"/>
        <v>100</v>
      </c>
      <c r="K16">
        <f t="shared" si="2"/>
        <v>400</v>
      </c>
    </row>
    <row r="17" spans="1:11">
      <c r="A17" s="9" t="s">
        <v>5</v>
      </c>
      <c r="B17" s="2">
        <v>2</v>
      </c>
      <c r="C17" s="9">
        <v>1</v>
      </c>
      <c r="D17" s="9">
        <f t="shared" si="0"/>
        <v>120</v>
      </c>
      <c r="G17" s="2">
        <v>2</v>
      </c>
      <c r="H17" s="9">
        <v>1</v>
      </c>
      <c r="I17">
        <f t="shared" si="1"/>
        <v>40</v>
      </c>
      <c r="K17">
        <f t="shared" si="2"/>
        <v>160</v>
      </c>
    </row>
    <row r="18" spans="1:11">
      <c r="A18" s="9" t="s">
        <v>126</v>
      </c>
      <c r="B18" s="2">
        <v>2</v>
      </c>
      <c r="C18" s="9">
        <v>1</v>
      </c>
      <c r="D18" s="9">
        <f t="shared" si="0"/>
        <v>120</v>
      </c>
      <c r="G18" s="2">
        <v>4</v>
      </c>
      <c r="H18" s="9">
        <v>1</v>
      </c>
      <c r="I18">
        <f t="shared" si="1"/>
        <v>80</v>
      </c>
      <c r="K18">
        <f t="shared" si="2"/>
        <v>200</v>
      </c>
    </row>
    <row r="19" spans="1:11">
      <c r="A19" s="9" t="s">
        <v>121</v>
      </c>
      <c r="B19" s="2">
        <v>4</v>
      </c>
      <c r="C19" s="9">
        <v>1</v>
      </c>
      <c r="D19" s="9">
        <f t="shared" si="0"/>
        <v>240</v>
      </c>
      <c r="G19" s="2">
        <v>4</v>
      </c>
      <c r="H19" s="9">
        <v>2</v>
      </c>
      <c r="I19">
        <f t="shared" si="1"/>
        <v>160</v>
      </c>
      <c r="K19">
        <f t="shared" si="2"/>
        <v>400</v>
      </c>
    </row>
    <row r="20" spans="1:11">
      <c r="A20" s="9" t="s">
        <v>74</v>
      </c>
      <c r="B20" s="2">
        <v>4</v>
      </c>
      <c r="C20" s="9">
        <v>1</v>
      </c>
      <c r="D20" s="9">
        <f t="shared" si="0"/>
        <v>240</v>
      </c>
      <c r="G20" s="2">
        <v>4</v>
      </c>
      <c r="H20" s="9">
        <v>1</v>
      </c>
      <c r="I20">
        <f t="shared" si="1"/>
        <v>80</v>
      </c>
      <c r="K20">
        <f t="shared" si="2"/>
        <v>320</v>
      </c>
    </row>
    <row r="21" spans="1:11">
      <c r="A21" s="9" t="s">
        <v>129</v>
      </c>
      <c r="B21" s="2">
        <v>4</v>
      </c>
      <c r="C21" s="9">
        <v>0.3</v>
      </c>
      <c r="D21" s="9">
        <f t="shared" si="0"/>
        <v>72</v>
      </c>
      <c r="G21" s="2">
        <v>6</v>
      </c>
      <c r="H21" s="9">
        <v>0.6</v>
      </c>
      <c r="I21">
        <f t="shared" si="1"/>
        <v>72</v>
      </c>
      <c r="K21">
        <f t="shared" si="2"/>
        <v>144</v>
      </c>
    </row>
    <row r="22" spans="1:11">
      <c r="A22" s="9" t="s">
        <v>6</v>
      </c>
      <c r="B22" s="2">
        <v>4</v>
      </c>
      <c r="C22" s="9">
        <v>1</v>
      </c>
      <c r="D22" s="9">
        <f t="shared" si="0"/>
        <v>240</v>
      </c>
      <c r="G22" s="2">
        <v>4</v>
      </c>
      <c r="H22" s="9">
        <v>1</v>
      </c>
      <c r="I22">
        <f t="shared" si="1"/>
        <v>80</v>
      </c>
      <c r="K22">
        <f t="shared" si="2"/>
        <v>320</v>
      </c>
    </row>
    <row r="23" spans="1:11">
      <c r="A23" s="19" t="s">
        <v>7</v>
      </c>
      <c r="B23" s="2">
        <v>0</v>
      </c>
      <c r="C23" s="19">
        <v>1</v>
      </c>
      <c r="D23" s="9">
        <f t="shared" si="0"/>
        <v>0</v>
      </c>
      <c r="G23" s="2">
        <v>0</v>
      </c>
      <c r="H23" s="19">
        <v>2</v>
      </c>
      <c r="I23">
        <f t="shared" si="1"/>
        <v>0</v>
      </c>
      <c r="K23">
        <f t="shared" si="2"/>
        <v>0</v>
      </c>
    </row>
    <row r="24" spans="1:11">
      <c r="A24" s="9" t="s">
        <v>127</v>
      </c>
      <c r="B24" s="2">
        <v>3</v>
      </c>
      <c r="C24" s="9">
        <v>1</v>
      </c>
      <c r="D24" s="9">
        <f t="shared" si="0"/>
        <v>180</v>
      </c>
      <c r="G24" s="2">
        <v>3</v>
      </c>
      <c r="H24" s="9">
        <v>1</v>
      </c>
      <c r="I24">
        <f t="shared" si="1"/>
        <v>60</v>
      </c>
      <c r="K24">
        <f t="shared" si="2"/>
        <v>240</v>
      </c>
    </row>
    <row r="25" spans="1:11">
      <c r="A25" s="9" t="s">
        <v>122</v>
      </c>
      <c r="B25" s="2">
        <v>5</v>
      </c>
      <c r="C25" s="9">
        <v>1</v>
      </c>
      <c r="D25" s="9">
        <f t="shared" si="0"/>
        <v>300</v>
      </c>
      <c r="G25" s="2">
        <v>5</v>
      </c>
      <c r="H25" s="9">
        <v>2</v>
      </c>
      <c r="I25">
        <f t="shared" si="1"/>
        <v>200</v>
      </c>
      <c r="K25">
        <f t="shared" si="2"/>
        <v>500</v>
      </c>
    </row>
    <row r="26" spans="1:11">
      <c r="A26" s="9" t="s">
        <v>128</v>
      </c>
      <c r="B26" s="2">
        <v>2</v>
      </c>
      <c r="C26" s="9">
        <v>1</v>
      </c>
      <c r="D26" s="9">
        <f t="shared" si="0"/>
        <v>120</v>
      </c>
      <c r="G26" s="2">
        <v>2</v>
      </c>
      <c r="H26" s="9">
        <v>2</v>
      </c>
      <c r="I26">
        <f t="shared" si="1"/>
        <v>80</v>
      </c>
      <c r="K26">
        <f t="shared" si="2"/>
        <v>200</v>
      </c>
    </row>
    <row r="27" spans="1:11">
      <c r="A27" s="9" t="s">
        <v>105</v>
      </c>
      <c r="B27" s="2">
        <v>0</v>
      </c>
      <c r="C27" s="9">
        <v>1</v>
      </c>
      <c r="D27" s="9">
        <f t="shared" si="0"/>
        <v>0</v>
      </c>
      <c r="G27" s="2">
        <v>0</v>
      </c>
      <c r="H27" s="9">
        <v>1</v>
      </c>
      <c r="I27">
        <f t="shared" si="1"/>
        <v>0</v>
      </c>
      <c r="K27">
        <f t="shared" si="2"/>
        <v>0</v>
      </c>
    </row>
    <row r="28" spans="1:11">
      <c r="A28" s="9" t="s">
        <v>113</v>
      </c>
      <c r="B28" s="2">
        <v>5</v>
      </c>
      <c r="C28" s="9">
        <v>0.4</v>
      </c>
      <c r="D28" s="9">
        <f t="shared" si="0"/>
        <v>120</v>
      </c>
      <c r="G28" s="2">
        <v>9</v>
      </c>
      <c r="H28" s="9">
        <v>0.8</v>
      </c>
      <c r="I28">
        <f t="shared" si="1"/>
        <v>144</v>
      </c>
      <c r="K28">
        <f t="shared" si="2"/>
        <v>264</v>
      </c>
    </row>
    <row r="29" spans="1:11">
      <c r="A29" s="19" t="s">
        <v>8</v>
      </c>
      <c r="B29" s="2">
        <v>2</v>
      </c>
      <c r="C29" s="19">
        <v>1</v>
      </c>
      <c r="D29" s="9">
        <f t="shared" si="0"/>
        <v>120</v>
      </c>
      <c r="G29" s="2">
        <v>2</v>
      </c>
      <c r="H29" s="19">
        <v>1</v>
      </c>
      <c r="I29">
        <f t="shared" si="1"/>
        <v>40</v>
      </c>
      <c r="K29">
        <f t="shared" si="2"/>
        <v>160</v>
      </c>
    </row>
    <row r="30" spans="1:11">
      <c r="A30" s="9" t="s">
        <v>114</v>
      </c>
      <c r="B30" s="2">
        <v>6</v>
      </c>
      <c r="C30" s="8">
        <v>0.5</v>
      </c>
      <c r="D30" s="9">
        <f t="shared" si="0"/>
        <v>180</v>
      </c>
      <c r="G30" s="2">
        <v>6</v>
      </c>
      <c r="H30" s="8">
        <v>1</v>
      </c>
      <c r="I30">
        <f t="shared" si="1"/>
        <v>120</v>
      </c>
      <c r="K30">
        <f t="shared" si="2"/>
        <v>300</v>
      </c>
    </row>
    <row r="31" spans="1:11">
      <c r="A31" s="9" t="s">
        <v>115</v>
      </c>
      <c r="B31" s="2">
        <v>13</v>
      </c>
      <c r="C31" s="9">
        <v>0.5</v>
      </c>
      <c r="D31" s="9">
        <f t="shared" si="0"/>
        <v>390</v>
      </c>
      <c r="G31" s="2">
        <v>13</v>
      </c>
      <c r="H31" s="9">
        <v>1</v>
      </c>
      <c r="I31">
        <f t="shared" si="1"/>
        <v>260</v>
      </c>
      <c r="K31">
        <f t="shared" si="2"/>
        <v>650</v>
      </c>
    </row>
    <row r="32" spans="1:11">
      <c r="A32" s="9" t="s">
        <v>106</v>
      </c>
      <c r="B32" s="2">
        <v>0</v>
      </c>
      <c r="C32" s="9">
        <v>1</v>
      </c>
      <c r="D32" s="9">
        <f t="shared" si="0"/>
        <v>0</v>
      </c>
      <c r="G32" s="2">
        <v>0</v>
      </c>
      <c r="H32" s="9">
        <v>2</v>
      </c>
      <c r="I32">
        <f t="shared" si="1"/>
        <v>0</v>
      </c>
      <c r="K32">
        <f t="shared" si="2"/>
        <v>0</v>
      </c>
    </row>
    <row r="33" spans="1:11">
      <c r="A33" s="9" t="s">
        <v>95</v>
      </c>
      <c r="B33" s="2">
        <v>0</v>
      </c>
      <c r="C33" s="9">
        <v>0.2</v>
      </c>
      <c r="D33" s="9">
        <f t="shared" si="0"/>
        <v>0</v>
      </c>
      <c r="G33" s="2">
        <v>2</v>
      </c>
      <c r="H33" s="9">
        <v>0.4</v>
      </c>
      <c r="I33">
        <f t="shared" si="1"/>
        <v>16</v>
      </c>
      <c r="K33">
        <f t="shared" si="2"/>
        <v>16</v>
      </c>
    </row>
    <row r="34" spans="1:11">
      <c r="A34" s="9" t="s">
        <v>110</v>
      </c>
      <c r="B34" s="2">
        <v>2</v>
      </c>
      <c r="C34" s="9">
        <v>0.6</v>
      </c>
      <c r="D34" s="9">
        <f t="shared" si="0"/>
        <v>72</v>
      </c>
      <c r="G34" s="2">
        <v>4</v>
      </c>
      <c r="H34" s="9">
        <v>1.2</v>
      </c>
      <c r="I34">
        <f t="shared" si="1"/>
        <v>96</v>
      </c>
      <c r="K34">
        <f t="shared" si="2"/>
        <v>168</v>
      </c>
    </row>
    <row r="35" spans="1:11">
      <c r="A35" s="9" t="s">
        <v>130</v>
      </c>
      <c r="B35" s="2">
        <v>2</v>
      </c>
      <c r="C35" s="9">
        <v>0.4</v>
      </c>
      <c r="D35" s="9">
        <f t="shared" si="0"/>
        <v>48</v>
      </c>
      <c r="G35" s="2">
        <v>2</v>
      </c>
      <c r="H35" s="9">
        <v>0.4</v>
      </c>
      <c r="I35">
        <f t="shared" si="1"/>
        <v>16</v>
      </c>
      <c r="K35">
        <f t="shared" si="2"/>
        <v>64</v>
      </c>
    </row>
    <row r="36" spans="1:11">
      <c r="A36" s="9" t="s">
        <v>116</v>
      </c>
      <c r="B36" s="2">
        <v>2</v>
      </c>
      <c r="C36" s="9">
        <v>0.5</v>
      </c>
      <c r="D36" s="9">
        <f t="shared" si="0"/>
        <v>60</v>
      </c>
      <c r="G36" s="2">
        <v>2</v>
      </c>
      <c r="H36" s="9">
        <v>0.5</v>
      </c>
      <c r="I36">
        <f t="shared" si="1"/>
        <v>20</v>
      </c>
      <c r="K36">
        <f t="shared" si="2"/>
        <v>80</v>
      </c>
    </row>
    <row r="37" spans="1:11">
      <c r="A37" s="8" t="s">
        <v>85</v>
      </c>
      <c r="B37" s="2">
        <v>3</v>
      </c>
      <c r="C37" s="8">
        <v>0.4</v>
      </c>
      <c r="D37" s="9">
        <f t="shared" si="0"/>
        <v>72.000000000000014</v>
      </c>
      <c r="G37" s="2">
        <v>3.5</v>
      </c>
      <c r="H37" s="8">
        <v>0.8</v>
      </c>
      <c r="I37">
        <f t="shared" si="1"/>
        <v>56.000000000000007</v>
      </c>
      <c r="K37">
        <f t="shared" si="2"/>
        <v>128.00000000000003</v>
      </c>
    </row>
    <row r="38" spans="1:11">
      <c r="A38" s="8" t="s">
        <v>70</v>
      </c>
      <c r="B38" s="2">
        <v>14</v>
      </c>
      <c r="C38" s="8">
        <v>1</v>
      </c>
      <c r="D38" s="9">
        <f t="shared" si="0"/>
        <v>840</v>
      </c>
      <c r="G38" s="2">
        <v>15</v>
      </c>
      <c r="H38" s="8">
        <v>1</v>
      </c>
      <c r="I38">
        <f t="shared" si="1"/>
        <v>300</v>
      </c>
      <c r="K38">
        <f t="shared" si="2"/>
        <v>1140</v>
      </c>
    </row>
    <row r="39" spans="1:11">
      <c r="A39" s="9" t="s">
        <v>131</v>
      </c>
      <c r="B39" s="2">
        <v>8</v>
      </c>
      <c r="C39" s="9">
        <v>0.15</v>
      </c>
      <c r="D39" s="9">
        <f t="shared" si="0"/>
        <v>72</v>
      </c>
      <c r="G39" s="2">
        <v>8</v>
      </c>
      <c r="H39" s="9">
        <v>0.3</v>
      </c>
      <c r="I39">
        <f t="shared" si="1"/>
        <v>48</v>
      </c>
      <c r="K39">
        <f t="shared" si="2"/>
        <v>120</v>
      </c>
    </row>
    <row r="40" spans="1:11">
      <c r="A40" s="9" t="s">
        <v>107</v>
      </c>
      <c r="B40" s="2">
        <v>0</v>
      </c>
      <c r="C40" s="9">
        <v>1</v>
      </c>
      <c r="D40" s="9">
        <f t="shared" si="0"/>
        <v>0</v>
      </c>
      <c r="G40" s="2">
        <v>0</v>
      </c>
      <c r="H40" s="9">
        <v>1</v>
      </c>
      <c r="I40">
        <f t="shared" si="1"/>
        <v>0</v>
      </c>
      <c r="K40">
        <f t="shared" si="2"/>
        <v>0</v>
      </c>
    </row>
    <row r="41" spans="1:11">
      <c r="A41" s="8" t="s">
        <v>75</v>
      </c>
      <c r="B41" s="2">
        <v>4</v>
      </c>
      <c r="C41" s="8">
        <v>0.15</v>
      </c>
      <c r="D41" s="9">
        <f t="shared" si="0"/>
        <v>36</v>
      </c>
      <c r="G41" s="2">
        <v>4</v>
      </c>
      <c r="H41" s="8">
        <v>0.3</v>
      </c>
      <c r="I41">
        <f t="shared" si="1"/>
        <v>24</v>
      </c>
      <c r="K41">
        <f t="shared" si="2"/>
        <v>60</v>
      </c>
    </row>
    <row r="42" spans="1:11">
      <c r="A42" s="8" t="s">
        <v>67</v>
      </c>
      <c r="B42" s="2">
        <v>4</v>
      </c>
      <c r="C42" s="8">
        <v>0.4</v>
      </c>
      <c r="D42" s="9">
        <f t="shared" si="0"/>
        <v>96</v>
      </c>
      <c r="G42" s="2">
        <v>4</v>
      </c>
      <c r="H42" s="8">
        <v>0.8</v>
      </c>
      <c r="I42">
        <f t="shared" si="1"/>
        <v>64</v>
      </c>
      <c r="K42">
        <f t="shared" si="2"/>
        <v>160</v>
      </c>
    </row>
    <row r="43" spans="1:11">
      <c r="A43" s="9" t="s">
        <v>87</v>
      </c>
      <c r="B43" s="2">
        <v>9</v>
      </c>
      <c r="C43" s="9">
        <v>0.5</v>
      </c>
      <c r="D43" s="9">
        <f t="shared" si="0"/>
        <v>270</v>
      </c>
      <c r="G43" s="2">
        <v>9</v>
      </c>
      <c r="H43" s="9">
        <v>1</v>
      </c>
      <c r="I43">
        <f t="shared" si="1"/>
        <v>180</v>
      </c>
      <c r="K43">
        <f t="shared" si="2"/>
        <v>450</v>
      </c>
    </row>
    <row r="44" spans="1:11">
      <c r="A44" s="9" t="s">
        <v>9</v>
      </c>
      <c r="B44" s="2">
        <v>2</v>
      </c>
      <c r="C44" s="9">
        <v>1</v>
      </c>
      <c r="D44" s="9">
        <f t="shared" si="0"/>
        <v>120</v>
      </c>
      <c r="G44" s="2">
        <v>4</v>
      </c>
      <c r="H44" s="9">
        <v>1</v>
      </c>
      <c r="I44">
        <f t="shared" si="1"/>
        <v>80</v>
      </c>
      <c r="K44">
        <f t="shared" si="2"/>
        <v>200</v>
      </c>
    </row>
    <row r="45" spans="1:11">
      <c r="A45" s="9" t="s">
        <v>96</v>
      </c>
      <c r="B45" s="2">
        <v>2</v>
      </c>
      <c r="C45" s="9">
        <v>0.45</v>
      </c>
      <c r="D45" s="9">
        <f t="shared" si="0"/>
        <v>54</v>
      </c>
      <c r="G45" s="2">
        <v>2</v>
      </c>
      <c r="H45" s="9">
        <v>0.9</v>
      </c>
      <c r="I45">
        <f t="shared" si="1"/>
        <v>36</v>
      </c>
      <c r="K45">
        <f t="shared" si="2"/>
        <v>90</v>
      </c>
    </row>
    <row r="46" spans="1:11">
      <c r="A46" s="8" t="s">
        <v>86</v>
      </c>
      <c r="B46" s="2">
        <v>2</v>
      </c>
      <c r="C46" s="8">
        <v>1</v>
      </c>
      <c r="D46" s="9">
        <f t="shared" si="0"/>
        <v>120</v>
      </c>
      <c r="G46" s="2">
        <v>2</v>
      </c>
      <c r="H46" s="8">
        <v>1</v>
      </c>
      <c r="I46">
        <f t="shared" si="1"/>
        <v>40</v>
      </c>
      <c r="K46">
        <f t="shared" si="2"/>
        <v>160</v>
      </c>
    </row>
    <row r="47" spans="1:11">
      <c r="A47" s="9" t="s">
        <v>109</v>
      </c>
      <c r="B47" s="2">
        <v>4</v>
      </c>
      <c r="C47" s="9">
        <v>1</v>
      </c>
      <c r="D47" s="9">
        <f t="shared" si="0"/>
        <v>240</v>
      </c>
      <c r="G47" s="2">
        <v>4</v>
      </c>
      <c r="H47" s="9">
        <v>1</v>
      </c>
      <c r="I47">
        <f t="shared" si="1"/>
        <v>80</v>
      </c>
      <c r="K47">
        <f t="shared" si="2"/>
        <v>320</v>
      </c>
    </row>
    <row r="48" spans="1:11">
      <c r="A48" s="9" t="s">
        <v>101</v>
      </c>
      <c r="B48" s="2">
        <v>2</v>
      </c>
      <c r="C48" s="9">
        <v>0.3</v>
      </c>
      <c r="D48" s="9">
        <f t="shared" si="0"/>
        <v>36</v>
      </c>
      <c r="G48" s="2">
        <v>2</v>
      </c>
      <c r="H48" s="9">
        <v>0.6</v>
      </c>
      <c r="I48">
        <f t="shared" si="1"/>
        <v>24</v>
      </c>
      <c r="K48">
        <f t="shared" si="2"/>
        <v>60</v>
      </c>
    </row>
    <row r="49" spans="1:11">
      <c r="A49" s="9" t="s">
        <v>132</v>
      </c>
      <c r="B49" s="2">
        <v>9</v>
      </c>
      <c r="C49" s="9">
        <v>0.45</v>
      </c>
      <c r="D49" s="9">
        <f t="shared" si="0"/>
        <v>243</v>
      </c>
      <c r="G49" s="2">
        <v>9</v>
      </c>
      <c r="H49" s="9">
        <v>0.9</v>
      </c>
      <c r="I49">
        <f t="shared" si="1"/>
        <v>162</v>
      </c>
      <c r="K49">
        <f t="shared" si="2"/>
        <v>405</v>
      </c>
    </row>
    <row r="50" spans="1:11">
      <c r="A50" s="9" t="s">
        <v>117</v>
      </c>
      <c r="B50" s="2">
        <v>2</v>
      </c>
      <c r="C50" s="9">
        <v>0.2</v>
      </c>
      <c r="D50" s="9">
        <f t="shared" si="0"/>
        <v>24</v>
      </c>
      <c r="G50" s="2">
        <v>2</v>
      </c>
      <c r="H50" s="9">
        <v>0.4</v>
      </c>
      <c r="I50">
        <f t="shared" si="1"/>
        <v>16</v>
      </c>
      <c r="K50">
        <f t="shared" si="2"/>
        <v>40</v>
      </c>
    </row>
    <row r="51" spans="1:11">
      <c r="A51" s="9" t="s">
        <v>118</v>
      </c>
      <c r="B51" s="2">
        <v>0</v>
      </c>
      <c r="C51" s="9">
        <v>0.3</v>
      </c>
      <c r="D51" s="9">
        <f t="shared" si="0"/>
        <v>0</v>
      </c>
      <c r="G51" s="2">
        <v>0</v>
      </c>
      <c r="H51" s="9">
        <v>0.6</v>
      </c>
      <c r="I51">
        <f t="shared" si="1"/>
        <v>0</v>
      </c>
      <c r="K51">
        <f t="shared" si="2"/>
        <v>0</v>
      </c>
    </row>
    <row r="52" spans="1:11">
      <c r="A52" s="9" t="s">
        <v>97</v>
      </c>
      <c r="B52" s="2">
        <v>0</v>
      </c>
      <c r="C52" s="9">
        <v>0.5</v>
      </c>
      <c r="D52" s="9">
        <f t="shared" si="0"/>
        <v>0</v>
      </c>
      <c r="G52" s="2">
        <v>1</v>
      </c>
      <c r="H52" s="9">
        <v>1</v>
      </c>
      <c r="I52">
        <f t="shared" si="1"/>
        <v>20</v>
      </c>
      <c r="K52">
        <f t="shared" si="2"/>
        <v>20</v>
      </c>
    </row>
    <row r="53" spans="1:11">
      <c r="A53" s="9" t="s">
        <v>119</v>
      </c>
      <c r="B53" s="2">
        <v>1</v>
      </c>
      <c r="C53" s="9">
        <v>1</v>
      </c>
      <c r="D53" s="9">
        <f t="shared" si="0"/>
        <v>60</v>
      </c>
      <c r="G53" s="2">
        <v>4</v>
      </c>
      <c r="H53" s="9">
        <v>2</v>
      </c>
      <c r="I53">
        <f t="shared" si="1"/>
        <v>160</v>
      </c>
      <c r="K53">
        <f t="shared" si="2"/>
        <v>220</v>
      </c>
    </row>
    <row r="54" spans="1:11">
      <c r="A54" s="9" t="s">
        <v>112</v>
      </c>
      <c r="B54" s="2">
        <v>3</v>
      </c>
      <c r="C54" s="9">
        <v>1</v>
      </c>
      <c r="D54" s="9">
        <f t="shared" si="0"/>
        <v>180</v>
      </c>
      <c r="G54" s="2">
        <v>3</v>
      </c>
      <c r="H54" s="9">
        <v>2</v>
      </c>
      <c r="I54">
        <f t="shared" si="1"/>
        <v>120</v>
      </c>
      <c r="K54">
        <f t="shared" si="2"/>
        <v>300</v>
      </c>
    </row>
    <row r="55" spans="1:11">
      <c r="A55" s="9" t="s">
        <v>133</v>
      </c>
      <c r="B55" s="2">
        <v>2</v>
      </c>
      <c r="C55" s="9">
        <v>0.1</v>
      </c>
      <c r="D55" s="9">
        <f t="shared" si="0"/>
        <v>12</v>
      </c>
      <c r="G55" s="2">
        <v>5</v>
      </c>
      <c r="H55" s="9">
        <v>0.2</v>
      </c>
      <c r="I55">
        <f t="shared" si="1"/>
        <v>20</v>
      </c>
      <c r="K55">
        <f t="shared" si="2"/>
        <v>32</v>
      </c>
    </row>
    <row r="56" spans="1:11">
      <c r="A56" s="9" t="s">
        <v>10</v>
      </c>
      <c r="B56" s="2">
        <v>0</v>
      </c>
      <c r="C56" s="9">
        <v>0.3</v>
      </c>
      <c r="D56" s="9">
        <f t="shared" si="0"/>
        <v>0</v>
      </c>
      <c r="G56" s="2">
        <v>0</v>
      </c>
      <c r="H56" s="9">
        <v>0.6</v>
      </c>
      <c r="I56">
        <f t="shared" si="1"/>
        <v>0</v>
      </c>
      <c r="K56">
        <f t="shared" si="2"/>
        <v>0</v>
      </c>
    </row>
    <row r="57" spans="1:11">
      <c r="A57" s="8" t="s">
        <v>68</v>
      </c>
      <c r="B57" s="2">
        <v>2</v>
      </c>
      <c r="C57" s="8">
        <v>1</v>
      </c>
      <c r="D57" s="9">
        <f t="shared" si="0"/>
        <v>120</v>
      </c>
      <c r="G57" s="2">
        <v>2</v>
      </c>
      <c r="H57" s="8">
        <v>1</v>
      </c>
      <c r="I57">
        <f t="shared" si="1"/>
        <v>40</v>
      </c>
      <c r="K57">
        <f t="shared" si="2"/>
        <v>160</v>
      </c>
    </row>
    <row r="58" spans="1:11">
      <c r="A58" s="9" t="s">
        <v>98</v>
      </c>
      <c r="B58" s="2">
        <v>4</v>
      </c>
      <c r="C58" s="9">
        <v>0.5</v>
      </c>
      <c r="D58" s="9">
        <f t="shared" si="0"/>
        <v>120</v>
      </c>
      <c r="G58" s="2">
        <v>4</v>
      </c>
      <c r="H58" s="9">
        <v>1</v>
      </c>
      <c r="I58">
        <f t="shared" si="1"/>
        <v>80</v>
      </c>
      <c r="K58">
        <f t="shared" si="2"/>
        <v>200</v>
      </c>
    </row>
    <row r="59" spans="1:11">
      <c r="A59" s="8" t="s">
        <v>69</v>
      </c>
      <c r="B59" s="2">
        <v>4</v>
      </c>
      <c r="C59" s="8">
        <v>0.1</v>
      </c>
      <c r="D59" s="9">
        <f t="shared" si="0"/>
        <v>24</v>
      </c>
      <c r="G59" s="2">
        <v>4</v>
      </c>
      <c r="H59" s="8">
        <v>0.2</v>
      </c>
      <c r="I59">
        <f t="shared" si="1"/>
        <v>16</v>
      </c>
      <c r="K59">
        <f t="shared" si="2"/>
        <v>40</v>
      </c>
    </row>
    <row r="60" spans="1:11">
      <c r="A60" s="9" t="s">
        <v>99</v>
      </c>
      <c r="B60" s="2">
        <v>2</v>
      </c>
      <c r="C60" s="9">
        <v>0.4</v>
      </c>
      <c r="D60" s="9">
        <f t="shared" si="0"/>
        <v>48</v>
      </c>
      <c r="G60" s="2">
        <v>6</v>
      </c>
      <c r="H60" s="9">
        <v>0.8</v>
      </c>
      <c r="I60">
        <f t="shared" si="1"/>
        <v>96.000000000000014</v>
      </c>
      <c r="K60">
        <f t="shared" si="2"/>
        <v>144</v>
      </c>
    </row>
    <row r="61" spans="1:11">
      <c r="A61" s="9" t="s">
        <v>108</v>
      </c>
      <c r="B61" s="2">
        <v>0</v>
      </c>
      <c r="C61" s="9">
        <v>1</v>
      </c>
      <c r="D61" s="9">
        <f t="shared" si="0"/>
        <v>0</v>
      </c>
      <c r="G61" s="2">
        <v>0</v>
      </c>
      <c r="H61" s="9">
        <v>1</v>
      </c>
      <c r="I61">
        <f t="shared" si="1"/>
        <v>0</v>
      </c>
      <c r="K61">
        <f t="shared" si="2"/>
        <v>0</v>
      </c>
    </row>
    <row r="62" spans="1:11">
      <c r="A62" s="9" t="s">
        <v>120</v>
      </c>
      <c r="B62" s="2">
        <v>11</v>
      </c>
      <c r="C62" s="9">
        <v>0.6</v>
      </c>
      <c r="D62" s="9">
        <f t="shared" si="0"/>
        <v>396</v>
      </c>
      <c r="G62" s="2">
        <v>11</v>
      </c>
      <c r="H62" s="9">
        <v>1.2</v>
      </c>
      <c r="I62">
        <f t="shared" si="1"/>
        <v>264</v>
      </c>
      <c r="K62">
        <f t="shared" si="2"/>
        <v>660</v>
      </c>
    </row>
    <row r="63" spans="1:11">
      <c r="A63" s="9" t="s">
        <v>100</v>
      </c>
      <c r="B63" s="2">
        <v>2</v>
      </c>
      <c r="C63" s="9">
        <v>0.5</v>
      </c>
      <c r="D63" s="9">
        <f t="shared" si="0"/>
        <v>60</v>
      </c>
      <c r="G63" s="2">
        <v>2</v>
      </c>
      <c r="H63" s="9">
        <v>1</v>
      </c>
      <c r="I63">
        <f t="shared" si="1"/>
        <v>40</v>
      </c>
      <c r="K63">
        <f t="shared" si="2"/>
        <v>100</v>
      </c>
    </row>
    <row r="64" spans="1:11">
      <c r="A64" s="72"/>
      <c r="H64" s="2">
        <v>1</v>
      </c>
    </row>
  </sheetData>
  <sheetCalcPr fullCalcOnLoad="1"/>
  <phoneticPr fontId="5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T70"/>
  <sheetViews>
    <sheetView workbookViewId="0">
      <selection activeCell="S24" sqref="S24"/>
    </sheetView>
  </sheetViews>
  <sheetFormatPr baseColWidth="10" defaultColWidth="10.7109375" defaultRowHeight="13"/>
  <cols>
    <col min="1" max="1" width="5.7109375" style="2" customWidth="1"/>
    <col min="2" max="2" width="10.5703125" style="2" customWidth="1"/>
    <col min="3" max="3" width="4.5703125" style="2" customWidth="1"/>
    <col min="4" max="4" width="5.28515625" style="2" customWidth="1"/>
    <col min="5" max="5" width="5.8554687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14</v>
      </c>
      <c r="G5" s="64"/>
      <c r="H5" s="65"/>
      <c r="I5" s="63">
        <v>15</v>
      </c>
      <c r="J5" s="64"/>
      <c r="K5" s="65"/>
      <c r="L5" s="63">
        <v>16</v>
      </c>
      <c r="M5" s="64"/>
      <c r="N5" s="65"/>
      <c r="O5" s="63">
        <v>17</v>
      </c>
      <c r="P5" s="64"/>
      <c r="Q5" s="65"/>
      <c r="R5" s="63"/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45</v>
      </c>
      <c r="B7" s="25" t="s">
        <v>68</v>
      </c>
      <c r="C7" s="26">
        <f>IF(B7="","",VLOOKUP(B7,DATA!$A$2:$E$68,2,0))</f>
        <v>1.5</v>
      </c>
      <c r="D7" s="26">
        <f>IF(B7="","",VLOOKUP(B7,DATA!$A$2:$E$68,3,0))</f>
        <v>1</v>
      </c>
      <c r="E7" s="26">
        <f>IF(B7="","",VLOOKUP(B7,DATA!$A$2:$E$68,4,0))</f>
        <v>1</v>
      </c>
      <c r="F7" s="27"/>
      <c r="G7" s="6"/>
      <c r="H7" s="23" t="str">
        <f>IF(SUM(F7:G7)&gt;0,F$5-VLOOKUP($B7,DATA!$A$2:$E$68,5,0),"")</f>
        <v/>
      </c>
      <c r="I7" s="6"/>
      <c r="J7" s="6"/>
      <c r="K7" s="23" t="str">
        <f>IF(SUM(I7:J7)&gt;0,I$5-VLOOKUP($B7,DATA!$A$2:$E$68,5,0),"")</f>
        <v/>
      </c>
      <c r="L7" s="6"/>
      <c r="M7" s="6"/>
      <c r="N7" s="23" t="str">
        <f>IF(SUM(L7:M7)&gt;0,L$5-VLOOKUP($B7,DATA!$A$2:$E$68,5,0),"")</f>
        <v/>
      </c>
      <c r="O7" s="6"/>
      <c r="P7" s="6"/>
      <c r="Q7" s="23" t="str">
        <f>IF(SUM(O7:P7)&gt;0,O$5-VLOOKUP($B7,DATA!$A$2:$E$68,5,0),"")</f>
        <v/>
      </c>
      <c r="R7" s="6"/>
      <c r="S7" s="6"/>
      <c r="T7" s="23" t="str">
        <f>IF(SUM(R7:S7)&gt;0,R$5-VLOOKUP($B7,DATA!$A$2:$E$68,5,0),"")</f>
        <v/>
      </c>
    </row>
    <row r="8" spans="1:20">
      <c r="A8" s="26"/>
      <c r="B8" s="26" t="s">
        <v>85</v>
      </c>
      <c r="C8" s="26">
        <f>IF(B8="","",VLOOKUP(B8,DATA!$A$2:$E$68,2,0))</f>
        <v>7.5</v>
      </c>
      <c r="D8" s="26">
        <f>IF(B8="","",VLOOKUP(B8,DATA!$A$2:$E$68,3,0))</f>
        <v>0.4</v>
      </c>
      <c r="E8" s="26">
        <f>IF(B8="","",VLOOKUP(B8,DATA!$A$2:$E$68,4,0))</f>
        <v>0.8</v>
      </c>
      <c r="F8" s="6"/>
      <c r="G8" s="6"/>
      <c r="H8" s="23" t="str">
        <f>IF(SUM(F8:G8)&gt;0,F$5-VLOOKUP($B8,DATA!$A$2:$E$68,5,0),"")</f>
        <v/>
      </c>
      <c r="I8" s="6"/>
      <c r="J8" s="6"/>
      <c r="K8" s="23" t="str">
        <f>IF(SUM(I8:J8)&gt;0,I$5-VLOOKUP($B8,DATA!$A$2:$E$68,5,0),"")</f>
        <v/>
      </c>
      <c r="L8" s="6"/>
      <c r="M8" s="6"/>
      <c r="N8" s="23" t="str">
        <f>IF(SUM(L8:M8)&gt;0,L$5-VLOOKUP($B8,DATA!$A$2:$E$68,5,0),"")</f>
        <v/>
      </c>
      <c r="O8" s="6"/>
      <c r="P8" s="6"/>
      <c r="Q8" s="23" t="str">
        <f>IF(SUM(O8:P8)&gt;0,O$5-VLOOKUP($B8,DATA!$A$2:$E$68,5,0),"")</f>
        <v/>
      </c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85</v>
      </c>
      <c r="C9" s="26">
        <f>IF(B9="","",VLOOKUP(B9,DATA!$A$2:$E$68,2,0))</f>
        <v>7.5</v>
      </c>
      <c r="D9" s="26">
        <f>IF(B9="","",VLOOKUP(B9,DATA!$A$2:$E$68,3,0))</f>
        <v>0.4</v>
      </c>
      <c r="E9" s="26">
        <f>IF(B9="","",VLOOKUP(B9,DATA!$A$2:$E$68,4,0))</f>
        <v>0.8</v>
      </c>
      <c r="F9" s="6"/>
      <c r="G9" s="6"/>
      <c r="H9" s="23" t="str">
        <f>IF(SUM(F9:G9)&gt;0,F$5-VLOOKUP($B9,DATA!$A$2:$E$68,5,0),"")</f>
        <v/>
      </c>
      <c r="I9" s="6"/>
      <c r="J9" s="6"/>
      <c r="K9" s="23" t="str">
        <f>IF(SUM(I9:J9)&gt;0,I$5-VLOOKUP($B9,DATA!$A$2:$E$68,5,0),"")</f>
        <v/>
      </c>
      <c r="L9" s="6"/>
      <c r="M9" s="6"/>
      <c r="N9" s="23" t="str">
        <f>IF(SUM(L9:M9)&gt;0,L$5-VLOOKUP($B9,DATA!$A$2:$E$68,5,0),"")</f>
        <v/>
      </c>
      <c r="O9" s="6"/>
      <c r="P9" s="6"/>
      <c r="Q9" s="23" t="str">
        <f>IF(SUM(O9:P9)&gt;0,O$5-VLOOKUP($B9,DATA!$A$2:$E$68,5,0),"")</f>
        <v/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113</v>
      </c>
      <c r="C10" s="26">
        <f>IF(B10="","",VLOOKUP(B10,DATA!$A$2:$E$68,2,0))</f>
        <v>1.4</v>
      </c>
      <c r="D10" s="26">
        <f>IF(B10="","",VLOOKUP(B10,DATA!$A$2:$E$68,3,0))</f>
        <v>0.4</v>
      </c>
      <c r="E10" s="26">
        <f>IF(B10="","",VLOOKUP(B10,DATA!$A$2:$E$68,4,0))</f>
        <v>0.8</v>
      </c>
      <c r="F10" s="6"/>
      <c r="G10" s="6"/>
      <c r="H10" s="23" t="str">
        <f>IF(SUM(F10:G10)&gt;0,F$5-VLOOKUP($B10,DATA!$A$2:$E$68,5,0),"")</f>
        <v/>
      </c>
      <c r="I10" s="6"/>
      <c r="J10" s="6"/>
      <c r="K10" s="23" t="str">
        <f>IF(SUM(I10:J10)&gt;0,I$5-VLOOKUP($B10,DATA!$A$2:$E$68,5,0),"")</f>
        <v/>
      </c>
      <c r="L10" s="6"/>
      <c r="M10" s="6"/>
      <c r="N10" s="23" t="str">
        <f>IF(SUM(L10:M10)&gt;0,L$5-VLOOKUP($B10,DATA!$A$2:$E$68,5,0),"")</f>
        <v/>
      </c>
      <c r="O10" s="6"/>
      <c r="P10" s="6"/>
      <c r="Q10" s="23" t="str">
        <f>IF(SUM(O10:P10)&gt;0,O$5-VLOOKUP($B10,DATA!$A$2:$E$68,5,0),"")</f>
        <v/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6" t="s">
        <v>70</v>
      </c>
      <c r="C11" s="26">
        <f>IF(B11="","",VLOOKUP(B11,DATA!$A$2:$E$68,2,0))</f>
        <v>1.5</v>
      </c>
      <c r="D11" s="26">
        <f>IF(B11="","",VLOOKUP(B11,DATA!$A$2:$E$68,3,0))</f>
        <v>1</v>
      </c>
      <c r="E11" s="26">
        <f>IF(B11="","",VLOOKUP(B11,DATA!$A$2:$E$68,4,0))</f>
        <v>1</v>
      </c>
      <c r="F11" s="6"/>
      <c r="G11" s="6"/>
      <c r="H11" s="23" t="str">
        <f>IF(SUM(F11:G11)&gt;0,F$5-VLOOKUP($B11,DATA!$A$2:$E$68,5,0),"")</f>
        <v/>
      </c>
      <c r="I11" s="6"/>
      <c r="J11" s="6"/>
      <c r="K11" s="23" t="str">
        <f>IF(SUM(I11:J11)&gt;0,I$5-VLOOKUP($B11,DATA!$A$2:$E$68,5,0),"")</f>
        <v/>
      </c>
      <c r="L11" s="6"/>
      <c r="M11" s="6"/>
      <c r="N11" s="23" t="str">
        <f>IF(SUM(L11:M11)&gt;0,L$5-VLOOKUP($B11,DATA!$A$2:$E$68,5,0),"")</f>
        <v/>
      </c>
      <c r="O11" s="6"/>
      <c r="P11" s="6"/>
      <c r="Q11" s="23" t="str">
        <f>IF(SUM(O11:P11)&gt;0,O$5-VLOOKUP($B11,DATA!$A$2:$E$68,5,0),"")</f>
        <v/>
      </c>
      <c r="R11" s="6"/>
      <c r="S11" s="6"/>
      <c r="T11" s="23" t="str">
        <f>IF(SUM(R11:S11)&gt;0,R$5-VLOOKUP($B11,DATA!$A$2:$E$68,5,0),"")</f>
        <v/>
      </c>
    </row>
    <row r="12" spans="1:20">
      <c r="A12" s="26"/>
      <c r="B12" s="26" t="s">
        <v>104</v>
      </c>
      <c r="C12" s="26">
        <f>IF(B12="","",VLOOKUP(B12,DATA!$A$2:$E$68,2,0))</f>
        <v>1.5</v>
      </c>
      <c r="D12" s="26">
        <f>IF(B12="","",VLOOKUP(B12,DATA!$A$2:$E$68,3,0))</f>
        <v>1</v>
      </c>
      <c r="E12" s="26">
        <f>IF(B12="","",VLOOKUP(B12,DATA!$A$2:$E$68,4,0))</f>
        <v>1</v>
      </c>
      <c r="F12" s="6"/>
      <c r="G12" s="6"/>
      <c r="H12" s="23" t="str">
        <f>IF(SUM(F12:G12)&gt;0,F$5-VLOOKUP($B12,DATA!$A$2:$E$68,5,0),"")</f>
        <v/>
      </c>
      <c r="I12" s="6"/>
      <c r="J12" s="6"/>
      <c r="K12" s="23" t="str">
        <f>IF(SUM(I12:J12)&gt;0,I$5-VLOOKUP($B12,DATA!$A$2:$E$68,5,0),"")</f>
        <v/>
      </c>
      <c r="L12" s="6"/>
      <c r="M12" s="6"/>
      <c r="N12" s="23" t="str">
        <f>IF(SUM(L12:M12)&gt;0,L$5-VLOOKUP($B12,DATA!$A$2:$E$68,5,0),"")</f>
        <v/>
      </c>
      <c r="O12" s="6"/>
      <c r="P12" s="6"/>
      <c r="Q12" s="23" t="str">
        <f>IF(SUM(O12:P12)&gt;0,O$5-VLOOKUP($B12,DATA!$A$2:$E$68,5,0),"")</f>
        <v/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26" t="s">
        <v>116</v>
      </c>
      <c r="C13" s="26">
        <f>IF(B13="","",VLOOKUP(B13,DATA!$A$2:$E$68,2,0))</f>
        <v>2.5</v>
      </c>
      <c r="D13" s="26">
        <f>IF(B13="","",VLOOKUP(B13,DATA!$A$2:$E$68,3,0))</f>
        <v>0.5</v>
      </c>
      <c r="E13" s="26">
        <f>IF(B13="","",VLOOKUP(B13,DATA!$A$2:$E$68,4,0))</f>
        <v>0.5</v>
      </c>
      <c r="F13" s="6"/>
      <c r="G13" s="6"/>
      <c r="H13" s="23" t="str">
        <f>IF(SUM(F13:G13)&gt;0,F$5-VLOOKUP($B13,DATA!$A$2:$E$68,5,0),"")</f>
        <v/>
      </c>
      <c r="I13" s="6"/>
      <c r="J13" s="6"/>
      <c r="K13" s="23" t="str">
        <f>IF(SUM(I13:J13)&gt;0,I$5-VLOOKUP($B13,DATA!$A$2:$E$68,5,0),"")</f>
        <v/>
      </c>
      <c r="L13" s="6"/>
      <c r="M13" s="6"/>
      <c r="N13" s="23" t="str">
        <f>IF(SUM(L13:M13)&gt;0,L$5-VLOOKUP($B13,DATA!$A$2:$E$68,5,0),"")</f>
        <v/>
      </c>
      <c r="O13" s="6"/>
      <c r="P13" s="6"/>
      <c r="Q13" s="23" t="str">
        <f>IF(SUM(O13:P13)&gt;0,O$5-VLOOKUP($B13,DATA!$A$2:$E$68,5,0),"")</f>
        <v/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70</v>
      </c>
      <c r="C14" s="26">
        <f>IF(B14="","",VLOOKUP(B14,DATA!$A$2:$E$68,2,0))</f>
        <v>1.5</v>
      </c>
      <c r="D14" s="26">
        <f>IF(B14="","",VLOOKUP(B14,DATA!$A$2:$E$68,3,0))</f>
        <v>1</v>
      </c>
      <c r="E14" s="26">
        <f>IF(B14="","",VLOOKUP(B14,DATA!$A$2:$E$68,4,0))</f>
        <v>1</v>
      </c>
      <c r="F14" s="6"/>
      <c r="G14" s="6"/>
      <c r="H14" s="23" t="str">
        <f>IF(SUM(F14:G14)&gt;0,F$5-VLOOKUP($B14,DATA!$A$2:$E$68,5,0),"")</f>
        <v/>
      </c>
      <c r="I14" s="6"/>
      <c r="J14" s="6"/>
      <c r="K14" s="23" t="str">
        <f>IF(SUM(I14:J14)&gt;0,I$5-VLOOKUP($B14,DATA!$A$2:$E$68,5,0),"")</f>
        <v/>
      </c>
      <c r="L14" s="6"/>
      <c r="M14" s="6"/>
      <c r="N14" s="23" t="str">
        <f>IF(SUM(L14:M14)&gt;0,L$5-VLOOKUP($B14,DATA!$A$2:$E$68,5,0),"")</f>
        <v/>
      </c>
      <c r="O14" s="6"/>
      <c r="P14" s="6"/>
      <c r="Q14" s="23" t="str">
        <f>IF(SUM(O14:P14)&gt;0,O$5-VLOOKUP($B14,DATA!$A$2:$E$68,5,0),"")</f>
        <v/>
      </c>
      <c r="R14" s="6"/>
      <c r="S14" s="6"/>
      <c r="T14" s="23" t="str">
        <f>IF(SUM(R14:S14)&gt;0,R$5-VLOOKUP($B14,DATA!$A$2:$E$68,5,0),"")</f>
        <v/>
      </c>
    </row>
    <row r="15" spans="1:20">
      <c r="A15" s="26"/>
      <c r="B15" s="26" t="s">
        <v>85</v>
      </c>
      <c r="C15" s="26">
        <f>IF(B15="","",VLOOKUP(B15,DATA!$A$2:$E$68,2,0))</f>
        <v>7.5</v>
      </c>
      <c r="D15" s="26">
        <f>IF(B15="","",VLOOKUP(B15,DATA!$A$2:$E$68,3,0))</f>
        <v>0.4</v>
      </c>
      <c r="E15" s="26">
        <f>IF(B15="","",VLOOKUP(B15,DATA!$A$2:$E$68,4,0))</f>
        <v>0.8</v>
      </c>
      <c r="F15" s="6"/>
      <c r="G15" s="6"/>
      <c r="H15" s="23" t="str">
        <f>IF(SUM(F15:G15)&gt;0,F$5-VLOOKUP($B15,DATA!$A$2:$E$68,5,0),"")</f>
        <v/>
      </c>
      <c r="I15" s="6"/>
      <c r="J15" s="6"/>
      <c r="K15" s="23" t="str">
        <f>IF(SUM(I15:J15)&gt;0,I$5-VLOOKUP($B15,DATA!$A$2:$E$68,5,0),"")</f>
        <v/>
      </c>
      <c r="L15" s="6"/>
      <c r="M15" s="6"/>
      <c r="N15" s="23" t="str">
        <f>IF(SUM(L15:M15)&gt;0,L$5-VLOOKUP($B15,DATA!$A$2:$E$68,5,0),"")</f>
        <v/>
      </c>
      <c r="O15" s="6"/>
      <c r="P15" s="6"/>
      <c r="Q15" s="23" t="str">
        <f>IF(SUM(O15:P15)&gt;0,O$5-VLOOKUP($B15,DATA!$A$2:$E$68,5,0),"")</f>
        <v/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74</v>
      </c>
      <c r="C16" s="26">
        <f>IF(B16="","",VLOOKUP(B16,DATA!$A$2:$E$68,2,0))</f>
        <v>1.5</v>
      </c>
      <c r="D16" s="26">
        <f>IF(B16="","",VLOOKUP(B16,DATA!$A$2:$E$68,3,0))</f>
        <v>1</v>
      </c>
      <c r="E16" s="26">
        <f>IF(B16="","",VLOOKUP(B16,DATA!$A$2:$E$68,4,0))</f>
        <v>1</v>
      </c>
      <c r="F16" s="6"/>
      <c r="G16" s="6"/>
      <c r="H16" s="23" t="str">
        <f>IF(SUM(F16:G16)&gt;0,F$5-VLOOKUP($B16,DATA!$A$2:$E$68,5,0),"")</f>
        <v/>
      </c>
      <c r="I16" s="6"/>
      <c r="J16" s="6"/>
      <c r="K16" s="23" t="str">
        <f>IF(SUM(I16:J16)&gt;0,I$5-VLOOKUP($B16,DATA!$A$2:$E$68,5,0),"")</f>
        <v/>
      </c>
      <c r="L16" s="6"/>
      <c r="M16" s="6"/>
      <c r="N16" s="23" t="str">
        <f>IF(SUM(L16:M16)&gt;0,L$5-VLOOKUP($B16,DATA!$A$2:$E$68,5,0),"")</f>
        <v/>
      </c>
      <c r="O16" s="6"/>
      <c r="P16" s="6"/>
      <c r="Q16" s="23" t="str">
        <f>IF(SUM(O16:P16)&gt;0,O$5-VLOOKUP($B16,DATA!$A$2:$E$68,5,0),"")</f>
        <v/>
      </c>
      <c r="R16" s="6"/>
      <c r="S16" s="6"/>
      <c r="T16" s="23" t="str">
        <f>IF(SUM(R16:S16)&gt;0,R$5-VLOOKUP($B16,DATA!$A$2:$E$68,5,0),"")</f>
        <v/>
      </c>
    </row>
    <row r="17" spans="1:20">
      <c r="A17" s="26"/>
      <c r="B17" s="26" t="s">
        <v>87</v>
      </c>
      <c r="C17" s="26">
        <f>IF(B17="","",VLOOKUP(B17,DATA!$A$2:$E$68,2,0))</f>
        <v>1.9</v>
      </c>
      <c r="D17" s="26">
        <f>IF(B17="","",VLOOKUP(B17,DATA!$A$2:$E$68,3,0))</f>
        <v>0.5</v>
      </c>
      <c r="E17" s="26">
        <f>IF(B17="","",VLOOKUP(B17,DATA!$A$2:$E$68,4,0))</f>
        <v>1</v>
      </c>
      <c r="F17" s="6"/>
      <c r="G17" s="6"/>
      <c r="H17" s="23" t="str">
        <f>IF(SUM(F17:G17)&gt;0,F$5-VLOOKUP($B17,DATA!$A$2:$E$68,5,0),"")</f>
        <v/>
      </c>
      <c r="I17" s="6"/>
      <c r="J17" s="6"/>
      <c r="K17" s="23" t="str">
        <f>IF(SUM(I17:J17)&gt;0,I$5-VLOOKUP($B17,DATA!$A$2:$E$68,5,0),"")</f>
        <v/>
      </c>
      <c r="L17" s="6"/>
      <c r="M17" s="6"/>
      <c r="N17" s="23" t="str">
        <f>IF(SUM(L17:M17)&gt;0,L$5-VLOOKUP($B17,DATA!$A$2:$E$68,5,0),"")</f>
        <v/>
      </c>
      <c r="O17" s="6"/>
      <c r="P17" s="6"/>
      <c r="Q17" s="23" t="str">
        <f>IF(SUM(O17:P17)&gt;0,O$5-VLOOKUP($B17,DATA!$A$2:$E$68,5,0),"")</f>
        <v/>
      </c>
      <c r="R17" s="6"/>
      <c r="S17" s="6"/>
      <c r="T17" s="23" t="str">
        <f>IF(SUM(R17:S17)&gt;0,R$5-VLOOKUP($B17,DATA!$A$2:$E$68,5,0),"")</f>
        <v/>
      </c>
    </row>
    <row r="18" spans="1:20">
      <c r="A18" s="26"/>
      <c r="B18" s="26" t="s">
        <v>74</v>
      </c>
      <c r="C18" s="26">
        <f>IF(B18="","",VLOOKUP(B18,DATA!$A$2:$E$68,2,0))</f>
        <v>1.5</v>
      </c>
      <c r="D18" s="26">
        <f>IF(B18="","",VLOOKUP(B18,DATA!$A$2:$E$68,3,0))</f>
        <v>1</v>
      </c>
      <c r="E18" s="26">
        <f>IF(B18="","",VLOOKUP(B18,DATA!$A$2:$E$68,4,0))</f>
        <v>1</v>
      </c>
      <c r="F18" s="6"/>
      <c r="G18" s="6"/>
      <c r="H18" s="23" t="str">
        <f>IF(SUM(F18:G18)&gt;0,F$5-VLOOKUP($B18,DATA!$A$2:$E$68,5,0),"")</f>
        <v/>
      </c>
      <c r="I18" s="6"/>
      <c r="J18" s="6"/>
      <c r="K18" s="23" t="str">
        <f>IF(SUM(I18:J18)&gt;0,I$5-VLOOKUP($B18,DATA!$A$2:$E$68,5,0),"")</f>
        <v/>
      </c>
      <c r="L18" s="6"/>
      <c r="M18" s="6"/>
      <c r="N18" s="23" t="str">
        <f>IF(SUM(L18:M18)&gt;0,L$5-VLOOKUP($B18,DATA!$A$2:$E$68,5,0),"")</f>
        <v/>
      </c>
      <c r="O18" s="6"/>
      <c r="P18" s="6"/>
      <c r="Q18" s="23" t="str">
        <f>IF(SUM(O18:P18)&gt;0,O$5-VLOOKUP($B18,DATA!$A$2:$E$68,5,0),"")</f>
        <v/>
      </c>
      <c r="R18" s="6"/>
      <c r="S18" s="6"/>
      <c r="T18" s="23" t="str">
        <f>IF(SUM(R18:S18)&gt;0,R$5-VLOOKUP($B18,DATA!$A$2:$E$68,5,0),"")</f>
        <v/>
      </c>
    </row>
    <row r="19" spans="1:20">
      <c r="A19" s="26"/>
      <c r="B19" s="26" t="s">
        <v>72</v>
      </c>
      <c r="C19" s="26">
        <f>IF(B19="","",VLOOKUP(B19,DATA!$A$2:$E$68,2,0))</f>
        <v>1</v>
      </c>
      <c r="D19" s="26">
        <f>IF(B19="","",VLOOKUP(B19,DATA!$A$2:$E$68,3,0))</f>
        <v>1</v>
      </c>
      <c r="E19" s="26">
        <f>IF(B19="","",VLOOKUP(B19,DATA!$A$2:$E$68,4,0))</f>
        <v>1</v>
      </c>
      <c r="F19" s="6"/>
      <c r="G19" s="6"/>
      <c r="H19" s="23" t="str">
        <f>IF(SUM(F19:G19)&gt;0,F$5-VLOOKUP($B19,DATA!$A$2:$E$68,5,0),"")</f>
        <v/>
      </c>
      <c r="I19" s="6"/>
      <c r="J19" s="6"/>
      <c r="K19" s="23" t="str">
        <f>IF(SUM(I19:J19)&gt;0,I$5-VLOOKUP($B19,DATA!$A$2:$E$68,5,0),"")</f>
        <v/>
      </c>
      <c r="L19" s="6"/>
      <c r="M19" s="6"/>
      <c r="N19" s="23" t="str">
        <f>IF(SUM(L19:M19)&gt;0,L$5-VLOOKUP($B19,DATA!$A$2:$E$68,5,0),"")</f>
        <v/>
      </c>
      <c r="O19" s="6"/>
      <c r="P19" s="6"/>
      <c r="Q19" s="23" t="str">
        <f>IF(SUM(O19:P19)&gt;0,O$5-VLOOKUP($B19,DATA!$A$2:$E$68,5,0),"")</f>
        <v/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26" t="s">
        <v>72</v>
      </c>
      <c r="C20" s="26">
        <f>IF(B20="","",VLOOKUP(B20,DATA!$A$2:$E$68,2,0))</f>
        <v>1</v>
      </c>
      <c r="D20" s="26">
        <f>IF(B20="","",VLOOKUP(B20,DATA!$A$2:$E$68,3,0))</f>
        <v>1</v>
      </c>
      <c r="E20" s="26">
        <f>IF(B20="","",VLOOKUP(B20,DATA!$A$2:$E$68,4,0))</f>
        <v>1</v>
      </c>
      <c r="F20" s="6"/>
      <c r="G20" s="6"/>
      <c r="H20" s="23" t="str">
        <f>IF(SUM(F20:G20)&gt;0,F$5-VLOOKUP($B20,DATA!$A$2:$E$68,5,0),"")</f>
        <v/>
      </c>
      <c r="I20" s="6"/>
      <c r="J20" s="6"/>
      <c r="K20" s="23" t="str">
        <f>IF(SUM(I20:J20)&gt;0,I$5-VLOOKUP($B20,DATA!$A$2:$E$68,5,0),"")</f>
        <v/>
      </c>
      <c r="L20" s="6"/>
      <c r="M20" s="6"/>
      <c r="N20" s="23" t="str">
        <f>IF(SUM(L20:M20)&gt;0,L$5-VLOOKUP($B20,DATA!$A$2:$E$68,5,0),"")</f>
        <v/>
      </c>
      <c r="O20" s="6"/>
      <c r="P20" s="6"/>
      <c r="Q20" s="23" t="str">
        <f>IF(SUM(O20:P20)&gt;0,O$5-VLOOKUP($B20,DATA!$A$2:$E$68,5,0),"")</f>
        <v/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26" t="s">
        <v>72</v>
      </c>
      <c r="C21" s="26">
        <f>IF(B21="","",VLOOKUP(B21,DATA!$A$2:$E$68,2,0))</f>
        <v>1</v>
      </c>
      <c r="D21" s="26">
        <f>IF(B21="","",VLOOKUP(B21,DATA!$A$2:$E$68,3,0))</f>
        <v>1</v>
      </c>
      <c r="E21" s="26">
        <f>IF(B21="","",VLOOKUP(B21,DATA!$A$2:$E$68,4,0))</f>
        <v>1</v>
      </c>
      <c r="F21" s="6"/>
      <c r="G21" s="6"/>
      <c r="H21" s="23" t="str">
        <f>IF(SUM(F21:G21)&gt;0,F$5-VLOOKUP($B21,DATA!$A$2:$E$68,5,0),"")</f>
        <v/>
      </c>
      <c r="I21" s="6"/>
      <c r="J21" s="6"/>
      <c r="K21" s="23" t="str">
        <f>IF(SUM(I21:J21)&gt;0,I$5-VLOOKUP($B21,DATA!$A$2:$E$68,5,0),"")</f>
        <v/>
      </c>
      <c r="L21" s="6"/>
      <c r="M21" s="6"/>
      <c r="N21" s="23" t="str">
        <f>IF(SUM(L21:M21)&gt;0,L$5-VLOOKUP($B21,DATA!$A$2:$E$68,5,0),"")</f>
        <v/>
      </c>
      <c r="O21" s="6"/>
      <c r="P21" s="6"/>
      <c r="Q21" s="23" t="str">
        <f>IF(SUM(O21:P21)&gt;0,O$5-VLOOKUP($B21,DATA!$A$2:$E$68,5,0),"")</f>
        <v/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6" t="s">
        <v>72</v>
      </c>
      <c r="C22" s="26">
        <f>IF(B22="","",VLOOKUP(B22,DATA!$A$2:$E$68,2,0))</f>
        <v>1</v>
      </c>
      <c r="D22" s="26">
        <f>IF(B22="","",VLOOKUP(B22,DATA!$A$2:$E$68,3,0))</f>
        <v>1</v>
      </c>
      <c r="E22" s="26">
        <f>IF(B22="","",VLOOKUP(B22,DATA!$A$2:$E$68,4,0))</f>
        <v>1</v>
      </c>
      <c r="F22" s="6"/>
      <c r="G22" s="6"/>
      <c r="H22" s="23" t="str">
        <f>IF(SUM(F22:G22)&gt;0,F$5-VLOOKUP($B22,DATA!$A$2:$E$68,5,0),"")</f>
        <v/>
      </c>
      <c r="I22" s="6"/>
      <c r="J22" s="6"/>
      <c r="K22" s="23" t="str">
        <f>IF(SUM(I22:J22)&gt;0,I$5-VLOOKUP($B22,DATA!$A$2:$E$68,5,0),"")</f>
        <v/>
      </c>
      <c r="L22" s="6"/>
      <c r="M22" s="6"/>
      <c r="N22" s="23" t="str">
        <f>IF(SUM(L22:M22)&gt;0,L$5-VLOOKUP($B22,DATA!$A$2:$E$68,5,0),"")</f>
        <v/>
      </c>
      <c r="O22" s="6"/>
      <c r="P22" s="6"/>
      <c r="Q22" s="23" t="str">
        <f>IF(SUM(O22:P22)&gt;0,O$5-VLOOKUP($B22,DATA!$A$2:$E$68,5,0),"")</f>
        <v/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72</v>
      </c>
      <c r="C23" s="26">
        <f>IF(B23="","",VLOOKUP(B23,DATA!$A$2:$E$68,2,0))</f>
        <v>1</v>
      </c>
      <c r="D23" s="26">
        <f>IF(B23="","",VLOOKUP(B23,DATA!$A$2:$E$68,3,0))</f>
        <v>1</v>
      </c>
      <c r="E23" s="26">
        <f>IF(B23="","",VLOOKUP(B23,DATA!$A$2:$E$68,4,0))</f>
        <v>1</v>
      </c>
      <c r="F23" s="6"/>
      <c r="G23" s="6"/>
      <c r="H23" s="23" t="str">
        <f>IF(SUM(F23:G23)&gt;0,F$5-VLOOKUP($B23,DATA!$A$2:$E$68,5,0),"")</f>
        <v/>
      </c>
      <c r="I23" s="6"/>
      <c r="J23" s="6"/>
      <c r="K23" s="23" t="str">
        <f>IF(SUM(I23:J23)&gt;0,I$5-VLOOKUP($B23,DATA!$A$2:$E$68,5,0),"")</f>
        <v/>
      </c>
      <c r="L23" s="6"/>
      <c r="M23" s="6"/>
      <c r="N23" s="23" t="str">
        <f>IF(SUM(L23:M23)&gt;0,L$5-VLOOKUP($B23,DATA!$A$2:$E$68,5,0),"")</f>
        <v/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0</v>
      </c>
      <c r="G24" s="22">
        <f>SUMPRODUCT(($C$7:$C$23)*($E$7:$E$23)*(G$7:G$23))</f>
        <v>0</v>
      </c>
      <c r="H24" s="22"/>
      <c r="I24" s="22">
        <f t="shared" ref="I24:R24" si="0">SUMPRODUCT(($C$7:$C$23)*($D$7:$D$23)*(I$7:I$23))</f>
        <v>0</v>
      </c>
      <c r="J24" s="22">
        <f>SUMPRODUCT(($C$7:$C$23)*($E$7:$E$23)*(J$7:J$23))</f>
        <v>0</v>
      </c>
      <c r="K24" s="22"/>
      <c r="L24" s="22">
        <f t="shared" si="0"/>
        <v>0</v>
      </c>
      <c r="M24" s="22">
        <f>SUMPRODUCT(($C$7:$C$23)*($E$7:$E$23)*(M$7:M$23))</f>
        <v>0</v>
      </c>
      <c r="N24" s="22"/>
      <c r="O24" s="22">
        <f t="shared" si="0"/>
        <v>0</v>
      </c>
      <c r="P24" s="22">
        <f>SUMPRODUCT(($C$7:$C$23)*($E$7:$E$23)*(P$7:P$23))</f>
        <v>0</v>
      </c>
      <c r="Q24" s="22"/>
      <c r="R24" s="22">
        <f t="shared" si="0"/>
        <v>0</v>
      </c>
      <c r="S24" s="22">
        <f>SUMPRODUCT(($C$7:$C$23)*($E$7:$E$23)*(S$7:S$23))</f>
        <v>0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</row>
    <row r="27" spans="1:20">
      <c r="A27" s="9"/>
      <c r="B27" s="9"/>
      <c r="C27" s="9"/>
      <c r="D27" s="9"/>
    </row>
    <row r="28" spans="1:20">
      <c r="A28" s="9"/>
      <c r="B28" s="9"/>
      <c r="C28" s="9"/>
      <c r="D28" s="9"/>
    </row>
    <row r="29" spans="1:20">
      <c r="A29" s="9"/>
      <c r="B29" s="9"/>
      <c r="C29" s="8"/>
      <c r="D29" s="8"/>
    </row>
    <row r="30" spans="1:20">
      <c r="A30" s="9"/>
      <c r="B30" s="9"/>
      <c r="C30" s="9"/>
      <c r="D30" s="9"/>
    </row>
    <row r="31" spans="1:20">
      <c r="A31" s="9"/>
      <c r="B31" s="9"/>
      <c r="C31" s="9"/>
      <c r="D31" s="9"/>
    </row>
    <row r="32" spans="1:20">
      <c r="A32" s="9"/>
      <c r="B32" s="9"/>
      <c r="C32" s="9"/>
      <c r="D32" s="9"/>
    </row>
    <row r="33" spans="1:4">
      <c r="A33" s="8"/>
      <c r="B33" s="8"/>
      <c r="C33" s="8"/>
      <c r="D33" s="8"/>
    </row>
    <row r="34" spans="1:4">
      <c r="A34" s="9"/>
      <c r="B34" s="9"/>
      <c r="C34" s="9"/>
      <c r="D34" s="9"/>
    </row>
    <row r="35" spans="1:4">
      <c r="A35" s="9"/>
      <c r="B35" s="9"/>
      <c r="C35" s="9"/>
      <c r="D35" s="9"/>
    </row>
    <row r="36" spans="1:4">
      <c r="A36" s="8"/>
      <c r="B36" s="8"/>
      <c r="C36" s="8"/>
      <c r="D36" s="8"/>
    </row>
    <row r="37" spans="1:4">
      <c r="A37" s="9"/>
      <c r="B37" s="9"/>
      <c r="C37" s="9"/>
      <c r="D37" s="9"/>
    </row>
    <row r="38" spans="1:4">
      <c r="A38" s="8"/>
      <c r="B38" s="8"/>
      <c r="C38" s="8"/>
      <c r="D38" s="8"/>
    </row>
    <row r="39" spans="1:4">
      <c r="A39" s="9"/>
      <c r="B39" s="9"/>
      <c r="C39" s="9"/>
      <c r="D39" s="9"/>
    </row>
    <row r="40" spans="1:4">
      <c r="A40" s="8"/>
      <c r="B40" s="8"/>
      <c r="C40" s="8"/>
      <c r="D40" s="8"/>
    </row>
    <row r="41" spans="1:4">
      <c r="A41" s="9"/>
      <c r="B41" s="9"/>
      <c r="C41" s="9"/>
      <c r="D41" s="9"/>
    </row>
    <row r="42" spans="1:4">
      <c r="A42" s="9"/>
      <c r="B42" s="9"/>
      <c r="C42" s="9"/>
      <c r="D42" s="9"/>
    </row>
    <row r="43" spans="1:4">
      <c r="A43" s="9"/>
      <c r="B43" s="9"/>
      <c r="C43" s="9"/>
      <c r="D43" s="9"/>
    </row>
    <row r="44" spans="1:4">
      <c r="A44" s="8"/>
      <c r="B44" s="8"/>
      <c r="C44" s="8"/>
      <c r="D44" s="8"/>
    </row>
    <row r="45" spans="1:4">
      <c r="A45" s="9"/>
      <c r="B45" s="9"/>
      <c r="C45" s="9"/>
      <c r="D45" s="9"/>
    </row>
    <row r="46" spans="1:4">
      <c r="A46" s="8"/>
      <c r="B46" s="8"/>
      <c r="C46" s="8"/>
      <c r="D46" s="8"/>
    </row>
    <row r="47" spans="1:4">
      <c r="A47" s="9"/>
      <c r="B47" s="9"/>
      <c r="C47" s="9"/>
      <c r="D47" s="9"/>
    </row>
    <row r="48" spans="1:4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mergeCells count="5">
    <mergeCell ref="F5:H5"/>
    <mergeCell ref="I5:K5"/>
    <mergeCell ref="L5:N5"/>
    <mergeCell ref="O5:Q5"/>
    <mergeCell ref="R5:T5"/>
  </mergeCells>
  <phoneticPr fontId="5" type="noConversion"/>
  <conditionalFormatting sqref="F7:T23">
    <cfRule type="expression" dxfId="8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T70"/>
  <sheetViews>
    <sheetView workbookViewId="0">
      <selection activeCell="G28" sqref="G28"/>
    </sheetView>
  </sheetViews>
  <sheetFormatPr baseColWidth="10" defaultColWidth="10.7109375" defaultRowHeight="13"/>
  <cols>
    <col min="1" max="1" width="4.85546875" style="2" customWidth="1"/>
    <col min="2" max="2" width="10" style="2" customWidth="1"/>
    <col min="3" max="3" width="5" style="2" customWidth="1"/>
    <col min="4" max="4" width="5.42578125" style="2" customWidth="1"/>
    <col min="5" max="5" width="6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18</v>
      </c>
      <c r="G5" s="64"/>
      <c r="H5" s="65"/>
      <c r="I5" s="63">
        <v>19</v>
      </c>
      <c r="J5" s="64"/>
      <c r="K5" s="65"/>
      <c r="L5" s="63">
        <v>20</v>
      </c>
      <c r="M5" s="64"/>
      <c r="N5" s="65"/>
      <c r="O5" s="63">
        <v>21</v>
      </c>
      <c r="P5" s="64"/>
      <c r="Q5" s="65"/>
      <c r="R5" s="63">
        <v>22</v>
      </c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46</v>
      </c>
      <c r="B7" s="25" t="s">
        <v>68</v>
      </c>
      <c r="C7" s="26">
        <f>IF(B7="","",VLOOKUP(B7,DATA!$A$2:$E$68,2,0))</f>
        <v>1.5</v>
      </c>
      <c r="D7" s="26">
        <f>IF(B7="","",VLOOKUP(B7,DATA!$A$2:$E$68,3,0))</f>
        <v>1</v>
      </c>
      <c r="E7" s="26">
        <f>IF(B7="","",VLOOKUP(B7,DATA!$A$2:$E$68,4,0))</f>
        <v>1</v>
      </c>
      <c r="F7" s="27">
        <v>1</v>
      </c>
      <c r="G7" s="6">
        <v>1</v>
      </c>
      <c r="H7" s="23">
        <f>IF(SUM(F7:G7)&gt;0,F$5-VLOOKUP($B7,DATA!$A$2:$E$68,5,0),"")</f>
        <v>14.5</v>
      </c>
      <c r="I7" s="6">
        <v>1</v>
      </c>
      <c r="J7" s="6">
        <v>2</v>
      </c>
      <c r="K7" s="23">
        <f>IF(SUM(I7:J7)&gt;0,I$5-VLOOKUP($B7,DATA!$A$2:$E$68,5,0),"")</f>
        <v>15.5</v>
      </c>
      <c r="L7" s="6"/>
      <c r="M7" s="6"/>
      <c r="N7" s="23" t="str">
        <f>IF(SUM(L7:M7)&gt;0,L$5-VLOOKUP($B7,DATA!$A$2:$E$68,5,0),"")</f>
        <v/>
      </c>
      <c r="O7" s="6"/>
      <c r="P7" s="6"/>
      <c r="Q7" s="23" t="str">
        <f>IF(SUM(O7:P7)&gt;0,O$5-VLOOKUP($B7,DATA!$A$2:$E$68,5,0),"")</f>
        <v/>
      </c>
      <c r="R7" s="6"/>
      <c r="S7" s="6"/>
      <c r="T7" s="23" t="str">
        <f>IF(SUM(R7:S7)&gt;0,R$5-VLOOKUP($B7,DATA!$A$2:$E$68,5,0),"")</f>
        <v/>
      </c>
    </row>
    <row r="8" spans="1:20">
      <c r="A8" s="26"/>
      <c r="B8" s="26" t="s">
        <v>85</v>
      </c>
      <c r="C8" s="26">
        <f>IF(B8="","",VLOOKUP(B8,DATA!$A$2:$E$68,2,0))</f>
        <v>7.5</v>
      </c>
      <c r="D8" s="26">
        <f>IF(B8="","",VLOOKUP(B8,DATA!$A$2:$E$68,3,0))</f>
        <v>0.4</v>
      </c>
      <c r="E8" s="26">
        <f>IF(B8="","",VLOOKUP(B8,DATA!$A$2:$E$68,4,0))</f>
        <v>0.8</v>
      </c>
      <c r="F8" s="6"/>
      <c r="G8" s="6">
        <v>1</v>
      </c>
      <c r="H8" s="23">
        <f>IF(SUM(F8:G8)&gt;0,F$5-VLOOKUP($B8,DATA!$A$2:$E$68,5,0),"")</f>
        <v>18</v>
      </c>
      <c r="I8" s="6"/>
      <c r="J8" s="6"/>
      <c r="K8" s="23" t="str">
        <f>IF(SUM(I8:J8)&gt;0,I$5-VLOOKUP($B8,DATA!$A$2:$E$68,5,0),"")</f>
        <v/>
      </c>
      <c r="L8" s="6"/>
      <c r="M8" s="6"/>
      <c r="N8" s="23" t="str">
        <f>IF(SUM(L8:M8)&gt;0,L$5-VLOOKUP($B8,DATA!$A$2:$E$68,5,0),"")</f>
        <v/>
      </c>
      <c r="O8" s="6"/>
      <c r="P8" s="6"/>
      <c r="Q8" s="23" t="str">
        <f>IF(SUM(O8:P8)&gt;0,O$5-VLOOKUP($B8,DATA!$A$2:$E$68,5,0),"")</f>
        <v/>
      </c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85</v>
      </c>
      <c r="C9" s="26">
        <f>IF(B9="","",VLOOKUP(B9,DATA!$A$2:$E$68,2,0))</f>
        <v>7.5</v>
      </c>
      <c r="D9" s="26">
        <f>IF(B9="","",VLOOKUP(B9,DATA!$A$2:$E$68,3,0))</f>
        <v>0.4</v>
      </c>
      <c r="E9" s="26">
        <f>IF(B9="","",VLOOKUP(B9,DATA!$A$2:$E$68,4,0))</f>
        <v>0.8</v>
      </c>
      <c r="F9" s="6"/>
      <c r="G9" s="6"/>
      <c r="H9" s="23" t="str">
        <f>IF(SUM(F9:G9)&gt;0,F$5-VLOOKUP($B9,DATA!$A$2:$E$68,5,0),"")</f>
        <v/>
      </c>
      <c r="I9" s="6"/>
      <c r="J9" s="6"/>
      <c r="K9" s="23" t="str">
        <f>IF(SUM(I9:J9)&gt;0,I$5-VLOOKUP($B9,DATA!$A$2:$E$68,5,0),"")</f>
        <v/>
      </c>
      <c r="L9" s="6"/>
      <c r="M9" s="6"/>
      <c r="N9" s="23" t="str">
        <f>IF(SUM(L9:M9)&gt;0,L$5-VLOOKUP($B9,DATA!$A$2:$E$68,5,0),"")</f>
        <v/>
      </c>
      <c r="O9" s="6"/>
      <c r="P9" s="6"/>
      <c r="Q9" s="23" t="str">
        <f>IF(SUM(O9:P9)&gt;0,O$5-VLOOKUP($B9,DATA!$A$2:$E$68,5,0),"")</f>
        <v/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113</v>
      </c>
      <c r="C10" s="26">
        <f>IF(B10="","",VLOOKUP(B10,DATA!$A$2:$E$68,2,0))</f>
        <v>1.4</v>
      </c>
      <c r="D10" s="26">
        <f>IF(B10="","",VLOOKUP(B10,DATA!$A$2:$E$68,3,0))</f>
        <v>0.4</v>
      </c>
      <c r="E10" s="26">
        <f>IF(B10="","",VLOOKUP(B10,DATA!$A$2:$E$68,4,0))</f>
        <v>0.8</v>
      </c>
      <c r="F10" s="6"/>
      <c r="G10" s="6"/>
      <c r="H10" s="23" t="str">
        <f>IF(SUM(F10:G10)&gt;0,F$5-VLOOKUP($B10,DATA!$A$2:$E$68,5,0),"")</f>
        <v/>
      </c>
      <c r="I10" s="6"/>
      <c r="J10" s="6"/>
      <c r="K10" s="23" t="str">
        <f>IF(SUM(I10:J10)&gt;0,I$5-VLOOKUP($B10,DATA!$A$2:$E$68,5,0),"")</f>
        <v/>
      </c>
      <c r="L10" s="6"/>
      <c r="M10" s="6"/>
      <c r="N10" s="23" t="str">
        <f>IF(SUM(L10:M10)&gt;0,L$5-VLOOKUP($B10,DATA!$A$2:$E$68,5,0),"")</f>
        <v/>
      </c>
      <c r="O10" s="6"/>
      <c r="P10" s="6"/>
      <c r="Q10" s="23" t="str">
        <f>IF(SUM(O10:P10)&gt;0,O$5-VLOOKUP($B10,DATA!$A$2:$E$68,5,0),"")</f>
        <v/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6" t="s">
        <v>70</v>
      </c>
      <c r="C11" s="26">
        <f>IF(B11="","",VLOOKUP(B11,DATA!$A$2:$E$68,2,0))</f>
        <v>1.5</v>
      </c>
      <c r="D11" s="26">
        <f>IF(B11="","",VLOOKUP(B11,DATA!$A$2:$E$68,3,0))</f>
        <v>1</v>
      </c>
      <c r="E11" s="26">
        <f>IF(B11="","",VLOOKUP(B11,DATA!$A$2:$E$68,4,0))</f>
        <v>1</v>
      </c>
      <c r="F11" s="6">
        <v>1</v>
      </c>
      <c r="G11" s="6"/>
      <c r="H11" s="23">
        <f>IF(SUM(F11:G11)&gt;0,F$5-VLOOKUP($B11,DATA!$A$2:$E$68,5,0),"")</f>
        <v>18</v>
      </c>
      <c r="I11" s="6"/>
      <c r="J11" s="6"/>
      <c r="K11" s="23" t="str">
        <f>IF(SUM(I11:J11)&gt;0,I$5-VLOOKUP($B11,DATA!$A$2:$E$68,5,0),"")</f>
        <v/>
      </c>
      <c r="L11" s="6"/>
      <c r="M11" s="6"/>
      <c r="N11" s="23" t="str">
        <f>IF(SUM(L11:M11)&gt;0,L$5-VLOOKUP($B11,DATA!$A$2:$E$68,5,0),"")</f>
        <v/>
      </c>
      <c r="O11" s="6"/>
      <c r="P11" s="6"/>
      <c r="Q11" s="23" t="str">
        <f>IF(SUM(O11:P11)&gt;0,O$5-VLOOKUP($B11,DATA!$A$2:$E$68,5,0),"")</f>
        <v/>
      </c>
      <c r="R11" s="6"/>
      <c r="S11" s="6"/>
      <c r="T11" s="23" t="str">
        <f>IF(SUM(R11:S11)&gt;0,R$5-VLOOKUP($B11,DATA!$A$2:$E$68,5,0),"")</f>
        <v/>
      </c>
    </row>
    <row r="12" spans="1:20">
      <c r="A12" s="26"/>
      <c r="B12" s="26" t="s">
        <v>104</v>
      </c>
      <c r="C12" s="26">
        <f>IF(B12="","",VLOOKUP(B12,DATA!$A$2:$E$68,2,0))</f>
        <v>1.5</v>
      </c>
      <c r="D12" s="26">
        <f>IF(B12="","",VLOOKUP(B12,DATA!$A$2:$E$68,3,0))</f>
        <v>1</v>
      </c>
      <c r="E12" s="26">
        <f>IF(B12="","",VLOOKUP(B12,DATA!$A$2:$E$68,4,0))</f>
        <v>1</v>
      </c>
      <c r="F12" s="6"/>
      <c r="G12" s="6"/>
      <c r="H12" s="23" t="str">
        <f>IF(SUM(F12:G12)&gt;0,F$5-VLOOKUP($B12,DATA!$A$2:$E$68,5,0),"")</f>
        <v/>
      </c>
      <c r="I12" s="6"/>
      <c r="J12" s="6"/>
      <c r="K12" s="23" t="str">
        <f>IF(SUM(I12:J12)&gt;0,I$5-VLOOKUP($B12,DATA!$A$2:$E$68,5,0),"")</f>
        <v/>
      </c>
      <c r="L12" s="6"/>
      <c r="M12" s="6"/>
      <c r="N12" s="23" t="str">
        <f>IF(SUM(L12:M12)&gt;0,L$5-VLOOKUP($B12,DATA!$A$2:$E$68,5,0),"")</f>
        <v/>
      </c>
      <c r="O12" s="6"/>
      <c r="P12" s="6"/>
      <c r="Q12" s="23" t="str">
        <f>IF(SUM(O12:P12)&gt;0,O$5-VLOOKUP($B12,DATA!$A$2:$E$68,5,0),"")</f>
        <v/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26" t="s">
        <v>59</v>
      </c>
      <c r="C13" s="26">
        <f>IF(B13="","",VLOOKUP(B13,DATA!$A$2:$E$68,2,0))</f>
        <v>2.2000000000000002</v>
      </c>
      <c r="D13" s="26">
        <f>IF(B13="","",VLOOKUP(B13,DATA!$A$2:$E$68,3,0))</f>
        <v>1</v>
      </c>
      <c r="E13" s="26">
        <f>IF(B13="","",VLOOKUP(B13,DATA!$A$2:$E$68,4,0))</f>
        <v>2</v>
      </c>
      <c r="F13" s="6">
        <v>1</v>
      </c>
      <c r="G13" s="6">
        <v>1</v>
      </c>
      <c r="H13" s="23">
        <f>IF(SUM(F13:G13)&gt;0,F$5-VLOOKUP($B13,DATA!$A$2:$E$68,5,0),"")</f>
        <v>18</v>
      </c>
      <c r="I13" s="6">
        <v>1</v>
      </c>
      <c r="J13" s="6">
        <v>1</v>
      </c>
      <c r="K13" s="23">
        <f>IF(SUM(I13:J13)&gt;0,I$5-VLOOKUP($B13,DATA!$A$2:$E$68,5,0),"")</f>
        <v>19</v>
      </c>
      <c r="L13" s="6"/>
      <c r="M13" s="6"/>
      <c r="N13" s="23" t="str">
        <f>IF(SUM(L13:M13)&gt;0,L$5-VLOOKUP($B13,DATA!$A$2:$E$68,5,0),"")</f>
        <v/>
      </c>
      <c r="O13" s="6"/>
      <c r="P13" s="6"/>
      <c r="Q13" s="23" t="str">
        <f>IF(SUM(O13:P13)&gt;0,O$5-VLOOKUP($B13,DATA!$A$2:$E$68,5,0),"")</f>
        <v/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70</v>
      </c>
      <c r="C14" s="26">
        <f>IF(B14="","",VLOOKUP(B14,DATA!$A$2:$E$68,2,0))</f>
        <v>1.5</v>
      </c>
      <c r="D14" s="26">
        <f>IF(B14="","",VLOOKUP(B14,DATA!$A$2:$E$68,3,0))</f>
        <v>1</v>
      </c>
      <c r="E14" s="26">
        <f>IF(B14="","",VLOOKUP(B14,DATA!$A$2:$E$68,4,0))</f>
        <v>1</v>
      </c>
      <c r="F14" s="6">
        <v>1</v>
      </c>
      <c r="G14" s="6"/>
      <c r="H14" s="23">
        <f>IF(SUM(F14:G14)&gt;0,F$5-VLOOKUP($B14,DATA!$A$2:$E$68,5,0),"")</f>
        <v>18</v>
      </c>
      <c r="I14" s="6"/>
      <c r="J14" s="6"/>
      <c r="K14" s="23" t="str">
        <f>IF(SUM(I14:J14)&gt;0,I$5-VLOOKUP($B14,DATA!$A$2:$E$68,5,0),"")</f>
        <v/>
      </c>
      <c r="L14" s="6"/>
      <c r="M14" s="6"/>
      <c r="N14" s="23" t="str">
        <f>IF(SUM(L14:M14)&gt;0,L$5-VLOOKUP($B14,DATA!$A$2:$E$68,5,0),"")</f>
        <v/>
      </c>
      <c r="O14" s="6"/>
      <c r="P14" s="6"/>
      <c r="Q14" s="23" t="str">
        <f>IF(SUM(O14:P14)&gt;0,O$5-VLOOKUP($B14,DATA!$A$2:$E$68,5,0),"")</f>
        <v/>
      </c>
      <c r="R14" s="6"/>
      <c r="S14" s="6"/>
      <c r="T14" s="23" t="str">
        <f>IF(SUM(R14:S14)&gt;0,R$5-VLOOKUP($B14,DATA!$A$2:$E$68,5,0),"")</f>
        <v/>
      </c>
    </row>
    <row r="15" spans="1:20">
      <c r="A15" s="26"/>
      <c r="B15" s="26" t="s">
        <v>85</v>
      </c>
      <c r="C15" s="26">
        <f>IF(B15="","",VLOOKUP(B15,DATA!$A$2:$E$68,2,0))</f>
        <v>7.5</v>
      </c>
      <c r="D15" s="26">
        <f>IF(B15="","",VLOOKUP(B15,DATA!$A$2:$E$68,3,0))</f>
        <v>0.4</v>
      </c>
      <c r="E15" s="26">
        <f>IF(B15="","",VLOOKUP(B15,DATA!$A$2:$E$68,4,0))</f>
        <v>0.8</v>
      </c>
      <c r="F15" s="6"/>
      <c r="G15" s="6"/>
      <c r="H15" s="23" t="str">
        <f>IF(SUM(F15:G15)&gt;0,F$5-VLOOKUP($B15,DATA!$A$2:$E$68,5,0),"")</f>
        <v/>
      </c>
      <c r="I15" s="6"/>
      <c r="J15" s="6"/>
      <c r="K15" s="23" t="str">
        <f>IF(SUM(I15:J15)&gt;0,I$5-VLOOKUP($B15,DATA!$A$2:$E$68,5,0),"")</f>
        <v/>
      </c>
      <c r="L15" s="6"/>
      <c r="M15" s="6"/>
      <c r="N15" s="23" t="str">
        <f>IF(SUM(L15:M15)&gt;0,L$5-VLOOKUP($B15,DATA!$A$2:$E$68,5,0),"")</f>
        <v/>
      </c>
      <c r="O15" s="6">
        <v>1</v>
      </c>
      <c r="P15" s="6">
        <v>1</v>
      </c>
      <c r="Q15" s="23">
        <f>IF(SUM(O15:P15)&gt;0,O$5-VLOOKUP($B15,DATA!$A$2:$E$68,5,0),"")</f>
        <v>21</v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74</v>
      </c>
      <c r="C16" s="26">
        <f>IF(B16="","",VLOOKUP(B16,DATA!$A$2:$E$68,2,0))</f>
        <v>1.5</v>
      </c>
      <c r="D16" s="26">
        <f>IF(B16="","",VLOOKUP(B16,DATA!$A$2:$E$68,3,0))</f>
        <v>1</v>
      </c>
      <c r="E16" s="26">
        <f>IF(B16="","",VLOOKUP(B16,DATA!$A$2:$E$68,4,0))</f>
        <v>1</v>
      </c>
      <c r="F16" s="6"/>
      <c r="G16" s="6"/>
      <c r="H16" s="23" t="str">
        <f>IF(SUM(F16:G16)&gt;0,F$5-VLOOKUP($B16,DATA!$A$2:$E$68,5,0),"")</f>
        <v/>
      </c>
      <c r="I16" s="6"/>
      <c r="J16" s="6"/>
      <c r="K16" s="23" t="str">
        <f>IF(SUM(I16:J16)&gt;0,I$5-VLOOKUP($B16,DATA!$A$2:$E$68,5,0),"")</f>
        <v/>
      </c>
      <c r="L16" s="6"/>
      <c r="M16" s="6"/>
      <c r="N16" s="23" t="str">
        <f>IF(SUM(L16:M16)&gt;0,L$5-VLOOKUP($B16,DATA!$A$2:$E$68,5,0),"")</f>
        <v/>
      </c>
      <c r="O16" s="6"/>
      <c r="P16" s="6"/>
      <c r="Q16" s="23" t="str">
        <f>IF(SUM(O16:P16)&gt;0,O$5-VLOOKUP($B16,DATA!$A$2:$E$68,5,0),"")</f>
        <v/>
      </c>
      <c r="R16" s="6">
        <v>1</v>
      </c>
      <c r="S16" s="6">
        <v>1</v>
      </c>
      <c r="T16" s="23">
        <f>IF(SUM(R16:S16)&gt;0,R$5-VLOOKUP($B16,DATA!$A$2:$E$68,5,0),"")</f>
        <v>22</v>
      </c>
    </row>
    <row r="17" spans="1:20">
      <c r="A17" s="26"/>
      <c r="B17" s="26" t="s">
        <v>87</v>
      </c>
      <c r="C17" s="26">
        <f>IF(B17="","",VLOOKUP(B17,DATA!$A$2:$E$68,2,0))</f>
        <v>1.9</v>
      </c>
      <c r="D17" s="26">
        <f>IF(B17="","",VLOOKUP(B17,DATA!$A$2:$E$68,3,0))</f>
        <v>0.5</v>
      </c>
      <c r="E17" s="26">
        <f>IF(B17="","",VLOOKUP(B17,DATA!$A$2:$E$68,4,0))</f>
        <v>1</v>
      </c>
      <c r="F17" s="6"/>
      <c r="G17" s="6"/>
      <c r="H17" s="23" t="str">
        <f>IF(SUM(F17:G17)&gt;0,F$5-VLOOKUP($B17,DATA!$A$2:$E$68,5,0),"")</f>
        <v/>
      </c>
      <c r="I17" s="6"/>
      <c r="J17" s="6"/>
      <c r="K17" s="23" t="str">
        <f>IF(SUM(I17:J17)&gt;0,I$5-VLOOKUP($B17,DATA!$A$2:$E$68,5,0),"")</f>
        <v/>
      </c>
      <c r="L17" s="6"/>
      <c r="M17" s="6"/>
      <c r="N17" s="23" t="str">
        <f>IF(SUM(L17:M17)&gt;0,L$5-VLOOKUP($B17,DATA!$A$2:$E$68,5,0),"")</f>
        <v/>
      </c>
      <c r="O17" s="6"/>
      <c r="P17" s="6"/>
      <c r="Q17" s="23" t="str">
        <f>IF(SUM(O17:P17)&gt;0,O$5-VLOOKUP($B17,DATA!$A$2:$E$68,5,0),"")</f>
        <v/>
      </c>
      <c r="R17" s="6"/>
      <c r="S17" s="6"/>
      <c r="T17" s="23" t="str">
        <f>IF(SUM(R17:S17)&gt;0,R$5-VLOOKUP($B17,DATA!$A$2:$E$68,5,0),"")</f>
        <v/>
      </c>
    </row>
    <row r="18" spans="1:20">
      <c r="A18" s="26"/>
      <c r="B18" s="26" t="s">
        <v>74</v>
      </c>
      <c r="C18" s="26">
        <f>IF(B18="","",VLOOKUP(B18,DATA!$A$2:$E$68,2,0))</f>
        <v>1.5</v>
      </c>
      <c r="D18" s="26">
        <f>IF(B18="","",VLOOKUP(B18,DATA!$A$2:$E$68,3,0))</f>
        <v>1</v>
      </c>
      <c r="E18" s="26">
        <f>IF(B18="","",VLOOKUP(B18,DATA!$A$2:$E$68,4,0))</f>
        <v>1</v>
      </c>
      <c r="F18" s="6"/>
      <c r="G18" s="6"/>
      <c r="H18" s="23" t="str">
        <f>IF(SUM(F18:G18)&gt;0,F$5-VLOOKUP($B18,DATA!$A$2:$E$68,5,0),"")</f>
        <v/>
      </c>
      <c r="I18" s="6"/>
      <c r="J18" s="6"/>
      <c r="K18" s="23" t="str">
        <f>IF(SUM(I18:J18)&gt;0,I$5-VLOOKUP($B18,DATA!$A$2:$E$68,5,0),"")</f>
        <v/>
      </c>
      <c r="L18" s="6"/>
      <c r="M18" s="6"/>
      <c r="N18" s="23" t="str">
        <f>IF(SUM(L18:M18)&gt;0,L$5-VLOOKUP($B18,DATA!$A$2:$E$68,5,0),"")</f>
        <v/>
      </c>
      <c r="O18" s="6"/>
      <c r="P18" s="6"/>
      <c r="Q18" s="23" t="str">
        <f>IF(SUM(O18:P18)&gt;0,O$5-VLOOKUP($B18,DATA!$A$2:$E$68,5,0),"")</f>
        <v/>
      </c>
      <c r="R18" s="6"/>
      <c r="S18" s="6"/>
      <c r="T18" s="23" t="str">
        <f>IF(SUM(R18:S18)&gt;0,R$5-VLOOKUP($B18,DATA!$A$2:$E$68,5,0),"")</f>
        <v/>
      </c>
    </row>
    <row r="19" spans="1:20">
      <c r="A19" s="26"/>
      <c r="B19" s="26" t="s">
        <v>72</v>
      </c>
      <c r="C19" s="26">
        <f>IF(B19="","",VLOOKUP(B19,DATA!$A$2:$E$68,2,0))</f>
        <v>1</v>
      </c>
      <c r="D19" s="26">
        <f>IF(B19="","",VLOOKUP(B19,DATA!$A$2:$E$68,3,0))</f>
        <v>1</v>
      </c>
      <c r="E19" s="26">
        <f>IF(B19="","",VLOOKUP(B19,DATA!$A$2:$E$68,4,0))</f>
        <v>1</v>
      </c>
      <c r="F19" s="6"/>
      <c r="G19" s="6"/>
      <c r="H19" s="23" t="str">
        <f>IF(SUM(F19:G19)&gt;0,F$5-VLOOKUP($B19,DATA!$A$2:$E$68,5,0),"")</f>
        <v/>
      </c>
      <c r="I19" s="6"/>
      <c r="J19" s="6"/>
      <c r="K19" s="23" t="str">
        <f>IF(SUM(I19:J19)&gt;0,I$5-VLOOKUP($B19,DATA!$A$2:$E$68,5,0),"")</f>
        <v/>
      </c>
      <c r="L19" s="6"/>
      <c r="M19" s="6"/>
      <c r="N19" s="23" t="str">
        <f>IF(SUM(L19:M19)&gt;0,L$5-VLOOKUP($B19,DATA!$A$2:$E$68,5,0),"")</f>
        <v/>
      </c>
      <c r="O19" s="6"/>
      <c r="P19" s="6"/>
      <c r="Q19" s="23" t="str">
        <f>IF(SUM(O19:P19)&gt;0,O$5-VLOOKUP($B19,DATA!$A$2:$E$68,5,0),"")</f>
        <v/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26" t="s">
        <v>72</v>
      </c>
      <c r="C20" s="26">
        <f>IF(B20="","",VLOOKUP(B20,DATA!$A$2:$E$68,2,0))</f>
        <v>1</v>
      </c>
      <c r="D20" s="26">
        <f>IF(B20="","",VLOOKUP(B20,DATA!$A$2:$E$68,3,0))</f>
        <v>1</v>
      </c>
      <c r="E20" s="26">
        <f>IF(B20="","",VLOOKUP(B20,DATA!$A$2:$E$68,4,0))</f>
        <v>1</v>
      </c>
      <c r="F20" s="6"/>
      <c r="G20" s="6"/>
      <c r="H20" s="23" t="str">
        <f>IF(SUM(F20:G20)&gt;0,F$5-VLOOKUP($B20,DATA!$A$2:$E$68,5,0),"")</f>
        <v/>
      </c>
      <c r="I20" s="6"/>
      <c r="J20" s="6"/>
      <c r="K20" s="23" t="str">
        <f>IF(SUM(I20:J20)&gt;0,I$5-VLOOKUP($B20,DATA!$A$2:$E$68,5,0),"")</f>
        <v/>
      </c>
      <c r="L20" s="6"/>
      <c r="M20" s="6"/>
      <c r="N20" s="23" t="str">
        <f>IF(SUM(L20:M20)&gt;0,L$5-VLOOKUP($B20,DATA!$A$2:$E$68,5,0),"")</f>
        <v/>
      </c>
      <c r="O20" s="6"/>
      <c r="P20" s="6"/>
      <c r="Q20" s="23" t="str">
        <f>IF(SUM(O20:P20)&gt;0,O$5-VLOOKUP($B20,DATA!$A$2:$E$68,5,0),"")</f>
        <v/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26" t="s">
        <v>72</v>
      </c>
      <c r="C21" s="26">
        <f>IF(B21="","",VLOOKUP(B21,DATA!$A$2:$E$68,2,0))</f>
        <v>1</v>
      </c>
      <c r="D21" s="26">
        <f>IF(B21="","",VLOOKUP(B21,DATA!$A$2:$E$68,3,0))</f>
        <v>1</v>
      </c>
      <c r="E21" s="26">
        <f>IF(B21="","",VLOOKUP(B21,DATA!$A$2:$E$68,4,0))</f>
        <v>1</v>
      </c>
      <c r="F21" s="6"/>
      <c r="G21" s="6"/>
      <c r="H21" s="23" t="str">
        <f>IF(SUM(F21:G21)&gt;0,F$5-VLOOKUP($B21,DATA!$A$2:$E$68,5,0),"")</f>
        <v/>
      </c>
      <c r="I21" s="6"/>
      <c r="J21" s="6"/>
      <c r="K21" s="23" t="str">
        <f>IF(SUM(I21:J21)&gt;0,I$5-VLOOKUP($B21,DATA!$A$2:$E$68,5,0),"")</f>
        <v/>
      </c>
      <c r="L21" s="6"/>
      <c r="M21" s="6"/>
      <c r="N21" s="23" t="str">
        <f>IF(SUM(L21:M21)&gt;0,L$5-VLOOKUP($B21,DATA!$A$2:$E$68,5,0),"")</f>
        <v/>
      </c>
      <c r="O21" s="6"/>
      <c r="P21" s="6"/>
      <c r="Q21" s="23" t="str">
        <f>IF(SUM(O21:P21)&gt;0,O$5-VLOOKUP($B21,DATA!$A$2:$E$68,5,0),"")</f>
        <v/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6" t="s">
        <v>72</v>
      </c>
      <c r="C22" s="26">
        <f>IF(B22="","",VLOOKUP(B22,DATA!$A$2:$E$68,2,0))</f>
        <v>1</v>
      </c>
      <c r="D22" s="26">
        <f>IF(B22="","",VLOOKUP(B22,DATA!$A$2:$E$68,3,0))</f>
        <v>1</v>
      </c>
      <c r="E22" s="26">
        <f>IF(B22="","",VLOOKUP(B22,DATA!$A$2:$E$68,4,0))</f>
        <v>1</v>
      </c>
      <c r="F22" s="6"/>
      <c r="G22" s="6"/>
      <c r="H22" s="23" t="str">
        <f>IF(SUM(F22:G22)&gt;0,F$5-VLOOKUP($B22,DATA!$A$2:$E$68,5,0),"")</f>
        <v/>
      </c>
      <c r="I22" s="6"/>
      <c r="J22" s="6"/>
      <c r="K22" s="23" t="str">
        <f>IF(SUM(I22:J22)&gt;0,I$5-VLOOKUP($B22,DATA!$A$2:$E$68,5,0),"")</f>
        <v/>
      </c>
      <c r="L22" s="6"/>
      <c r="M22" s="6"/>
      <c r="N22" s="23" t="str">
        <f>IF(SUM(L22:M22)&gt;0,L$5-VLOOKUP($B22,DATA!$A$2:$E$68,5,0),"")</f>
        <v/>
      </c>
      <c r="O22" s="6"/>
      <c r="P22" s="6"/>
      <c r="Q22" s="23" t="str">
        <f>IF(SUM(O22:P22)&gt;0,O$5-VLOOKUP($B22,DATA!$A$2:$E$68,5,0),"")</f>
        <v/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72</v>
      </c>
      <c r="C23" s="26">
        <f>IF(B23="","",VLOOKUP(B23,DATA!$A$2:$E$68,2,0))</f>
        <v>1</v>
      </c>
      <c r="D23" s="26">
        <f>IF(B23="","",VLOOKUP(B23,DATA!$A$2:$E$68,3,0))</f>
        <v>1</v>
      </c>
      <c r="E23" s="26">
        <f>IF(B23="","",VLOOKUP(B23,DATA!$A$2:$E$68,4,0))</f>
        <v>1</v>
      </c>
      <c r="F23" s="6"/>
      <c r="G23" s="6"/>
      <c r="H23" s="23" t="str">
        <f>IF(SUM(F23:G23)&gt;0,F$5-VLOOKUP($B23,DATA!$A$2:$E$68,5,0),"")</f>
        <v/>
      </c>
      <c r="I23" s="6"/>
      <c r="J23" s="6"/>
      <c r="K23" s="23" t="str">
        <f>IF(SUM(I23:J23)&gt;0,I$5-VLOOKUP($B23,DATA!$A$2:$E$68,5,0),"")</f>
        <v/>
      </c>
      <c r="L23" s="6"/>
      <c r="M23" s="6"/>
      <c r="N23" s="23" t="str">
        <f>IF(SUM(L23:M23)&gt;0,L$5-VLOOKUP($B23,DATA!$A$2:$E$68,5,0),"")</f>
        <v/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6.7</v>
      </c>
      <c r="G24" s="22">
        <f>SUMPRODUCT(($C$7:$C$23)*($E$7:$E$23)*(G$7:G$23))</f>
        <v>11.9</v>
      </c>
      <c r="H24" s="22"/>
      <c r="I24" s="22">
        <f t="shared" ref="I24:R24" si="0">SUMPRODUCT(($C$7:$C$23)*($D$7:$D$23)*(I$7:I$23))</f>
        <v>3.7</v>
      </c>
      <c r="J24" s="22">
        <f>SUMPRODUCT(($C$7:$C$23)*($E$7:$E$23)*(J$7:J$23))</f>
        <v>7.4</v>
      </c>
      <c r="K24" s="22"/>
      <c r="L24" s="22">
        <f t="shared" si="0"/>
        <v>0</v>
      </c>
      <c r="M24" s="22">
        <f>SUMPRODUCT(($C$7:$C$23)*($E$7:$E$23)*(M$7:M$23))</f>
        <v>0</v>
      </c>
      <c r="N24" s="22"/>
      <c r="O24" s="22">
        <f t="shared" si="0"/>
        <v>3</v>
      </c>
      <c r="P24" s="22">
        <f>SUMPRODUCT(($C$7:$C$23)*($E$7:$E$23)*(P$7:P$23))</f>
        <v>6</v>
      </c>
      <c r="Q24" s="22"/>
      <c r="R24" s="22">
        <f t="shared" si="0"/>
        <v>1.5</v>
      </c>
      <c r="S24" s="22">
        <f>SUMPRODUCT(($C$7:$C$23)*($E$7:$E$23)*(S$7:S$23))</f>
        <v>1.5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  <c r="F26" s="63">
        <v>18</v>
      </c>
      <c r="G26" s="64"/>
      <c r="H26" s="65"/>
      <c r="I26" s="63">
        <v>19</v>
      </c>
      <c r="J26" s="64"/>
      <c r="K26" s="65"/>
      <c r="L26" s="63">
        <v>20</v>
      </c>
      <c r="M26" s="64"/>
      <c r="N26" s="65"/>
      <c r="O26" s="63">
        <v>21</v>
      </c>
      <c r="P26" s="64"/>
      <c r="Q26" s="65"/>
      <c r="R26" s="63">
        <v>22</v>
      </c>
      <c r="S26" s="64"/>
      <c r="T26" s="65"/>
    </row>
    <row r="27" spans="1:20">
      <c r="A27" s="9"/>
      <c r="B27" s="54" t="s">
        <v>41</v>
      </c>
      <c r="C27" s="35"/>
      <c r="D27" s="55" t="s">
        <v>31</v>
      </c>
      <c r="E27" s="41" t="s">
        <v>32</v>
      </c>
      <c r="F27" s="47" t="s">
        <v>34</v>
      </c>
      <c r="G27" s="46" t="s">
        <v>35</v>
      </c>
      <c r="H27" s="36" t="s">
        <v>33</v>
      </c>
      <c r="I27" s="46" t="s">
        <v>36</v>
      </c>
      <c r="J27" s="46" t="s">
        <v>37</v>
      </c>
      <c r="K27" s="37" t="s">
        <v>30</v>
      </c>
      <c r="L27" s="46" t="s">
        <v>36</v>
      </c>
      <c r="M27" s="46" t="s">
        <v>38</v>
      </c>
      <c r="N27" s="39" t="s">
        <v>30</v>
      </c>
      <c r="O27" s="46" t="s">
        <v>39</v>
      </c>
      <c r="P27" s="46" t="s">
        <v>38</v>
      </c>
      <c r="Q27" s="37" t="s">
        <v>30</v>
      </c>
      <c r="R27" s="46" t="s">
        <v>39</v>
      </c>
      <c r="S27" s="46" t="s">
        <v>40</v>
      </c>
      <c r="T27" s="41" t="s">
        <v>30</v>
      </c>
    </row>
    <row r="28" spans="1:20" ht="13" customHeight="1">
      <c r="A28" s="9"/>
      <c r="B28" s="56" t="str">
        <f>B7</f>
        <v>Radis</v>
      </c>
      <c r="C28" s="52"/>
      <c r="D28" s="52"/>
      <c r="E28" s="53"/>
      <c r="F28" s="48">
        <f>IF(F7&gt;=0.5,$D7*$D28*$F7,"")</f>
        <v>0</v>
      </c>
      <c r="G28" s="48">
        <f>IF(G7&gt;=0.5,$D7*$D28*$G7,"")</f>
        <v>0</v>
      </c>
      <c r="H28" s="44">
        <f>SUM($F28:$G28)</f>
        <v>0</v>
      </c>
      <c r="I28" s="48">
        <f>IF(I7&gt;=0.5,$D7*$D28*$I7,"")</f>
        <v>0</v>
      </c>
      <c r="J28" s="48">
        <f>IF(J7&gt;=0.5,$E7*$E28*$J7,"")</f>
        <v>0</v>
      </c>
      <c r="K28" s="44">
        <f>SUM($I28:$J28)</f>
        <v>0</v>
      </c>
      <c r="L28" s="48" t="str">
        <f>IF(L7&gt;=0.5,$D7*$D28*$L7,"")</f>
        <v/>
      </c>
      <c r="M28" s="48" t="str">
        <f>IF(M7&gt;=0.5,$E7*$E28*$M7,"")</f>
        <v/>
      </c>
      <c r="N28" s="44">
        <f>SUM($L28:$M28)</f>
        <v>0</v>
      </c>
      <c r="O28" s="48" t="str">
        <f>IF(O7&gt;=0.5,$D7*$D28*$O7,"")</f>
        <v/>
      </c>
      <c r="P28" s="48" t="str">
        <f>IF(P7&gt;=0.5,$E7*$E28*$P7,"")</f>
        <v/>
      </c>
      <c r="Q28" s="44">
        <f>SUM($O28:$P28)</f>
        <v>0</v>
      </c>
      <c r="R28" s="48" t="str">
        <f>IF(R7&gt;=0.5,$D7*$D28*$R7,"")</f>
        <v/>
      </c>
      <c r="S28" s="48" t="str">
        <f>IF(S7&gt;=0.5,$E7*$E28*$S7,"")</f>
        <v/>
      </c>
      <c r="T28" s="42">
        <f>SUM($R28:$S28)</f>
        <v>0</v>
      </c>
    </row>
    <row r="29" spans="1:20" ht="13" customHeight="1">
      <c r="A29" s="9"/>
      <c r="B29" s="57" t="str">
        <f t="shared" ref="B29:B44" si="1">B8</f>
        <v>Haricot</v>
      </c>
      <c r="C29" s="51"/>
      <c r="D29" s="49"/>
      <c r="E29" s="50"/>
      <c r="F29" s="48" t="str">
        <f t="shared" ref="F29:F44" si="2">IF(F8&gt;=0.5,$D8*$D29*$F8,"")</f>
        <v/>
      </c>
      <c r="G29" s="48">
        <f t="shared" ref="G29:G44" si="3">IF(G8&gt;=0.5,$E8*$E29*$G8,"")</f>
        <v>0</v>
      </c>
      <c r="H29" s="40">
        <f t="shared" ref="H29:H44" si="4">SUM($F29:$G29)</f>
        <v>0</v>
      </c>
      <c r="I29" s="48" t="str">
        <f t="shared" ref="I29:I44" si="5">IF(I8&gt;=0.5,$D8*$D29*$I8,"")</f>
        <v/>
      </c>
      <c r="J29" s="48" t="str">
        <f t="shared" ref="J29:J44" si="6">IF(J8&gt;=0.5,$E8*$E29*$J8,"")</f>
        <v/>
      </c>
      <c r="K29" s="40">
        <f t="shared" ref="K29:K44" si="7">SUM($I29:$J29)</f>
        <v>0</v>
      </c>
      <c r="L29" s="48" t="str">
        <f t="shared" ref="L29:L44" si="8">IF(L8&gt;=0.5,$D8*$D29*$L8,"")</f>
        <v/>
      </c>
      <c r="M29" s="48" t="str">
        <f t="shared" ref="M29:M44" si="9">IF(M8&gt;=0.5,$E8*$E29*$M8,"")</f>
        <v/>
      </c>
      <c r="N29" s="40">
        <f t="shared" ref="N29:N44" si="10">SUM($L29:$M29)</f>
        <v>0</v>
      </c>
      <c r="O29" s="48" t="str">
        <f t="shared" ref="O29:O44" si="11">IF(O8&gt;=0.5,$D8*$D29*$O8,"")</f>
        <v/>
      </c>
      <c r="P29" s="48" t="str">
        <f t="shared" ref="P29:P44" si="12">IF(P8&gt;=0.5,$E8*$E29*$P8,"")</f>
        <v/>
      </c>
      <c r="Q29" s="40">
        <f t="shared" ref="Q29:Q44" si="13">SUM($O29:$P29)</f>
        <v>0</v>
      </c>
      <c r="R29" s="48" t="str">
        <f t="shared" ref="R29:R44" si="14">IF(R8&gt;=0.5,$D8*$D29*$R8,"")</f>
        <v/>
      </c>
      <c r="S29" s="48" t="str">
        <f t="shared" ref="S29:S44" si="15">IF(S8&gt;=0.5,$E8*$E29*$S8,"")</f>
        <v/>
      </c>
      <c r="T29" s="42">
        <f t="shared" ref="T29:T44" si="16">SUM($R29:$S29)</f>
        <v>0</v>
      </c>
    </row>
    <row r="30" spans="1:20" ht="13" customHeight="1">
      <c r="A30" s="9"/>
      <c r="B30" s="57" t="str">
        <f t="shared" si="1"/>
        <v>Haricot</v>
      </c>
      <c r="C30" s="49"/>
      <c r="D30" s="49"/>
      <c r="E30" s="50"/>
      <c r="F30" s="48" t="str">
        <f t="shared" si="2"/>
        <v/>
      </c>
      <c r="G30" s="48" t="str">
        <f t="shared" si="3"/>
        <v/>
      </c>
      <c r="H30" s="40">
        <f t="shared" si="4"/>
        <v>0</v>
      </c>
      <c r="I30" s="48" t="str">
        <f t="shared" si="5"/>
        <v/>
      </c>
      <c r="J30" s="48" t="str">
        <f t="shared" si="6"/>
        <v/>
      </c>
      <c r="K30" s="40">
        <f t="shared" si="7"/>
        <v>0</v>
      </c>
      <c r="L30" s="48" t="str">
        <f t="shared" si="8"/>
        <v/>
      </c>
      <c r="M30" s="48" t="str">
        <f t="shared" si="9"/>
        <v/>
      </c>
      <c r="N30" s="40">
        <f t="shared" si="10"/>
        <v>0</v>
      </c>
      <c r="O30" s="48" t="str">
        <f t="shared" si="11"/>
        <v/>
      </c>
      <c r="P30" s="48" t="str">
        <f t="shared" si="12"/>
        <v/>
      </c>
      <c r="Q30" s="40">
        <f t="shared" si="13"/>
        <v>0</v>
      </c>
      <c r="R30" s="48" t="str">
        <f t="shared" si="14"/>
        <v/>
      </c>
      <c r="S30" s="48" t="str">
        <f t="shared" si="15"/>
        <v/>
      </c>
      <c r="T30" s="42">
        <f t="shared" si="16"/>
        <v>0</v>
      </c>
    </row>
    <row r="31" spans="1:20" ht="13" customHeight="1">
      <c r="A31" s="9"/>
      <c r="B31" s="57" t="str">
        <f t="shared" si="1"/>
        <v>Concombre</v>
      </c>
      <c r="C31" s="49"/>
      <c r="D31" s="49"/>
      <c r="E31" s="50"/>
      <c r="F31" s="48" t="str">
        <f t="shared" si="2"/>
        <v/>
      </c>
      <c r="G31" s="48" t="str">
        <f t="shared" si="3"/>
        <v/>
      </c>
      <c r="H31" s="40">
        <f t="shared" si="4"/>
        <v>0</v>
      </c>
      <c r="I31" s="48" t="str">
        <f t="shared" si="5"/>
        <v/>
      </c>
      <c r="J31" s="48" t="str">
        <f t="shared" si="6"/>
        <v/>
      </c>
      <c r="K31" s="40">
        <f t="shared" si="7"/>
        <v>0</v>
      </c>
      <c r="L31" s="48" t="str">
        <f t="shared" si="8"/>
        <v/>
      </c>
      <c r="M31" s="48" t="str">
        <f t="shared" si="9"/>
        <v/>
      </c>
      <c r="N31" s="40">
        <f t="shared" si="10"/>
        <v>0</v>
      </c>
      <c r="O31" s="48" t="str">
        <f t="shared" si="11"/>
        <v/>
      </c>
      <c r="P31" s="48" t="str">
        <f t="shared" si="12"/>
        <v/>
      </c>
      <c r="Q31" s="40">
        <f t="shared" si="13"/>
        <v>0</v>
      </c>
      <c r="R31" s="48" t="str">
        <f t="shared" si="14"/>
        <v/>
      </c>
      <c r="S31" s="48" t="str">
        <f t="shared" si="15"/>
        <v/>
      </c>
      <c r="T31" s="42">
        <f t="shared" si="16"/>
        <v>0</v>
      </c>
    </row>
    <row r="32" spans="1:20" ht="13" customHeight="1">
      <c r="A32" s="9"/>
      <c r="B32" s="57" t="str">
        <f t="shared" si="1"/>
        <v>Laitue</v>
      </c>
      <c r="C32" s="49"/>
      <c r="D32" s="49"/>
      <c r="E32" s="50"/>
      <c r="F32" s="48">
        <f t="shared" si="2"/>
        <v>0</v>
      </c>
      <c r="G32" s="48" t="str">
        <f t="shared" si="3"/>
        <v/>
      </c>
      <c r="H32" s="40">
        <f t="shared" si="4"/>
        <v>0</v>
      </c>
      <c r="I32" s="48" t="str">
        <f t="shared" si="5"/>
        <v/>
      </c>
      <c r="J32" s="48" t="str">
        <f t="shared" si="6"/>
        <v/>
      </c>
      <c r="K32" s="40">
        <f t="shared" si="7"/>
        <v>0</v>
      </c>
      <c r="L32" s="48" t="str">
        <f t="shared" si="8"/>
        <v/>
      </c>
      <c r="M32" s="48" t="str">
        <f t="shared" si="9"/>
        <v/>
      </c>
      <c r="N32" s="40">
        <f t="shared" si="10"/>
        <v>0</v>
      </c>
      <c r="O32" s="48" t="str">
        <f t="shared" si="11"/>
        <v/>
      </c>
      <c r="P32" s="48" t="str">
        <f t="shared" si="12"/>
        <v/>
      </c>
      <c r="Q32" s="40">
        <f t="shared" si="13"/>
        <v>0</v>
      </c>
      <c r="R32" s="48" t="str">
        <f t="shared" si="14"/>
        <v/>
      </c>
      <c r="S32" s="48" t="str">
        <f t="shared" si="15"/>
        <v/>
      </c>
      <c r="T32" s="42">
        <f t="shared" si="16"/>
        <v>0</v>
      </c>
    </row>
    <row r="33" spans="1:20" ht="13" customHeight="1">
      <c r="A33" s="8"/>
      <c r="B33" s="57" t="str">
        <f t="shared" si="1"/>
        <v>Cerfeuil</v>
      </c>
      <c r="C33" s="51"/>
      <c r="D33" s="49"/>
      <c r="E33" s="50"/>
      <c r="F33" s="48" t="str">
        <f t="shared" si="2"/>
        <v/>
      </c>
      <c r="G33" s="48" t="str">
        <f t="shared" si="3"/>
        <v/>
      </c>
      <c r="H33" s="40">
        <f t="shared" si="4"/>
        <v>0</v>
      </c>
      <c r="I33" s="48" t="str">
        <f t="shared" si="5"/>
        <v/>
      </c>
      <c r="J33" s="48" t="str">
        <f t="shared" si="6"/>
        <v/>
      </c>
      <c r="K33" s="40">
        <f t="shared" si="7"/>
        <v>0</v>
      </c>
      <c r="L33" s="48" t="str">
        <f t="shared" si="8"/>
        <v/>
      </c>
      <c r="M33" s="48" t="str">
        <f t="shared" si="9"/>
        <v/>
      </c>
      <c r="N33" s="40">
        <f t="shared" si="10"/>
        <v>0</v>
      </c>
      <c r="O33" s="48" t="str">
        <f t="shared" si="11"/>
        <v/>
      </c>
      <c r="P33" s="48" t="str">
        <f t="shared" si="12"/>
        <v/>
      </c>
      <c r="Q33" s="40">
        <f t="shared" si="13"/>
        <v>0</v>
      </c>
      <c r="R33" s="48" t="str">
        <f t="shared" si="14"/>
        <v/>
      </c>
      <c r="S33" s="48" t="str">
        <f t="shared" si="15"/>
        <v/>
      </c>
      <c r="T33" s="42">
        <f t="shared" si="16"/>
        <v>0</v>
      </c>
    </row>
    <row r="34" spans="1:20" ht="13" customHeight="1">
      <c r="A34" s="9"/>
      <c r="B34" s="57" t="str">
        <f t="shared" si="1"/>
        <v>Chou romanesco</v>
      </c>
      <c r="C34" s="49"/>
      <c r="D34" s="49"/>
      <c r="E34" s="50"/>
      <c r="F34" s="48">
        <f t="shared" si="2"/>
        <v>0</v>
      </c>
      <c r="G34" s="48">
        <f t="shared" si="3"/>
        <v>0</v>
      </c>
      <c r="H34" s="40">
        <f t="shared" si="4"/>
        <v>0</v>
      </c>
      <c r="I34" s="48">
        <f t="shared" si="5"/>
        <v>0</v>
      </c>
      <c r="J34" s="48">
        <f t="shared" si="6"/>
        <v>0</v>
      </c>
      <c r="K34" s="40">
        <f t="shared" si="7"/>
        <v>0</v>
      </c>
      <c r="L34" s="48" t="str">
        <f t="shared" si="8"/>
        <v/>
      </c>
      <c r="M34" s="48" t="str">
        <f t="shared" si="9"/>
        <v/>
      </c>
      <c r="N34" s="40">
        <f t="shared" si="10"/>
        <v>0</v>
      </c>
      <c r="O34" s="48" t="str">
        <f t="shared" si="11"/>
        <v/>
      </c>
      <c r="P34" s="48" t="str">
        <f t="shared" si="12"/>
        <v/>
      </c>
      <c r="Q34" s="40">
        <f t="shared" si="13"/>
        <v>0</v>
      </c>
      <c r="R34" s="48" t="str">
        <f t="shared" si="14"/>
        <v/>
      </c>
      <c r="S34" s="48" t="str">
        <f t="shared" si="15"/>
        <v/>
      </c>
      <c r="T34" s="42">
        <f t="shared" si="16"/>
        <v>0</v>
      </c>
    </row>
    <row r="35" spans="1:20" ht="13" customHeight="1">
      <c r="A35" s="9"/>
      <c r="B35" s="57" t="str">
        <f t="shared" si="1"/>
        <v>Laitue</v>
      </c>
      <c r="C35" s="49"/>
      <c r="D35" s="49"/>
      <c r="E35" s="50"/>
      <c r="F35" s="48">
        <f t="shared" si="2"/>
        <v>0</v>
      </c>
      <c r="G35" s="48" t="str">
        <f t="shared" si="3"/>
        <v/>
      </c>
      <c r="H35" s="40">
        <f t="shared" si="4"/>
        <v>0</v>
      </c>
      <c r="I35" s="48" t="str">
        <f t="shared" si="5"/>
        <v/>
      </c>
      <c r="J35" s="48" t="str">
        <f t="shared" si="6"/>
        <v/>
      </c>
      <c r="K35" s="40">
        <f t="shared" si="7"/>
        <v>0</v>
      </c>
      <c r="L35" s="48" t="str">
        <f t="shared" si="8"/>
        <v/>
      </c>
      <c r="M35" s="48" t="str">
        <f t="shared" si="9"/>
        <v/>
      </c>
      <c r="N35" s="40">
        <f t="shared" si="10"/>
        <v>0</v>
      </c>
      <c r="O35" s="48" t="str">
        <f t="shared" si="11"/>
        <v/>
      </c>
      <c r="P35" s="48" t="str">
        <f t="shared" si="12"/>
        <v/>
      </c>
      <c r="Q35" s="40">
        <f t="shared" si="13"/>
        <v>0</v>
      </c>
      <c r="R35" s="48" t="str">
        <f t="shared" si="14"/>
        <v/>
      </c>
      <c r="S35" s="48" t="str">
        <f t="shared" si="15"/>
        <v/>
      </c>
      <c r="T35" s="42">
        <f t="shared" si="16"/>
        <v>0</v>
      </c>
    </row>
    <row r="36" spans="1:20" ht="13" customHeight="1">
      <c r="A36" s="8"/>
      <c r="B36" s="57" t="str">
        <f t="shared" si="1"/>
        <v>Haricot</v>
      </c>
      <c r="C36" s="51"/>
      <c r="D36" s="49"/>
      <c r="E36" s="50"/>
      <c r="F36" s="48" t="str">
        <f t="shared" si="2"/>
        <v/>
      </c>
      <c r="G36" s="48" t="str">
        <f t="shared" si="3"/>
        <v/>
      </c>
      <c r="H36" s="40">
        <f t="shared" si="4"/>
        <v>0</v>
      </c>
      <c r="I36" s="48" t="str">
        <f t="shared" si="5"/>
        <v/>
      </c>
      <c r="J36" s="48" t="str">
        <f t="shared" si="6"/>
        <v/>
      </c>
      <c r="K36" s="40">
        <f t="shared" si="7"/>
        <v>0</v>
      </c>
      <c r="L36" s="48" t="str">
        <f t="shared" si="8"/>
        <v/>
      </c>
      <c r="M36" s="48" t="str">
        <f t="shared" si="9"/>
        <v/>
      </c>
      <c r="N36" s="40">
        <f t="shared" si="10"/>
        <v>0</v>
      </c>
      <c r="O36" s="48">
        <f t="shared" si="11"/>
        <v>0</v>
      </c>
      <c r="P36" s="48">
        <f t="shared" si="12"/>
        <v>0</v>
      </c>
      <c r="Q36" s="40">
        <f t="shared" si="13"/>
        <v>0</v>
      </c>
      <c r="R36" s="48" t="str">
        <f t="shared" si="14"/>
        <v/>
      </c>
      <c r="S36" s="48" t="str">
        <f t="shared" si="15"/>
        <v/>
      </c>
      <c r="T36" s="42">
        <f t="shared" si="16"/>
        <v>0</v>
      </c>
    </row>
    <row r="37" spans="1:20" ht="13" customHeight="1">
      <c r="A37" s="9"/>
      <c r="B37" s="57" t="str">
        <f t="shared" si="1"/>
        <v>Chou chinois</v>
      </c>
      <c r="C37" s="49"/>
      <c r="D37" s="49"/>
      <c r="E37" s="50"/>
      <c r="F37" s="48" t="str">
        <f t="shared" si="2"/>
        <v/>
      </c>
      <c r="G37" s="48" t="str">
        <f t="shared" si="3"/>
        <v/>
      </c>
      <c r="H37" s="40">
        <f t="shared" si="4"/>
        <v>0</v>
      </c>
      <c r="I37" s="48" t="str">
        <f t="shared" si="5"/>
        <v/>
      </c>
      <c r="J37" s="48" t="str">
        <f t="shared" si="6"/>
        <v/>
      </c>
      <c r="K37" s="40">
        <f t="shared" si="7"/>
        <v>0</v>
      </c>
      <c r="L37" s="48" t="str">
        <f t="shared" si="8"/>
        <v/>
      </c>
      <c r="M37" s="48" t="str">
        <f t="shared" si="9"/>
        <v/>
      </c>
      <c r="N37" s="40">
        <f t="shared" si="10"/>
        <v>0</v>
      </c>
      <c r="O37" s="48" t="str">
        <f t="shared" si="11"/>
        <v/>
      </c>
      <c r="P37" s="48" t="str">
        <f t="shared" si="12"/>
        <v/>
      </c>
      <c r="Q37" s="40">
        <f t="shared" si="13"/>
        <v>0</v>
      </c>
      <c r="R37" s="48">
        <f t="shared" si="14"/>
        <v>0</v>
      </c>
      <c r="S37" s="48">
        <f t="shared" si="15"/>
        <v>0</v>
      </c>
      <c r="T37" s="42">
        <f t="shared" si="16"/>
        <v>0</v>
      </c>
    </row>
    <row r="38" spans="1:20" ht="13" customHeight="1">
      <c r="A38" s="8"/>
      <c r="B38" s="57" t="str">
        <f t="shared" si="1"/>
        <v>Oignon</v>
      </c>
      <c r="C38" s="51"/>
      <c r="D38" s="49"/>
      <c r="E38" s="50"/>
      <c r="F38" s="48" t="str">
        <f t="shared" si="2"/>
        <v/>
      </c>
      <c r="G38" s="48" t="str">
        <f t="shared" si="3"/>
        <v/>
      </c>
      <c r="H38" s="40">
        <f t="shared" si="4"/>
        <v>0</v>
      </c>
      <c r="I38" s="48" t="str">
        <f t="shared" si="5"/>
        <v/>
      </c>
      <c r="J38" s="48" t="str">
        <f t="shared" si="6"/>
        <v/>
      </c>
      <c r="K38" s="40">
        <f t="shared" si="7"/>
        <v>0</v>
      </c>
      <c r="L38" s="48" t="str">
        <f t="shared" si="8"/>
        <v/>
      </c>
      <c r="M38" s="48" t="str">
        <f t="shared" si="9"/>
        <v/>
      </c>
      <c r="N38" s="40">
        <f t="shared" si="10"/>
        <v>0</v>
      </c>
      <c r="O38" s="48" t="str">
        <f t="shared" si="11"/>
        <v/>
      </c>
      <c r="P38" s="48" t="str">
        <f t="shared" si="12"/>
        <v/>
      </c>
      <c r="Q38" s="40">
        <f t="shared" si="13"/>
        <v>0</v>
      </c>
      <c r="R38" s="48" t="str">
        <f t="shared" si="14"/>
        <v/>
      </c>
      <c r="S38" s="48" t="str">
        <f t="shared" si="15"/>
        <v/>
      </c>
      <c r="T38" s="42">
        <f t="shared" si="16"/>
        <v>0</v>
      </c>
    </row>
    <row r="39" spans="1:20" ht="13" customHeight="1">
      <c r="A39" s="9"/>
      <c r="B39" s="57" t="str">
        <f t="shared" si="1"/>
        <v>Chou chinois</v>
      </c>
      <c r="C39" s="49"/>
      <c r="D39" s="49"/>
      <c r="E39" s="50"/>
      <c r="F39" s="48" t="str">
        <f t="shared" si="2"/>
        <v/>
      </c>
      <c r="G39" s="48" t="str">
        <f t="shared" si="3"/>
        <v/>
      </c>
      <c r="H39" s="40">
        <f t="shared" si="4"/>
        <v>0</v>
      </c>
      <c r="I39" s="48" t="str">
        <f t="shared" si="5"/>
        <v/>
      </c>
      <c r="J39" s="48" t="str">
        <f t="shared" si="6"/>
        <v/>
      </c>
      <c r="K39" s="40">
        <f t="shared" si="7"/>
        <v>0</v>
      </c>
      <c r="L39" s="48" t="str">
        <f t="shared" si="8"/>
        <v/>
      </c>
      <c r="M39" s="48" t="str">
        <f t="shared" si="9"/>
        <v/>
      </c>
      <c r="N39" s="40">
        <f t="shared" si="10"/>
        <v>0</v>
      </c>
      <c r="O39" s="48" t="str">
        <f t="shared" si="11"/>
        <v/>
      </c>
      <c r="P39" s="48" t="str">
        <f t="shared" si="12"/>
        <v/>
      </c>
      <c r="Q39" s="40">
        <f t="shared" si="13"/>
        <v>0</v>
      </c>
      <c r="R39" s="48" t="str">
        <f t="shared" si="14"/>
        <v/>
      </c>
      <c r="S39" s="48" t="str">
        <f t="shared" si="15"/>
        <v/>
      </c>
      <c r="T39" s="42">
        <f t="shared" si="16"/>
        <v>0</v>
      </c>
    </row>
    <row r="40" spans="1:20" ht="13" customHeight="1">
      <c r="A40" s="8"/>
      <c r="B40" s="57" t="str">
        <f t="shared" si="1"/>
        <v>VIDE</v>
      </c>
      <c r="C40" s="51"/>
      <c r="D40" s="49"/>
      <c r="E40" s="50"/>
      <c r="F40" s="48" t="str">
        <f t="shared" si="2"/>
        <v/>
      </c>
      <c r="G40" s="48" t="str">
        <f t="shared" si="3"/>
        <v/>
      </c>
      <c r="H40" s="40">
        <f t="shared" si="4"/>
        <v>0</v>
      </c>
      <c r="I40" s="48" t="str">
        <f t="shared" si="5"/>
        <v/>
      </c>
      <c r="J40" s="48" t="str">
        <f t="shared" si="6"/>
        <v/>
      </c>
      <c r="K40" s="40">
        <f t="shared" si="7"/>
        <v>0</v>
      </c>
      <c r="L40" s="48" t="str">
        <f t="shared" si="8"/>
        <v/>
      </c>
      <c r="M40" s="48" t="str">
        <f t="shared" si="9"/>
        <v/>
      </c>
      <c r="N40" s="40">
        <f t="shared" si="10"/>
        <v>0</v>
      </c>
      <c r="O40" s="48" t="str">
        <f t="shared" si="11"/>
        <v/>
      </c>
      <c r="P40" s="48" t="str">
        <f t="shared" si="12"/>
        <v/>
      </c>
      <c r="Q40" s="40">
        <f t="shared" si="13"/>
        <v>0</v>
      </c>
      <c r="R40" s="48" t="str">
        <f t="shared" si="14"/>
        <v/>
      </c>
      <c r="S40" s="48" t="str">
        <f t="shared" si="15"/>
        <v/>
      </c>
      <c r="T40" s="42">
        <f t="shared" si="16"/>
        <v>0</v>
      </c>
    </row>
    <row r="41" spans="1:20" ht="13" customHeight="1">
      <c r="A41" s="9"/>
      <c r="B41" s="57" t="str">
        <f t="shared" si="1"/>
        <v>VIDE</v>
      </c>
      <c r="C41" s="49"/>
      <c r="D41" s="49"/>
      <c r="E41" s="50"/>
      <c r="F41" s="48" t="str">
        <f t="shared" si="2"/>
        <v/>
      </c>
      <c r="G41" s="48" t="str">
        <f t="shared" si="3"/>
        <v/>
      </c>
      <c r="H41" s="40">
        <f t="shared" si="4"/>
        <v>0</v>
      </c>
      <c r="I41" s="48" t="str">
        <f t="shared" si="5"/>
        <v/>
      </c>
      <c r="J41" s="48" t="str">
        <f t="shared" si="6"/>
        <v/>
      </c>
      <c r="K41" s="40">
        <f t="shared" si="7"/>
        <v>0</v>
      </c>
      <c r="L41" s="48" t="str">
        <f t="shared" si="8"/>
        <v/>
      </c>
      <c r="M41" s="48" t="str">
        <f t="shared" si="9"/>
        <v/>
      </c>
      <c r="N41" s="40">
        <f t="shared" si="10"/>
        <v>0</v>
      </c>
      <c r="O41" s="48" t="str">
        <f t="shared" si="11"/>
        <v/>
      </c>
      <c r="P41" s="48" t="str">
        <f t="shared" si="12"/>
        <v/>
      </c>
      <c r="Q41" s="40">
        <f t="shared" si="13"/>
        <v>0</v>
      </c>
      <c r="R41" s="48" t="str">
        <f t="shared" si="14"/>
        <v/>
      </c>
      <c r="S41" s="48" t="str">
        <f t="shared" si="15"/>
        <v/>
      </c>
      <c r="T41" s="42">
        <f t="shared" si="16"/>
        <v>0</v>
      </c>
    </row>
    <row r="42" spans="1:20" ht="13" customHeight="1">
      <c r="A42" s="9"/>
      <c r="B42" s="57" t="str">
        <f>B21</f>
        <v>VIDE</v>
      </c>
      <c r="C42" s="49"/>
      <c r="D42" s="49"/>
      <c r="E42" s="50"/>
      <c r="F42" s="48" t="str">
        <f t="shared" si="2"/>
        <v/>
      </c>
      <c r="G42" s="48" t="str">
        <f t="shared" si="3"/>
        <v/>
      </c>
      <c r="H42" s="40">
        <f t="shared" si="4"/>
        <v>0</v>
      </c>
      <c r="I42" s="48" t="str">
        <f t="shared" si="5"/>
        <v/>
      </c>
      <c r="J42" s="48" t="str">
        <f t="shared" si="6"/>
        <v/>
      </c>
      <c r="K42" s="40">
        <f t="shared" si="7"/>
        <v>0</v>
      </c>
      <c r="L42" s="48" t="str">
        <f t="shared" si="8"/>
        <v/>
      </c>
      <c r="M42" s="48" t="str">
        <f t="shared" si="9"/>
        <v/>
      </c>
      <c r="N42" s="40">
        <f t="shared" si="10"/>
        <v>0</v>
      </c>
      <c r="O42" s="48" t="str">
        <f t="shared" si="11"/>
        <v/>
      </c>
      <c r="P42" s="48" t="str">
        <f t="shared" si="12"/>
        <v/>
      </c>
      <c r="Q42" s="40">
        <f t="shared" si="13"/>
        <v>0</v>
      </c>
      <c r="R42" s="48" t="str">
        <f t="shared" si="14"/>
        <v/>
      </c>
      <c r="S42" s="48" t="str">
        <f t="shared" si="15"/>
        <v/>
      </c>
      <c r="T42" s="42">
        <f t="shared" si="16"/>
        <v>0</v>
      </c>
    </row>
    <row r="43" spans="1:20" ht="13" customHeight="1">
      <c r="A43" s="9"/>
      <c r="B43" s="57" t="str">
        <f t="shared" si="1"/>
        <v>VIDE</v>
      </c>
      <c r="C43" s="49"/>
      <c r="D43" s="49"/>
      <c r="E43" s="50"/>
      <c r="F43" s="48" t="str">
        <f t="shared" si="2"/>
        <v/>
      </c>
      <c r="G43" s="48" t="str">
        <f t="shared" si="3"/>
        <v/>
      </c>
      <c r="H43" s="40">
        <f t="shared" si="4"/>
        <v>0</v>
      </c>
      <c r="I43" s="48" t="str">
        <f t="shared" si="5"/>
        <v/>
      </c>
      <c r="J43" s="48" t="str">
        <f t="shared" si="6"/>
        <v/>
      </c>
      <c r="K43" s="40">
        <f t="shared" si="7"/>
        <v>0</v>
      </c>
      <c r="L43" s="48" t="str">
        <f t="shared" si="8"/>
        <v/>
      </c>
      <c r="M43" s="48" t="str">
        <f t="shared" si="9"/>
        <v/>
      </c>
      <c r="N43" s="40">
        <f t="shared" si="10"/>
        <v>0</v>
      </c>
      <c r="O43" s="48" t="str">
        <f t="shared" si="11"/>
        <v/>
      </c>
      <c r="P43" s="48" t="str">
        <f t="shared" si="12"/>
        <v/>
      </c>
      <c r="Q43" s="40">
        <f t="shared" si="13"/>
        <v>0</v>
      </c>
      <c r="R43" s="48" t="str">
        <f t="shared" si="14"/>
        <v/>
      </c>
      <c r="S43" s="48" t="str">
        <f t="shared" si="15"/>
        <v/>
      </c>
      <c r="T43" s="42">
        <f t="shared" si="16"/>
        <v>0</v>
      </c>
    </row>
    <row r="44" spans="1:20" ht="13" customHeight="1">
      <c r="A44" s="8"/>
      <c r="B44" s="57" t="str">
        <f t="shared" si="1"/>
        <v>VIDE</v>
      </c>
      <c r="C44" s="51"/>
      <c r="D44" s="49"/>
      <c r="E44" s="50"/>
      <c r="F44" s="48" t="str">
        <f t="shared" si="2"/>
        <v/>
      </c>
      <c r="G44" s="48" t="str">
        <f t="shared" si="3"/>
        <v/>
      </c>
      <c r="H44" s="45">
        <f t="shared" si="4"/>
        <v>0</v>
      </c>
      <c r="I44" s="48" t="str">
        <f t="shared" si="5"/>
        <v/>
      </c>
      <c r="J44" s="48" t="str">
        <f t="shared" si="6"/>
        <v/>
      </c>
      <c r="K44" s="45">
        <f t="shared" si="7"/>
        <v>0</v>
      </c>
      <c r="L44" s="48" t="str">
        <f t="shared" si="8"/>
        <v/>
      </c>
      <c r="M44" s="48" t="str">
        <f t="shared" si="9"/>
        <v/>
      </c>
      <c r="N44" s="45">
        <f t="shared" si="10"/>
        <v>0</v>
      </c>
      <c r="O44" s="48" t="str">
        <f t="shared" si="11"/>
        <v/>
      </c>
      <c r="P44" s="48" t="str">
        <f t="shared" si="12"/>
        <v/>
      </c>
      <c r="Q44" s="45">
        <f t="shared" si="13"/>
        <v>0</v>
      </c>
      <c r="R44" s="48" t="str">
        <f t="shared" si="14"/>
        <v/>
      </c>
      <c r="S44" s="48" t="str">
        <f t="shared" si="15"/>
        <v/>
      </c>
      <c r="T44" s="43">
        <f t="shared" si="16"/>
        <v>0</v>
      </c>
    </row>
    <row r="45" spans="1:20" ht="13" customHeight="1">
      <c r="A45" s="9"/>
      <c r="B45" s="58"/>
      <c r="C45" s="9"/>
      <c r="D45" s="9"/>
      <c r="Q45" s="38"/>
    </row>
    <row r="46" spans="1:20">
      <c r="A46" s="8"/>
      <c r="B46" s="8"/>
      <c r="C46" s="8"/>
      <c r="D46" s="8"/>
    </row>
    <row r="47" spans="1:20">
      <c r="A47" s="9"/>
      <c r="B47" s="9"/>
      <c r="C47" s="9"/>
      <c r="D47" s="9"/>
    </row>
    <row r="48" spans="1:20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mergeCells count="10">
    <mergeCell ref="F5:H5"/>
    <mergeCell ref="I5:K5"/>
    <mergeCell ref="L5:N5"/>
    <mergeCell ref="O5:Q5"/>
    <mergeCell ref="R5:T5"/>
    <mergeCell ref="F26:H26"/>
    <mergeCell ref="I26:K26"/>
    <mergeCell ref="L26:N26"/>
    <mergeCell ref="O26:Q26"/>
    <mergeCell ref="R26:T26"/>
  </mergeCells>
  <phoneticPr fontId="5" type="noConversion"/>
  <conditionalFormatting sqref="F7:T23">
    <cfRule type="expression" dxfId="7" priority="1" stopIfTrue="1">
      <formula>AND(F7&lt;&gt;"")</formula>
    </cfRule>
  </conditionalFormatting>
  <dataValidations disablePrompts="1"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>
    <pageSetUpPr fitToPage="1"/>
  </sheetPr>
  <dimension ref="A1:T70"/>
  <sheetViews>
    <sheetView tabSelected="1" workbookViewId="0">
      <selection activeCell="I16" sqref="I16"/>
    </sheetView>
  </sheetViews>
  <sheetFormatPr baseColWidth="10" defaultColWidth="10.7109375" defaultRowHeight="13"/>
  <cols>
    <col min="1" max="1" width="4.5703125" style="2" customWidth="1"/>
    <col min="2" max="2" width="12" style="2" customWidth="1"/>
    <col min="3" max="3" width="5.7109375" style="2" customWidth="1"/>
    <col min="4" max="4" width="5.5703125" style="2" customWidth="1"/>
    <col min="5" max="5" width="5.710937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23</v>
      </c>
      <c r="G5" s="64"/>
      <c r="H5" s="65"/>
      <c r="I5" s="63">
        <v>24</v>
      </c>
      <c r="J5" s="64"/>
      <c r="K5" s="65"/>
      <c r="L5" s="63">
        <v>25</v>
      </c>
      <c r="M5" s="64"/>
      <c r="N5" s="65"/>
      <c r="O5" s="63">
        <v>26</v>
      </c>
      <c r="P5" s="64"/>
      <c r="Q5" s="65"/>
      <c r="R5" s="63"/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47</v>
      </c>
      <c r="B7" s="26" t="s">
        <v>123</v>
      </c>
      <c r="C7" s="26">
        <f>IF(B7="","",VLOOKUP(B7,DATA!$A$2:$E$68,2,0))</f>
        <v>6</v>
      </c>
      <c r="D7" s="26">
        <f>IF(B7="","",VLOOKUP(B7,DATA!$A$2:$E$68,3,0))</f>
        <v>0.15</v>
      </c>
      <c r="E7" s="26">
        <f>IF(B7="","",VLOOKUP(B7,DATA!$A$2:$E$68,4,0))</f>
        <v>0.3</v>
      </c>
      <c r="F7" s="6"/>
      <c r="G7" s="6"/>
      <c r="H7" s="23" t="str">
        <f>IF(SUM(F7:G7)&gt;0,F$5-VLOOKUP($B7,DATA!$A$2:$E$68,5,0),"")</f>
        <v/>
      </c>
      <c r="I7" s="6">
        <v>1</v>
      </c>
      <c r="J7" s="6">
        <v>1</v>
      </c>
      <c r="K7" s="23">
        <f>IF(SUM(I7:J7)&gt;0,I$5-VLOOKUP($B7,DATA!$A$2:$E$68,5,0),"")</f>
        <v>24</v>
      </c>
      <c r="L7" s="6"/>
      <c r="M7" s="6"/>
      <c r="N7" s="23" t="str">
        <f>IF(SUM(L7:M7)&gt;0,L$5-VLOOKUP($B7,DATA!$A$2:$E$68,5,0),"")</f>
        <v/>
      </c>
      <c r="O7" s="6">
        <v>1</v>
      </c>
      <c r="P7" s="6">
        <v>1</v>
      </c>
      <c r="Q7" s="23">
        <f>IF(SUM(O7:P7)&gt;0,O$5-VLOOKUP($B7,DATA!$A$2:$E$68,5,0),"")</f>
        <v>26</v>
      </c>
      <c r="R7" s="6"/>
      <c r="S7" s="6"/>
      <c r="T7" s="23" t="str">
        <f>IF(SUM(R7:S7)&gt;0,R$5-VLOOKUP($B7,DATA!$A$2:$E$68,5,0),"")</f>
        <v/>
      </c>
    </row>
    <row r="8" spans="1:20">
      <c r="A8" s="26"/>
      <c r="B8" s="26" t="s">
        <v>43</v>
      </c>
      <c r="C8" s="26">
        <f>IF(B8="","",VLOOKUP(B8,DATA!$A$2:$E$68,2,0))</f>
        <v>2.85</v>
      </c>
      <c r="D8" s="26">
        <f>IF(B8="","",VLOOKUP(B8,DATA!$A$2:$E$68,3,0))</f>
        <v>0.7</v>
      </c>
      <c r="E8" s="26">
        <f>IF(B8="","",VLOOKUP(B8,DATA!$A$2:$E$68,4,0))</f>
        <v>0.7</v>
      </c>
      <c r="F8" s="6"/>
      <c r="G8" s="6">
        <v>1</v>
      </c>
      <c r="H8" s="23">
        <f>IF(SUM(F8:G8)&gt;0,F$5-VLOOKUP($B8,DATA!$A$2:$E$68,5,0),"")</f>
        <v>23</v>
      </c>
      <c r="I8" s="6"/>
      <c r="J8" s="6"/>
      <c r="K8" s="23" t="str">
        <f>IF(SUM(I8:J8)&gt;0,I$5-VLOOKUP($B8,DATA!$A$2:$E$68,5,0),"")</f>
        <v/>
      </c>
      <c r="L8" s="6"/>
      <c r="M8" s="6">
        <v>1</v>
      </c>
      <c r="N8" s="23">
        <f>IF(SUM(L8:M8)&gt;0,L$5-VLOOKUP($B8,DATA!$A$2:$E$68,5,0),"")</f>
        <v>25</v>
      </c>
      <c r="O8" s="6"/>
      <c r="P8" s="6"/>
      <c r="Q8" s="23" t="str">
        <f>IF(SUM(O8:P8)&gt;0,O$5-VLOOKUP($B8,DATA!$A$2:$E$68,5,0),"")</f>
        <v/>
      </c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103</v>
      </c>
      <c r="C9" s="26">
        <f>IF(B9="","",VLOOKUP(B9,DATA!$A$2:$E$68,2,0))</f>
        <v>1.5</v>
      </c>
      <c r="D9" s="26">
        <f>IF(B9="","",VLOOKUP(B9,DATA!$A$2:$E$68,3,0))</f>
        <v>0.4</v>
      </c>
      <c r="E9" s="26">
        <f>IF(B9="","",VLOOKUP(B9,DATA!$A$2:$E$68,4,0))</f>
        <v>0.8</v>
      </c>
      <c r="F9" s="6"/>
      <c r="G9" s="6"/>
      <c r="H9" s="23" t="str">
        <f>IF(SUM(F9:G9)&gt;0,F$5-VLOOKUP($B9,DATA!$A$2:$E$68,5,0),"")</f>
        <v/>
      </c>
      <c r="I9" s="6">
        <v>1</v>
      </c>
      <c r="J9" s="6">
        <v>1</v>
      </c>
      <c r="K9" s="23">
        <f>IF(SUM(I9:J9)&gt;0,I$5-VLOOKUP($B9,DATA!$A$2:$E$68,5,0),"")</f>
        <v>24</v>
      </c>
      <c r="L9" s="6"/>
      <c r="M9" s="6"/>
      <c r="N9" s="23" t="str">
        <f>IF(SUM(L9:M9)&gt;0,L$5-VLOOKUP($B9,DATA!$A$2:$E$68,5,0),"")</f>
        <v/>
      </c>
      <c r="O9" s="6">
        <v>1</v>
      </c>
      <c r="P9" s="6">
        <v>1</v>
      </c>
      <c r="Q9" s="23">
        <f>IF(SUM(O9:P9)&gt;0,O$5-VLOOKUP($B9,DATA!$A$2:$E$68,5,0),"")</f>
        <v>26</v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104</v>
      </c>
      <c r="C10" s="26">
        <f>IF(B10="","",VLOOKUP(B10,DATA!$A$2:$E$68,2,0))</f>
        <v>1.5</v>
      </c>
      <c r="D10" s="26">
        <f>IF(B10="","",VLOOKUP(B10,DATA!$A$2:$E$68,3,0))</f>
        <v>1</v>
      </c>
      <c r="E10" s="26">
        <f>IF(B10="","",VLOOKUP(B10,DATA!$A$2:$E$68,4,0))</f>
        <v>1</v>
      </c>
      <c r="F10" s="6">
        <v>1</v>
      </c>
      <c r="G10" s="6">
        <v>1</v>
      </c>
      <c r="H10" s="23">
        <f>IF(SUM(F10:G10)&gt;0,F$5-VLOOKUP($B10,DATA!$A$2:$E$68,5,0),"")</f>
        <v>23</v>
      </c>
      <c r="I10" s="6"/>
      <c r="J10" s="6"/>
      <c r="K10" s="23" t="str">
        <f>IF(SUM(I10:J10)&gt;0,I$5-VLOOKUP($B10,DATA!$A$2:$E$68,5,0),"")</f>
        <v/>
      </c>
      <c r="L10" s="6">
        <v>1</v>
      </c>
      <c r="M10" s="6">
        <v>1</v>
      </c>
      <c r="N10" s="23">
        <f>IF(SUM(L10:M10)&gt;0,L$5-VLOOKUP($B10,DATA!$A$2:$E$68,5,0),"")</f>
        <v>25</v>
      </c>
      <c r="O10" s="6"/>
      <c r="P10" s="6"/>
      <c r="Q10" s="23" t="str">
        <f>IF(SUM(O10:P10)&gt;0,O$5-VLOOKUP($B10,DATA!$A$2:$E$68,5,0),"")</f>
        <v/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6" t="s">
        <v>74</v>
      </c>
      <c r="C11" s="26">
        <f>IF(B11="","",VLOOKUP(B11,DATA!$A$2:$E$68,2,0))</f>
        <v>1.5</v>
      </c>
      <c r="D11" s="26">
        <f>IF(B11="","",VLOOKUP(B11,DATA!$A$2:$E$68,3,0))</f>
        <v>1</v>
      </c>
      <c r="E11" s="26">
        <f>IF(B11="","",VLOOKUP(B11,DATA!$A$2:$E$68,4,0))</f>
        <v>1</v>
      </c>
      <c r="F11" s="6">
        <v>1</v>
      </c>
      <c r="G11" s="6">
        <v>1</v>
      </c>
      <c r="H11" s="23">
        <f>IF(SUM(F11:G11)&gt;0,F$5-VLOOKUP($B11,DATA!$A$2:$E$68,5,0),"")</f>
        <v>23</v>
      </c>
      <c r="I11" s="6"/>
      <c r="J11" s="6"/>
      <c r="K11" s="23" t="str">
        <f>IF(SUM(I11:J11)&gt;0,I$5-VLOOKUP($B11,DATA!$A$2:$E$68,5,0),"")</f>
        <v/>
      </c>
      <c r="L11" s="6">
        <v>1</v>
      </c>
      <c r="M11" s="6">
        <v>1</v>
      </c>
      <c r="N11" s="23">
        <f>IF(SUM(L11:M11)&gt;0,L$5-VLOOKUP($B11,DATA!$A$2:$E$68,5,0),"")</f>
        <v>25</v>
      </c>
      <c r="O11" s="6"/>
      <c r="P11" s="6"/>
      <c r="Q11" s="23" t="str">
        <f>IF(SUM(O11:P11)&gt;0,O$5-VLOOKUP($B11,DATA!$A$2:$E$68,5,0),"")</f>
        <v/>
      </c>
      <c r="R11" s="6"/>
      <c r="S11" s="6"/>
      <c r="T11" s="23" t="str">
        <f>IF(SUM(R11:S11)&gt;0,R$5-VLOOKUP($B11,DATA!$A$2:$E$68,5,0),"")</f>
        <v/>
      </c>
    </row>
    <row r="12" spans="1:20">
      <c r="A12" s="26"/>
      <c r="B12" s="26" t="s">
        <v>122</v>
      </c>
      <c r="C12" s="26">
        <f>IF(B12="","",VLOOKUP(B12,DATA!$A$2:$E$68,2,0))</f>
        <v>2.2000000000000002</v>
      </c>
      <c r="D12" s="26">
        <f>IF(B12="","",VLOOKUP(B12,DATA!$A$2:$E$68,3,0))</f>
        <v>1</v>
      </c>
      <c r="E12" s="26">
        <f>IF(B12="","",VLOOKUP(B12,DATA!$A$2:$E$68,4,0))</f>
        <v>2</v>
      </c>
      <c r="F12" s="6"/>
      <c r="G12" s="6"/>
      <c r="H12" s="23" t="str">
        <f>IF(SUM(F12:G12)&gt;0,F$5-VLOOKUP($B12,DATA!$A$2:$E$68,5,0),"")</f>
        <v/>
      </c>
      <c r="I12" s="6"/>
      <c r="J12" s="6"/>
      <c r="K12" s="23" t="str">
        <f>IF(SUM(I12:J12)&gt;0,I$5-VLOOKUP($B12,DATA!$A$2:$E$68,5,0),"")</f>
        <v/>
      </c>
      <c r="L12" s="6"/>
      <c r="M12" s="6"/>
      <c r="N12" s="23" t="str">
        <f>IF(SUM(L12:M12)&gt;0,L$5-VLOOKUP($B12,DATA!$A$2:$E$68,5,0),"")</f>
        <v/>
      </c>
      <c r="O12" s="6"/>
      <c r="P12" s="6"/>
      <c r="Q12" s="23" t="str">
        <f>IF(SUM(O12:P12)&gt;0,O$5-VLOOKUP($B12,DATA!$A$2:$E$68,5,0),"")</f>
        <v/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26" t="s">
        <v>128</v>
      </c>
      <c r="C13" s="26">
        <f>IF(B13="","",VLOOKUP(B13,DATA!$A$2:$E$68,2,0))</f>
        <v>1.3</v>
      </c>
      <c r="D13" s="26">
        <f>IF(B13="","",VLOOKUP(B13,DATA!$A$2:$E$68,3,0))</f>
        <v>1</v>
      </c>
      <c r="E13" s="26">
        <f>IF(B13="","",VLOOKUP(B13,DATA!$A$2:$E$68,4,0))</f>
        <v>2</v>
      </c>
      <c r="F13" s="6"/>
      <c r="G13" s="6"/>
      <c r="H13" s="23" t="str">
        <f>IF(SUM(F13:G13)&gt;0,F$5-VLOOKUP($B13,DATA!$A$2:$E$68,5,0),"")</f>
        <v/>
      </c>
      <c r="I13" s="6">
        <v>1</v>
      </c>
      <c r="J13" s="6">
        <v>1</v>
      </c>
      <c r="K13" s="23">
        <f>IF(SUM(I13:J13)&gt;0,I$5-VLOOKUP($B13,DATA!$A$2:$E$68,5,0),"")</f>
        <v>24</v>
      </c>
      <c r="L13" s="6"/>
      <c r="M13" s="6"/>
      <c r="N13" s="23" t="str">
        <f>IF(SUM(L13:M13)&gt;0,L$5-VLOOKUP($B13,DATA!$A$2:$E$68,5,0),"")</f>
        <v/>
      </c>
      <c r="O13" s="6">
        <v>1</v>
      </c>
      <c r="P13" s="6">
        <v>1</v>
      </c>
      <c r="Q13" s="23">
        <f>IF(SUM(O13:P13)&gt;0,O$5-VLOOKUP($B13,DATA!$A$2:$E$68,5,0),"")</f>
        <v>26</v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110</v>
      </c>
      <c r="C14" s="26">
        <f>IF(B14="","",VLOOKUP(B14,DATA!$A$2:$E$68,2,0))</f>
        <v>5.5</v>
      </c>
      <c r="D14" s="26">
        <f>IF(B14="","",VLOOKUP(B14,DATA!$A$2:$E$68,3,0))</f>
        <v>0.6</v>
      </c>
      <c r="E14" s="26">
        <f>IF(B14="","",VLOOKUP(B14,DATA!$A$2:$E$68,4,0))</f>
        <v>1.2</v>
      </c>
      <c r="F14" s="6"/>
      <c r="G14" s="6">
        <v>1</v>
      </c>
      <c r="H14" s="23">
        <f>IF(SUM(F14:G14)&gt;0,F$5-VLOOKUP($B14,DATA!$A$2:$E$68,5,0),"")</f>
        <v>23</v>
      </c>
      <c r="I14" s="6">
        <v>1</v>
      </c>
      <c r="J14" s="6">
        <v>1</v>
      </c>
      <c r="K14" s="23">
        <f>IF(SUM(I14:J14)&gt;0,I$5-VLOOKUP($B14,DATA!$A$2:$E$68,5,0),"")</f>
        <v>24</v>
      </c>
      <c r="L14" s="6"/>
      <c r="M14" s="6">
        <v>1</v>
      </c>
      <c r="N14" s="23">
        <f>IF(SUM(L14:M14)&gt;0,L$5-VLOOKUP($B14,DATA!$A$2:$E$68,5,0),"")</f>
        <v>25</v>
      </c>
      <c r="O14" s="6">
        <v>1</v>
      </c>
      <c r="P14" s="6">
        <v>1</v>
      </c>
      <c r="Q14" s="23">
        <f>IF(SUM(O14:P14)&gt;0,O$5-VLOOKUP($B14,DATA!$A$2:$E$68,5,0),"")</f>
        <v>26</v>
      </c>
      <c r="R14" s="6"/>
      <c r="S14" s="6"/>
      <c r="T14" s="23" t="str">
        <f>IF(SUM(R14:S14)&gt;0,R$5-VLOOKUP($B14,DATA!$A$2:$E$68,5,0),"")</f>
        <v/>
      </c>
    </row>
    <row r="15" spans="1:20">
      <c r="A15" s="26"/>
      <c r="B15" s="26" t="s">
        <v>130</v>
      </c>
      <c r="C15" s="26">
        <f>IF(B15="","",VLOOKUP(B15,DATA!$A$2:$E$68,2,0))</f>
        <v>2.75</v>
      </c>
      <c r="D15" s="26">
        <f>IF(B15="","",VLOOKUP(B15,DATA!$A$2:$E$68,3,0))</f>
        <v>0.4</v>
      </c>
      <c r="E15" s="26">
        <f>IF(B15="","",VLOOKUP(B15,DATA!$A$2:$E$68,4,0))</f>
        <v>0.4</v>
      </c>
      <c r="F15" s="6"/>
      <c r="G15" s="6"/>
      <c r="H15" s="23" t="str">
        <f>IF(SUM(F15:G15)&gt;0,F$5-VLOOKUP($B15,DATA!$A$2:$E$68,5,0),"")</f>
        <v/>
      </c>
      <c r="I15" s="6">
        <v>1</v>
      </c>
      <c r="J15" s="6">
        <v>1</v>
      </c>
      <c r="K15" s="23">
        <f>IF(SUM(I15:J15)&gt;0,I$5-VLOOKUP($B15,DATA!$A$2:$E$68,5,0),"")</f>
        <v>24</v>
      </c>
      <c r="L15" s="6"/>
      <c r="M15" s="6"/>
      <c r="N15" s="23" t="str">
        <f>IF(SUM(L15:M15)&gt;0,L$5-VLOOKUP($B15,DATA!$A$2:$E$68,5,0),"")</f>
        <v/>
      </c>
      <c r="O15" s="6">
        <v>1</v>
      </c>
      <c r="P15" s="6">
        <v>1</v>
      </c>
      <c r="Q15" s="23">
        <f>IF(SUM(O15:P15)&gt;0,O$5-VLOOKUP($B15,DATA!$A$2:$E$68,5,0),"")</f>
        <v>26</v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116</v>
      </c>
      <c r="C16" s="26">
        <f>IF(B16="","",VLOOKUP(B16,DATA!$A$2:$E$68,2,0))</f>
        <v>2.5</v>
      </c>
      <c r="D16" s="26">
        <f>IF(B16="","",VLOOKUP(B16,DATA!$A$2:$E$68,3,0))</f>
        <v>0.5</v>
      </c>
      <c r="E16" s="26">
        <f>IF(B16="","",VLOOKUP(B16,DATA!$A$2:$E$68,4,0))</f>
        <v>0.5</v>
      </c>
      <c r="F16" s="6">
        <v>1</v>
      </c>
      <c r="G16" s="6">
        <v>1</v>
      </c>
      <c r="H16" s="23">
        <f>IF(SUM(F16:G16)&gt;0,F$5-VLOOKUP($B16,DATA!$A$2:$E$68,5,0),"")</f>
        <v>23</v>
      </c>
      <c r="I16" s="6"/>
      <c r="J16" s="6"/>
      <c r="K16" s="23" t="str">
        <f>IF(SUM(I16:J16)&gt;0,I$5-VLOOKUP($B16,DATA!$A$2:$E$68,5,0),"")</f>
        <v/>
      </c>
      <c r="L16" s="6">
        <v>1</v>
      </c>
      <c r="M16" s="6">
        <v>1</v>
      </c>
      <c r="N16" s="23">
        <f>IF(SUM(L16:M16)&gt;0,L$5-VLOOKUP($B16,DATA!$A$2:$E$68,5,0),"")</f>
        <v>25</v>
      </c>
      <c r="O16" s="6"/>
      <c r="P16" s="6"/>
      <c r="Q16" s="23" t="str">
        <f>IF(SUM(O16:P16)&gt;0,O$5-VLOOKUP($B16,DATA!$A$2:$E$68,5,0),"")</f>
        <v/>
      </c>
      <c r="R16" s="6"/>
      <c r="S16" s="6"/>
      <c r="T16" s="23" t="str">
        <f>IF(SUM(R16:S16)&gt;0,R$5-VLOOKUP($B16,DATA!$A$2:$E$68,5,0),"")</f>
        <v/>
      </c>
    </row>
    <row r="17" spans="1:20">
      <c r="A17" s="26"/>
      <c r="B17" s="26" t="s">
        <v>85</v>
      </c>
      <c r="C17" s="26">
        <f>IF(B17="","",VLOOKUP(B17,DATA!$A$2:$E$68,2,0))</f>
        <v>7.5</v>
      </c>
      <c r="D17" s="26">
        <f>IF(B17="","",VLOOKUP(B17,DATA!$A$2:$E$68,3,0))</f>
        <v>0.4</v>
      </c>
      <c r="E17" s="26">
        <f>IF(B17="","",VLOOKUP(B17,DATA!$A$2:$E$68,4,0))</f>
        <v>0.8</v>
      </c>
      <c r="F17" s="6"/>
      <c r="G17" s="6"/>
      <c r="H17" s="23" t="str">
        <f>IF(SUM(F17:G17)&gt;0,F$5-VLOOKUP($B17,DATA!$A$2:$E$68,5,0),"")</f>
        <v/>
      </c>
      <c r="I17" s="6"/>
      <c r="J17" s="6"/>
      <c r="K17" s="23" t="str">
        <f>IF(SUM(I17:J17)&gt;0,I$5-VLOOKUP($B17,DATA!$A$2:$E$68,5,0),"")</f>
        <v/>
      </c>
      <c r="L17" s="6"/>
      <c r="M17" s="6"/>
      <c r="N17" s="23" t="str">
        <f>IF(SUM(L17:M17)&gt;0,L$5-VLOOKUP($B17,DATA!$A$2:$E$68,5,0),"")</f>
        <v/>
      </c>
      <c r="O17" s="6"/>
      <c r="P17" s="6"/>
      <c r="Q17" s="23" t="str">
        <f>IF(SUM(O17:P17)&gt;0,O$5-VLOOKUP($B17,DATA!$A$2:$E$68,5,0),"")</f>
        <v/>
      </c>
      <c r="R17" s="6"/>
      <c r="S17" s="6"/>
      <c r="T17" s="23" t="str">
        <f>IF(SUM(R17:S17)&gt;0,R$5-VLOOKUP($B17,DATA!$A$2:$E$68,5,0),"")</f>
        <v/>
      </c>
    </row>
    <row r="18" spans="1:20">
      <c r="A18" s="26"/>
      <c r="B18" s="26" t="s">
        <v>70</v>
      </c>
      <c r="C18" s="26">
        <f>IF(B18="","",VLOOKUP(B18,DATA!$A$2:$E$68,2,0))</f>
        <v>1.5</v>
      </c>
      <c r="D18" s="26">
        <f>IF(B18="","",VLOOKUP(B18,DATA!$A$2:$E$68,3,0))</f>
        <v>1</v>
      </c>
      <c r="E18" s="26">
        <f>IF(B18="","",VLOOKUP(B18,DATA!$A$2:$E$68,4,0))</f>
        <v>1</v>
      </c>
      <c r="F18" s="6">
        <v>1</v>
      </c>
      <c r="G18" s="6">
        <v>1</v>
      </c>
      <c r="H18" s="23">
        <f>IF(SUM(F18:G18)&gt;0,F$5-VLOOKUP($B18,DATA!$A$2:$E$68,5,0),"")</f>
        <v>23</v>
      </c>
      <c r="I18" s="6">
        <v>1</v>
      </c>
      <c r="J18" s="6">
        <v>1</v>
      </c>
      <c r="K18" s="23">
        <f>IF(SUM(I18:J18)&gt;0,I$5-VLOOKUP($B18,DATA!$A$2:$E$68,5,0),"")</f>
        <v>24</v>
      </c>
      <c r="L18" s="6">
        <v>1</v>
      </c>
      <c r="M18" s="6">
        <v>1</v>
      </c>
      <c r="N18" s="23">
        <f>IF(SUM(L18:M18)&gt;0,L$5-VLOOKUP($B18,DATA!$A$2:$E$68,5,0),"")</f>
        <v>25</v>
      </c>
      <c r="O18" s="6">
        <v>1</v>
      </c>
      <c r="P18" s="6">
        <v>1</v>
      </c>
      <c r="Q18" s="23">
        <f>IF(SUM(O18:P18)&gt;0,O$5-VLOOKUP($B18,DATA!$A$2:$E$68,5,0),"")</f>
        <v>26</v>
      </c>
      <c r="R18" s="6"/>
      <c r="S18" s="6"/>
      <c r="T18" s="23" t="str">
        <f>IF(SUM(R18:S18)&gt;0,R$5-VLOOKUP($B18,DATA!$A$2:$E$68,5,0),"")</f>
        <v/>
      </c>
    </row>
    <row r="19" spans="1:20">
      <c r="A19" s="26"/>
      <c r="B19" s="26" t="s">
        <v>67</v>
      </c>
      <c r="C19" s="26">
        <f>IF(B19="","",VLOOKUP(B19,DATA!$A$2:$E$68,2,0))</f>
        <v>2</v>
      </c>
      <c r="D19" s="26">
        <f>IF(B19="","",VLOOKUP(B19,DATA!$A$2:$E$68,3,0))</f>
        <v>0.4</v>
      </c>
      <c r="E19" s="26">
        <f>IF(B19="","",VLOOKUP(B19,DATA!$A$2:$E$68,4,0))</f>
        <v>0.8</v>
      </c>
      <c r="F19" s="6"/>
      <c r="G19" s="6"/>
      <c r="H19" s="23" t="str">
        <f>IF(SUM(F19:G19)&gt;0,F$5-VLOOKUP($B19,DATA!$A$2:$E$68,5,0),"")</f>
        <v/>
      </c>
      <c r="I19" s="6">
        <v>1</v>
      </c>
      <c r="J19" s="6">
        <v>1</v>
      </c>
      <c r="K19" s="23">
        <f>IF(SUM(I19:J19)&gt;0,I$5-VLOOKUP($B19,DATA!$A$2:$E$68,5,0),"")</f>
        <v>24</v>
      </c>
      <c r="L19" s="6"/>
      <c r="M19" s="6"/>
      <c r="N19" s="23" t="str">
        <f>IF(SUM(L19:M19)&gt;0,L$5-VLOOKUP($B19,DATA!$A$2:$E$68,5,0),"")</f>
        <v/>
      </c>
      <c r="O19" s="6">
        <v>1</v>
      </c>
      <c r="P19" s="6">
        <v>1</v>
      </c>
      <c r="Q19" s="23">
        <f>IF(SUM(O19:P19)&gt;0,O$5-VLOOKUP($B19,DATA!$A$2:$E$68,5,0),"")</f>
        <v>26</v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26" t="s">
        <v>53</v>
      </c>
      <c r="C20" s="26">
        <f>IF(B20="","",VLOOKUP(B20,DATA!$A$2:$E$68,2,0))</f>
        <v>1.5</v>
      </c>
      <c r="D20" s="26">
        <f>IF(B20="","",VLOOKUP(B20,DATA!$A$2:$E$68,3,0))</f>
        <v>1</v>
      </c>
      <c r="E20" s="26">
        <f>IF(B20="","",VLOOKUP(B20,DATA!$A$2:$E$68,4,0))</f>
        <v>1</v>
      </c>
      <c r="F20" s="6">
        <v>1</v>
      </c>
      <c r="G20" s="6">
        <v>1</v>
      </c>
      <c r="H20" s="23">
        <f>IF(SUM(F20:G20)&gt;0,F$5-VLOOKUP($B20,DATA!$A$2:$E$68,5,0),"")</f>
        <v>23</v>
      </c>
      <c r="I20" s="6"/>
      <c r="J20" s="6"/>
      <c r="K20" s="23" t="str">
        <f>IF(SUM(I20:J20)&gt;0,I$5-VLOOKUP($B20,DATA!$A$2:$E$68,5,0),"")</f>
        <v/>
      </c>
      <c r="L20" s="6">
        <v>1</v>
      </c>
      <c r="M20" s="6">
        <v>1</v>
      </c>
      <c r="N20" s="23">
        <f>IF(SUM(L20:M20)&gt;0,L$5-VLOOKUP($B20,DATA!$A$2:$E$68,5,0),"")</f>
        <v>25</v>
      </c>
      <c r="O20" s="6"/>
      <c r="P20" s="6"/>
      <c r="Q20" s="23" t="str">
        <f>IF(SUM(O20:P20)&gt;0,O$5-VLOOKUP($B20,DATA!$A$2:$E$68,5,0),"")</f>
        <v/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26" t="s">
        <v>109</v>
      </c>
      <c r="C21" s="26">
        <f>IF(B21="","",VLOOKUP(B21,DATA!$A$2:$E$68,2,0))</f>
        <v>1.5</v>
      </c>
      <c r="D21" s="26">
        <f>IF(B21="","",VLOOKUP(B21,DATA!$A$2:$E$68,3,0))</f>
        <v>1</v>
      </c>
      <c r="E21" s="26">
        <f>IF(B21="","",VLOOKUP(B21,DATA!$A$2:$E$68,4,0))</f>
        <v>1</v>
      </c>
      <c r="F21" s="6"/>
      <c r="G21" s="6"/>
      <c r="H21" s="23" t="str">
        <f>IF(SUM(F21:G21)&gt;0,F$5-VLOOKUP($B21,DATA!$A$2:$E$68,5,0),"")</f>
        <v/>
      </c>
      <c r="I21" s="6">
        <v>1</v>
      </c>
      <c r="J21" s="6">
        <v>1</v>
      </c>
      <c r="K21" s="23">
        <f>IF(SUM(I21:J21)&gt;0,I$5-VLOOKUP($B21,DATA!$A$2:$E$68,5,0),"")</f>
        <v>24</v>
      </c>
      <c r="L21" s="6"/>
      <c r="M21" s="6"/>
      <c r="N21" s="23" t="str">
        <f>IF(SUM(L21:M21)&gt;0,L$5-VLOOKUP($B21,DATA!$A$2:$E$68,5,0),"")</f>
        <v/>
      </c>
      <c r="O21" s="6">
        <v>1</v>
      </c>
      <c r="P21" s="6">
        <v>1</v>
      </c>
      <c r="Q21" s="23">
        <f>IF(SUM(O21:P21)&gt;0,O$5-VLOOKUP($B21,DATA!$A$2:$E$68,5,0),"")</f>
        <v>26</v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9" t="s">
        <v>68</v>
      </c>
      <c r="C22" s="26">
        <f>IF(B22="","",VLOOKUP(B22,DATA!$A$2:$E$68,2,0))</f>
        <v>1.5</v>
      </c>
      <c r="D22" s="26">
        <f>IF(B22="","",VLOOKUP(B22,DATA!$A$2:$E$68,3,0))</f>
        <v>1</v>
      </c>
      <c r="E22" s="26">
        <f>IF(B22="","",VLOOKUP(B22,DATA!$A$2:$E$68,4,0))</f>
        <v>1</v>
      </c>
      <c r="F22" s="30">
        <v>1</v>
      </c>
      <c r="G22" s="6">
        <v>1</v>
      </c>
      <c r="H22" s="23">
        <f>IF(SUM(F22:G22)&gt;0,F$5-VLOOKUP($B22,DATA!$A$2:$E$68,5,0),"")</f>
        <v>19.5</v>
      </c>
      <c r="I22" s="6"/>
      <c r="J22" s="6">
        <v>1</v>
      </c>
      <c r="K22" s="23">
        <f>IF(SUM(I22:J22)&gt;0,I$5-VLOOKUP($B22,DATA!$A$2:$E$68,5,0),"")</f>
        <v>20.5</v>
      </c>
      <c r="L22" s="30">
        <v>1</v>
      </c>
      <c r="M22" s="6">
        <v>1</v>
      </c>
      <c r="N22" s="23">
        <f>IF(SUM(L22:M22)&gt;0,L$5-VLOOKUP($B22,DATA!$A$2:$E$68,5,0),"")</f>
        <v>21.5</v>
      </c>
      <c r="O22" s="6"/>
      <c r="P22" s="6">
        <v>1</v>
      </c>
      <c r="Q22" s="23">
        <f>IF(SUM(O22:P22)&gt;0,O$5-VLOOKUP($B22,DATA!$A$2:$E$68,5,0),"")</f>
        <v>22.5</v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69</v>
      </c>
      <c r="C23" s="26">
        <f>IF(B23="","",VLOOKUP(B23,DATA!$A$2:$E$68,2,0))</f>
        <v>15</v>
      </c>
      <c r="D23" s="26">
        <f>IF(B23="","",VLOOKUP(B23,DATA!$A$2:$E$68,3,0))</f>
        <v>0.1</v>
      </c>
      <c r="E23" s="26">
        <f>IF(B23="","",VLOOKUP(B23,DATA!$A$2:$E$68,4,0))</f>
        <v>0.2</v>
      </c>
      <c r="F23" s="6">
        <v>1</v>
      </c>
      <c r="G23" s="6">
        <v>1</v>
      </c>
      <c r="H23" s="23">
        <f>IF(SUM(F23:G23)&gt;0,F$5-VLOOKUP($B23,DATA!$A$2:$E$68,5,0),"")</f>
        <v>23</v>
      </c>
      <c r="I23" s="6"/>
      <c r="J23" s="6"/>
      <c r="K23" s="23" t="str">
        <f>IF(SUM(I23:J23)&gt;0,I$5-VLOOKUP($B23,DATA!$A$2:$E$68,5,0),"")</f>
        <v/>
      </c>
      <c r="L23" s="6">
        <v>1</v>
      </c>
      <c r="M23" s="6">
        <v>1</v>
      </c>
      <c r="N23" s="23">
        <f>IF(SUM(L23:M23)&gt;0,L$5-VLOOKUP($B23,DATA!$A$2:$E$68,5,0),"")</f>
        <v>25</v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10.25</v>
      </c>
      <c r="G24" s="22">
        <f>SUMPRODUCT(($C$7:$C$23)*($E$7:$E$23)*(G$7:G$23))</f>
        <v>20.344999999999999</v>
      </c>
      <c r="H24" s="22"/>
      <c r="I24" s="22">
        <f t="shared" ref="I24:S24" si="0">SUMPRODUCT(($C$7:$C$23)*($D$7:$D$23)*(I$7:I$23))</f>
        <v>11</v>
      </c>
      <c r="J24" s="22">
        <f>SUMPRODUCT(($C$7:$C$23)*($E$7:$E$23)*(J$7:J$23))</f>
        <v>19.399999999999999</v>
      </c>
      <c r="K24" s="22"/>
      <c r="L24" s="22">
        <f t="shared" si="0"/>
        <v>10.25</v>
      </c>
      <c r="M24" s="22">
        <f>SUMPRODUCT(($C$7:$C$23)*($E$7:$E$23)*(M$7:M$23))</f>
        <v>20.344999999999999</v>
      </c>
      <c r="N24" s="22"/>
      <c r="O24" s="22">
        <f t="shared" si="0"/>
        <v>11</v>
      </c>
      <c r="P24" s="22">
        <f>SUMPRODUCT(($C$7:$C$23)*($E$7:$E$23)*(P$7:P$23))</f>
        <v>19.399999999999999</v>
      </c>
      <c r="Q24" s="22"/>
      <c r="R24" s="22">
        <f t="shared" si="0"/>
        <v>0</v>
      </c>
      <c r="S24" s="22">
        <f t="shared" si="0"/>
        <v>0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  <c r="F26" s="63">
        <v>23</v>
      </c>
      <c r="G26" s="64"/>
      <c r="H26" s="65"/>
      <c r="I26" s="63">
        <v>24</v>
      </c>
      <c r="J26" s="64"/>
      <c r="K26" s="65"/>
      <c r="L26" s="63">
        <v>25</v>
      </c>
      <c r="M26" s="64"/>
      <c r="N26" s="65"/>
      <c r="O26" s="63">
        <v>26</v>
      </c>
      <c r="P26" s="64"/>
      <c r="Q26" s="65"/>
      <c r="R26" s="63">
        <v>27</v>
      </c>
      <c r="S26" s="64"/>
      <c r="T26" s="65"/>
    </row>
    <row r="27" spans="1:20">
      <c r="A27" s="9"/>
      <c r="B27" s="54" t="s">
        <v>41</v>
      </c>
      <c r="C27" s="35"/>
      <c r="D27" s="55" t="s">
        <v>31</v>
      </c>
      <c r="E27" s="41" t="s">
        <v>42</v>
      </c>
      <c r="F27" s="47" t="s">
        <v>34</v>
      </c>
      <c r="G27" s="46" t="s">
        <v>35</v>
      </c>
      <c r="H27" s="36" t="s">
        <v>33</v>
      </c>
      <c r="I27" s="46" t="s">
        <v>36</v>
      </c>
      <c r="J27" s="46" t="s">
        <v>37</v>
      </c>
      <c r="K27" s="37" t="s">
        <v>30</v>
      </c>
      <c r="L27" s="46" t="s">
        <v>36</v>
      </c>
      <c r="M27" s="46" t="s">
        <v>38</v>
      </c>
      <c r="N27" s="39" t="s">
        <v>30</v>
      </c>
      <c r="O27" s="46" t="s">
        <v>39</v>
      </c>
      <c r="P27" s="46" t="s">
        <v>38</v>
      </c>
      <c r="Q27" s="37" t="s">
        <v>30</v>
      </c>
      <c r="R27" s="46" t="s">
        <v>39</v>
      </c>
      <c r="S27" s="46" t="s">
        <v>40</v>
      </c>
      <c r="T27" s="41" t="s">
        <v>30</v>
      </c>
    </row>
    <row r="28" spans="1:20" ht="13" customHeight="1">
      <c r="A28" s="9"/>
      <c r="B28" s="56" t="str">
        <f>B7</f>
        <v>Arroche</v>
      </c>
      <c r="C28" s="52"/>
      <c r="D28" s="60">
        <v>28</v>
      </c>
      <c r="E28" s="61">
        <v>10</v>
      </c>
      <c r="F28" s="59" t="str">
        <f>IF(F7&gt;=0.5,$D7*$D28*$F7,"")</f>
        <v/>
      </c>
      <c r="G28" s="59" t="str">
        <f>IF(G7&gt;=0.5,$D7*$D28*$G7,"")</f>
        <v/>
      </c>
      <c r="H28" s="44">
        <f>SUM($F28:$G28)</f>
        <v>0</v>
      </c>
      <c r="I28" s="59">
        <f>IF(I7&gt;=0.5,$D7*$D28*$I7,"")</f>
        <v>4.2</v>
      </c>
      <c r="J28" s="59">
        <f>IF(J7&gt;=0.5,$E7*$E28*$J7,"")</f>
        <v>3</v>
      </c>
      <c r="K28" s="44">
        <f>SUM($I28:$J28)</f>
        <v>7.2</v>
      </c>
      <c r="L28" s="59" t="str">
        <f>IF(L7&gt;=0.5,$D7*$D28*$L7,"")</f>
        <v/>
      </c>
      <c r="M28" s="59" t="str">
        <f>IF(M7&gt;=0.5,$E7*$E28*$M7,"")</f>
        <v/>
      </c>
      <c r="N28" s="44">
        <f>SUM($L28:$M28)</f>
        <v>0</v>
      </c>
      <c r="O28" s="59">
        <f>IF(O7&gt;=0.5,$D7*$D28*$O7,"")</f>
        <v>4.2</v>
      </c>
      <c r="P28" s="59">
        <f>IF(P7&gt;=0.5,$E7*$E28*$P7,"")</f>
        <v>3</v>
      </c>
      <c r="Q28" s="44">
        <f>SUM($O28:$P28)</f>
        <v>7.2</v>
      </c>
      <c r="R28" s="59" t="str">
        <f>IF(R7&gt;=0.5,$D7*$D28*$R7,"")</f>
        <v/>
      </c>
      <c r="S28" s="59" t="str">
        <f>IF(S7&gt;=0.5,$E7*$E28*$S7,"")</f>
        <v/>
      </c>
      <c r="T28" s="42">
        <f>SUM($R28:$S28)</f>
        <v>0</v>
      </c>
    </row>
    <row r="29" spans="1:20" ht="13" customHeight="1">
      <c r="A29" s="9"/>
      <c r="B29" s="57" t="str">
        <f t="shared" ref="B29:B44" si="1">B8</f>
        <v>Bette poids</v>
      </c>
      <c r="C29" s="51"/>
      <c r="D29" s="62">
        <f>D28</f>
        <v>28</v>
      </c>
      <c r="E29" s="61">
        <f>E28</f>
        <v>10</v>
      </c>
      <c r="F29" s="59" t="str">
        <f t="shared" ref="F29:F44" si="2">IF(F8&gt;=0.5,$D8*$D29*$F8,"")</f>
        <v/>
      </c>
      <c r="G29" s="59">
        <f t="shared" ref="G29:G44" si="3">IF(G8&gt;=0.5,$E8*$E29*$G8,"")</f>
        <v>7</v>
      </c>
      <c r="H29" s="40">
        <f t="shared" ref="H29:H44" si="4">SUM($F29:$G29)</f>
        <v>7</v>
      </c>
      <c r="I29" s="59" t="str">
        <f t="shared" ref="I29:I44" si="5">IF(I8&gt;=0.5,$D8*$D29*$I8,"")</f>
        <v/>
      </c>
      <c r="J29" s="59" t="str">
        <f t="shared" ref="J29:J44" si="6">IF(J8&gt;=0.5,$E8*$E29*$J8,"")</f>
        <v/>
      </c>
      <c r="K29" s="40">
        <f t="shared" ref="K29:K44" si="7">SUM($I29:$J29)</f>
        <v>0</v>
      </c>
      <c r="L29" s="59" t="str">
        <f t="shared" ref="L29:L44" si="8">IF(L8&gt;=0.5,$D8*$D29*$L8,"")</f>
        <v/>
      </c>
      <c r="M29" s="59">
        <f t="shared" ref="M29:M44" si="9">IF(M8&gt;=0.5,$E8*$E29*$M8,"")</f>
        <v>7</v>
      </c>
      <c r="N29" s="40">
        <f t="shared" ref="N29:N44" si="10">SUM($L29:$M29)</f>
        <v>7</v>
      </c>
      <c r="O29" s="59" t="str">
        <f t="shared" ref="O29:O44" si="11">IF(O8&gt;=0.5,$D8*$D29*$O8,"")</f>
        <v/>
      </c>
      <c r="P29" s="59" t="str">
        <f t="shared" ref="P29:P44" si="12">IF(P8&gt;=0.5,$E8*$E29*$P8,"")</f>
        <v/>
      </c>
      <c r="Q29" s="40">
        <f t="shared" ref="Q29:Q44" si="13">SUM($O29:$P29)</f>
        <v>0</v>
      </c>
      <c r="R29" s="59" t="str">
        <f t="shared" ref="R29:R44" si="14">IF(R8&gt;=0.5,$D8*$D29*$R8,"")</f>
        <v/>
      </c>
      <c r="S29" s="59" t="str">
        <f t="shared" ref="S29:S44" si="15">IF(S8&gt;=0.5,$E8*$E29*$S8,"")</f>
        <v/>
      </c>
      <c r="T29" s="42">
        <f t="shared" ref="T29:T44" si="16">SUM($R29:$S29)</f>
        <v>0</v>
      </c>
    </row>
    <row r="30" spans="1:20" ht="13" customHeight="1">
      <c r="A30" s="9"/>
      <c r="B30" s="57" t="str">
        <f t="shared" si="1"/>
        <v>Céléri à couper</v>
      </c>
      <c r="C30" s="49"/>
      <c r="D30" s="62">
        <f t="shared" ref="D30:D44" si="17">D29</f>
        <v>28</v>
      </c>
      <c r="E30" s="61">
        <f t="shared" ref="E30:E44" si="18">E29</f>
        <v>10</v>
      </c>
      <c r="F30" s="59" t="str">
        <f t="shared" si="2"/>
        <v/>
      </c>
      <c r="G30" s="59" t="str">
        <f t="shared" si="3"/>
        <v/>
      </c>
      <c r="H30" s="40">
        <f t="shared" si="4"/>
        <v>0</v>
      </c>
      <c r="I30" s="59">
        <f t="shared" si="5"/>
        <v>11.200000000000001</v>
      </c>
      <c r="J30" s="59">
        <f t="shared" si="6"/>
        <v>8</v>
      </c>
      <c r="K30" s="40">
        <f t="shared" si="7"/>
        <v>19.200000000000003</v>
      </c>
      <c r="L30" s="59" t="str">
        <f t="shared" si="8"/>
        <v/>
      </c>
      <c r="M30" s="59" t="str">
        <f t="shared" si="9"/>
        <v/>
      </c>
      <c r="N30" s="40">
        <f t="shared" si="10"/>
        <v>0</v>
      </c>
      <c r="O30" s="59">
        <f t="shared" si="11"/>
        <v>11.200000000000001</v>
      </c>
      <c r="P30" s="59">
        <f t="shared" si="12"/>
        <v>8</v>
      </c>
      <c r="Q30" s="40">
        <f t="shared" si="13"/>
        <v>19.200000000000003</v>
      </c>
      <c r="R30" s="59" t="str">
        <f t="shared" si="14"/>
        <v/>
      </c>
      <c r="S30" s="59" t="str">
        <f t="shared" si="15"/>
        <v/>
      </c>
      <c r="T30" s="42">
        <f t="shared" si="16"/>
        <v>0</v>
      </c>
    </row>
    <row r="31" spans="1:20" ht="13" customHeight="1">
      <c r="A31" s="9"/>
      <c r="B31" s="57" t="str">
        <f t="shared" si="1"/>
        <v>Cerfeuil</v>
      </c>
      <c r="C31" s="49"/>
      <c r="D31" s="62">
        <f t="shared" si="17"/>
        <v>28</v>
      </c>
      <c r="E31" s="61">
        <f t="shared" si="18"/>
        <v>10</v>
      </c>
      <c r="F31" s="59">
        <f t="shared" si="2"/>
        <v>28</v>
      </c>
      <c r="G31" s="59">
        <f t="shared" si="3"/>
        <v>10</v>
      </c>
      <c r="H31" s="40">
        <f t="shared" si="4"/>
        <v>38</v>
      </c>
      <c r="I31" s="59" t="str">
        <f t="shared" si="5"/>
        <v/>
      </c>
      <c r="J31" s="59" t="str">
        <f t="shared" si="6"/>
        <v/>
      </c>
      <c r="K31" s="40">
        <f t="shared" si="7"/>
        <v>0</v>
      </c>
      <c r="L31" s="59">
        <f t="shared" si="8"/>
        <v>28</v>
      </c>
      <c r="M31" s="59">
        <f t="shared" si="9"/>
        <v>10</v>
      </c>
      <c r="N31" s="40">
        <f t="shared" si="10"/>
        <v>38</v>
      </c>
      <c r="O31" s="59" t="str">
        <f t="shared" si="11"/>
        <v/>
      </c>
      <c r="P31" s="59" t="str">
        <f t="shared" si="12"/>
        <v/>
      </c>
      <c r="Q31" s="40">
        <f t="shared" si="13"/>
        <v>0</v>
      </c>
      <c r="R31" s="59" t="str">
        <f t="shared" si="14"/>
        <v/>
      </c>
      <c r="S31" s="59" t="str">
        <f t="shared" si="15"/>
        <v/>
      </c>
      <c r="T31" s="42">
        <f t="shared" si="16"/>
        <v>0</v>
      </c>
    </row>
    <row r="32" spans="1:20" ht="13" customHeight="1">
      <c r="A32" s="9"/>
      <c r="B32" s="57" t="str">
        <f t="shared" si="1"/>
        <v>Chou chinois</v>
      </c>
      <c r="C32" s="49"/>
      <c r="D32" s="62">
        <f t="shared" si="17"/>
        <v>28</v>
      </c>
      <c r="E32" s="61">
        <f t="shared" si="18"/>
        <v>10</v>
      </c>
      <c r="F32" s="59">
        <f t="shared" si="2"/>
        <v>28</v>
      </c>
      <c r="G32" s="59">
        <f t="shared" si="3"/>
        <v>10</v>
      </c>
      <c r="H32" s="40">
        <f t="shared" si="4"/>
        <v>38</v>
      </c>
      <c r="I32" s="59" t="str">
        <f t="shared" si="5"/>
        <v/>
      </c>
      <c r="J32" s="59" t="str">
        <f t="shared" si="6"/>
        <v/>
      </c>
      <c r="K32" s="40">
        <f t="shared" si="7"/>
        <v>0</v>
      </c>
      <c r="L32" s="59">
        <f t="shared" si="8"/>
        <v>28</v>
      </c>
      <c r="M32" s="59">
        <f t="shared" si="9"/>
        <v>10</v>
      </c>
      <c r="N32" s="40">
        <f t="shared" si="10"/>
        <v>38</v>
      </c>
      <c r="O32" s="59" t="str">
        <f t="shared" si="11"/>
        <v/>
      </c>
      <c r="P32" s="59" t="str">
        <f t="shared" si="12"/>
        <v/>
      </c>
      <c r="Q32" s="40">
        <f t="shared" si="13"/>
        <v>0</v>
      </c>
      <c r="R32" s="59" t="str">
        <f t="shared" si="14"/>
        <v/>
      </c>
      <c r="S32" s="59" t="str">
        <f t="shared" si="15"/>
        <v/>
      </c>
      <c r="T32" s="42">
        <f t="shared" si="16"/>
        <v>0</v>
      </c>
    </row>
    <row r="33" spans="1:20" ht="13" customHeight="1">
      <c r="A33" s="8"/>
      <c r="B33" s="57" t="str">
        <f t="shared" si="1"/>
        <v>Chou-fleur</v>
      </c>
      <c r="C33" s="51"/>
      <c r="D33" s="62">
        <f t="shared" si="17"/>
        <v>28</v>
      </c>
      <c r="E33" s="61">
        <f t="shared" si="18"/>
        <v>10</v>
      </c>
      <c r="F33" s="59" t="str">
        <f t="shared" si="2"/>
        <v/>
      </c>
      <c r="G33" s="59" t="str">
        <f t="shared" si="3"/>
        <v/>
      </c>
      <c r="H33" s="40">
        <f t="shared" si="4"/>
        <v>0</v>
      </c>
      <c r="I33" s="59" t="str">
        <f t="shared" si="5"/>
        <v/>
      </c>
      <c r="J33" s="59" t="str">
        <f t="shared" si="6"/>
        <v/>
      </c>
      <c r="K33" s="40">
        <f t="shared" si="7"/>
        <v>0</v>
      </c>
      <c r="L33" s="59" t="str">
        <f t="shared" si="8"/>
        <v/>
      </c>
      <c r="M33" s="59" t="str">
        <f t="shared" si="9"/>
        <v/>
      </c>
      <c r="N33" s="40">
        <f t="shared" si="10"/>
        <v>0</v>
      </c>
      <c r="O33" s="59" t="str">
        <f t="shared" si="11"/>
        <v/>
      </c>
      <c r="P33" s="59" t="str">
        <f t="shared" si="12"/>
        <v/>
      </c>
      <c r="Q33" s="40">
        <f t="shared" si="13"/>
        <v>0</v>
      </c>
      <c r="R33" s="59" t="str">
        <f t="shared" si="14"/>
        <v/>
      </c>
      <c r="S33" s="59" t="str">
        <f t="shared" si="15"/>
        <v/>
      </c>
      <c r="T33" s="42">
        <f t="shared" si="16"/>
        <v>0</v>
      </c>
    </row>
    <row r="34" spans="1:20" ht="13" customHeight="1">
      <c r="A34" s="9"/>
      <c r="B34" s="57" t="str">
        <f t="shared" si="1"/>
        <v>Chou-rave</v>
      </c>
      <c r="C34" s="49"/>
      <c r="D34" s="62">
        <f t="shared" si="17"/>
        <v>28</v>
      </c>
      <c r="E34" s="61">
        <f t="shared" si="18"/>
        <v>10</v>
      </c>
      <c r="F34" s="59" t="str">
        <f t="shared" si="2"/>
        <v/>
      </c>
      <c r="G34" s="59" t="str">
        <f t="shared" si="3"/>
        <v/>
      </c>
      <c r="H34" s="40">
        <f t="shared" si="4"/>
        <v>0</v>
      </c>
      <c r="I34" s="59">
        <f t="shared" si="5"/>
        <v>28</v>
      </c>
      <c r="J34" s="59">
        <f t="shared" si="6"/>
        <v>20</v>
      </c>
      <c r="K34" s="40">
        <f t="shared" si="7"/>
        <v>48</v>
      </c>
      <c r="L34" s="59" t="str">
        <f t="shared" si="8"/>
        <v/>
      </c>
      <c r="M34" s="59" t="str">
        <f t="shared" si="9"/>
        <v/>
      </c>
      <c r="N34" s="40">
        <f t="shared" si="10"/>
        <v>0</v>
      </c>
      <c r="O34" s="59">
        <f t="shared" si="11"/>
        <v>28</v>
      </c>
      <c r="P34" s="59">
        <f t="shared" si="12"/>
        <v>20</v>
      </c>
      <c r="Q34" s="40">
        <f t="shared" si="13"/>
        <v>48</v>
      </c>
      <c r="R34" s="59" t="str">
        <f t="shared" si="14"/>
        <v/>
      </c>
      <c r="S34" s="59" t="str">
        <f t="shared" si="15"/>
        <v/>
      </c>
      <c r="T34" s="42">
        <f t="shared" si="16"/>
        <v>0</v>
      </c>
    </row>
    <row r="35" spans="1:20" ht="13" customHeight="1">
      <c r="A35" s="9"/>
      <c r="B35" s="57" t="str">
        <f t="shared" si="1"/>
        <v>Epinard</v>
      </c>
      <c r="C35" s="49"/>
      <c r="D35" s="62">
        <f t="shared" si="17"/>
        <v>28</v>
      </c>
      <c r="E35" s="61">
        <f t="shared" si="18"/>
        <v>10</v>
      </c>
      <c r="F35" s="59" t="str">
        <f t="shared" si="2"/>
        <v/>
      </c>
      <c r="G35" s="59">
        <f t="shared" si="3"/>
        <v>12</v>
      </c>
      <c r="H35" s="40">
        <f t="shared" si="4"/>
        <v>12</v>
      </c>
      <c r="I35" s="59">
        <f t="shared" si="5"/>
        <v>16.8</v>
      </c>
      <c r="J35" s="59">
        <f t="shared" si="6"/>
        <v>12</v>
      </c>
      <c r="K35" s="40">
        <f t="shared" si="7"/>
        <v>28.8</v>
      </c>
      <c r="L35" s="59" t="str">
        <f t="shared" si="8"/>
        <v/>
      </c>
      <c r="M35" s="59">
        <f t="shared" si="9"/>
        <v>12</v>
      </c>
      <c r="N35" s="40">
        <f t="shared" si="10"/>
        <v>12</v>
      </c>
      <c r="O35" s="59">
        <f t="shared" si="11"/>
        <v>16.8</v>
      </c>
      <c r="P35" s="59">
        <f t="shared" si="12"/>
        <v>12</v>
      </c>
      <c r="Q35" s="40">
        <f t="shared" si="13"/>
        <v>28.8</v>
      </c>
      <c r="R35" s="59" t="str">
        <f t="shared" si="14"/>
        <v/>
      </c>
      <c r="S35" s="59" t="str">
        <f t="shared" si="15"/>
        <v/>
      </c>
      <c r="T35" s="42">
        <f t="shared" si="16"/>
        <v>0</v>
      </c>
    </row>
    <row r="36" spans="1:20" ht="13" customHeight="1">
      <c r="A36" s="8"/>
      <c r="B36" s="57" t="str">
        <f t="shared" si="1"/>
        <v>Fenouil</v>
      </c>
      <c r="C36" s="51"/>
      <c r="D36" s="62">
        <f t="shared" si="17"/>
        <v>28</v>
      </c>
      <c r="E36" s="61">
        <f t="shared" si="18"/>
        <v>10</v>
      </c>
      <c r="F36" s="59" t="str">
        <f t="shared" si="2"/>
        <v/>
      </c>
      <c r="G36" s="59" t="str">
        <f t="shared" si="3"/>
        <v/>
      </c>
      <c r="H36" s="40">
        <f t="shared" si="4"/>
        <v>0</v>
      </c>
      <c r="I36" s="59">
        <f t="shared" si="5"/>
        <v>11.200000000000001</v>
      </c>
      <c r="J36" s="59">
        <f t="shared" si="6"/>
        <v>4</v>
      </c>
      <c r="K36" s="40">
        <f t="shared" si="7"/>
        <v>15.200000000000001</v>
      </c>
      <c r="L36" s="59" t="str">
        <f t="shared" si="8"/>
        <v/>
      </c>
      <c r="M36" s="59" t="str">
        <f t="shared" si="9"/>
        <v/>
      </c>
      <c r="N36" s="40">
        <f t="shared" si="10"/>
        <v>0</v>
      </c>
      <c r="O36" s="59">
        <f t="shared" si="11"/>
        <v>11.200000000000001</v>
      </c>
      <c r="P36" s="59">
        <f t="shared" si="12"/>
        <v>4</v>
      </c>
      <c r="Q36" s="40">
        <f t="shared" si="13"/>
        <v>15.200000000000001</v>
      </c>
      <c r="R36" s="59" t="str">
        <f t="shared" si="14"/>
        <v/>
      </c>
      <c r="S36" s="59" t="str">
        <f t="shared" si="15"/>
        <v/>
      </c>
      <c r="T36" s="42">
        <f t="shared" si="16"/>
        <v>0</v>
      </c>
    </row>
    <row r="37" spans="1:20" ht="13" customHeight="1">
      <c r="A37" s="9"/>
      <c r="B37" s="57" t="str">
        <f t="shared" si="1"/>
        <v>Fève des marais</v>
      </c>
      <c r="C37" s="49"/>
      <c r="D37" s="62">
        <f t="shared" si="17"/>
        <v>28</v>
      </c>
      <c r="E37" s="61">
        <f t="shared" si="18"/>
        <v>10</v>
      </c>
      <c r="F37" s="59">
        <f t="shared" si="2"/>
        <v>14</v>
      </c>
      <c r="G37" s="59">
        <f t="shared" si="3"/>
        <v>5</v>
      </c>
      <c r="H37" s="40">
        <f t="shared" si="4"/>
        <v>19</v>
      </c>
      <c r="I37" s="59" t="str">
        <f t="shared" si="5"/>
        <v/>
      </c>
      <c r="J37" s="59" t="str">
        <f t="shared" si="6"/>
        <v/>
      </c>
      <c r="K37" s="40">
        <f t="shared" si="7"/>
        <v>0</v>
      </c>
      <c r="L37" s="59">
        <f t="shared" si="8"/>
        <v>14</v>
      </c>
      <c r="M37" s="59">
        <f t="shared" si="9"/>
        <v>5</v>
      </c>
      <c r="N37" s="40">
        <f t="shared" si="10"/>
        <v>19</v>
      </c>
      <c r="O37" s="59" t="str">
        <f t="shared" si="11"/>
        <v/>
      </c>
      <c r="P37" s="59" t="str">
        <f t="shared" si="12"/>
        <v/>
      </c>
      <c r="Q37" s="40">
        <f t="shared" si="13"/>
        <v>0</v>
      </c>
      <c r="R37" s="59" t="str">
        <f t="shared" si="14"/>
        <v/>
      </c>
      <c r="S37" s="59" t="str">
        <f t="shared" si="15"/>
        <v/>
      </c>
      <c r="T37" s="42">
        <f t="shared" si="16"/>
        <v>0</v>
      </c>
    </row>
    <row r="38" spans="1:20" ht="13" customHeight="1">
      <c r="A38" s="8"/>
      <c r="B38" s="57" t="str">
        <f t="shared" si="1"/>
        <v>Haricot</v>
      </c>
      <c r="C38" s="51"/>
      <c r="D38" s="62">
        <f t="shared" si="17"/>
        <v>28</v>
      </c>
      <c r="E38" s="61">
        <f t="shared" si="18"/>
        <v>10</v>
      </c>
      <c r="F38" s="59" t="str">
        <f t="shared" si="2"/>
        <v/>
      </c>
      <c r="G38" s="59" t="str">
        <f t="shared" si="3"/>
        <v/>
      </c>
      <c r="H38" s="40">
        <f t="shared" si="4"/>
        <v>0</v>
      </c>
      <c r="I38" s="59" t="str">
        <f t="shared" si="5"/>
        <v/>
      </c>
      <c r="J38" s="59" t="str">
        <f t="shared" si="6"/>
        <v/>
      </c>
      <c r="K38" s="40">
        <f t="shared" si="7"/>
        <v>0</v>
      </c>
      <c r="L38" s="59" t="str">
        <f t="shared" si="8"/>
        <v/>
      </c>
      <c r="M38" s="59" t="str">
        <f t="shared" si="9"/>
        <v/>
      </c>
      <c r="N38" s="40">
        <f t="shared" si="10"/>
        <v>0</v>
      </c>
      <c r="O38" s="59" t="str">
        <f t="shared" si="11"/>
        <v/>
      </c>
      <c r="P38" s="59" t="str">
        <f t="shared" si="12"/>
        <v/>
      </c>
      <c r="Q38" s="40">
        <f t="shared" si="13"/>
        <v>0</v>
      </c>
      <c r="R38" s="59" t="str">
        <f t="shared" si="14"/>
        <v/>
      </c>
      <c r="S38" s="59" t="str">
        <f t="shared" si="15"/>
        <v/>
      </c>
      <c r="T38" s="42">
        <f t="shared" si="16"/>
        <v>0</v>
      </c>
    </row>
    <row r="39" spans="1:20" ht="13" customHeight="1">
      <c r="A39" s="9"/>
      <c r="B39" s="57" t="str">
        <f t="shared" si="1"/>
        <v>Laitue</v>
      </c>
      <c r="C39" s="49"/>
      <c r="D39" s="62">
        <f t="shared" si="17"/>
        <v>28</v>
      </c>
      <c r="E39" s="61">
        <f t="shared" si="18"/>
        <v>10</v>
      </c>
      <c r="F39" s="59">
        <f t="shared" si="2"/>
        <v>28</v>
      </c>
      <c r="G39" s="59">
        <f t="shared" si="3"/>
        <v>10</v>
      </c>
      <c r="H39" s="40">
        <f t="shared" si="4"/>
        <v>38</v>
      </c>
      <c r="I39" s="59">
        <f t="shared" si="5"/>
        <v>28</v>
      </c>
      <c r="J39" s="59">
        <f t="shared" si="6"/>
        <v>10</v>
      </c>
      <c r="K39" s="40">
        <f t="shared" si="7"/>
        <v>38</v>
      </c>
      <c r="L39" s="59">
        <f t="shared" si="8"/>
        <v>28</v>
      </c>
      <c r="M39" s="59">
        <f t="shared" si="9"/>
        <v>10</v>
      </c>
      <c r="N39" s="40">
        <f t="shared" si="10"/>
        <v>38</v>
      </c>
      <c r="O39" s="59">
        <f t="shared" si="11"/>
        <v>28</v>
      </c>
      <c r="P39" s="59">
        <f t="shared" si="12"/>
        <v>10</v>
      </c>
      <c r="Q39" s="40">
        <f t="shared" si="13"/>
        <v>38</v>
      </c>
      <c r="R39" s="59" t="str">
        <f t="shared" si="14"/>
        <v/>
      </c>
      <c r="S39" s="59" t="str">
        <f t="shared" si="15"/>
        <v/>
      </c>
      <c r="T39" s="42">
        <f t="shared" si="16"/>
        <v>0</v>
      </c>
    </row>
    <row r="40" spans="1:20" ht="13" customHeight="1">
      <c r="A40" s="8"/>
      <c r="B40" s="57" t="str">
        <f t="shared" si="1"/>
        <v>Navet</v>
      </c>
      <c r="C40" s="51"/>
      <c r="D40" s="62">
        <f t="shared" si="17"/>
        <v>28</v>
      </c>
      <c r="E40" s="61">
        <f t="shared" si="18"/>
        <v>10</v>
      </c>
      <c r="F40" s="59" t="str">
        <f t="shared" si="2"/>
        <v/>
      </c>
      <c r="G40" s="59" t="str">
        <f t="shared" si="3"/>
        <v/>
      </c>
      <c r="H40" s="40">
        <f t="shared" si="4"/>
        <v>0</v>
      </c>
      <c r="I40" s="59">
        <f t="shared" si="5"/>
        <v>11.200000000000001</v>
      </c>
      <c r="J40" s="59">
        <f t="shared" si="6"/>
        <v>8</v>
      </c>
      <c r="K40" s="40">
        <f t="shared" si="7"/>
        <v>19.200000000000003</v>
      </c>
      <c r="L40" s="59" t="str">
        <f t="shared" si="8"/>
        <v/>
      </c>
      <c r="M40" s="59" t="str">
        <f t="shared" si="9"/>
        <v/>
      </c>
      <c r="N40" s="40">
        <f t="shared" si="10"/>
        <v>0</v>
      </c>
      <c r="O40" s="59">
        <f t="shared" si="11"/>
        <v>11.200000000000001</v>
      </c>
      <c r="P40" s="59">
        <f t="shared" si="12"/>
        <v>8</v>
      </c>
      <c r="Q40" s="40">
        <f t="shared" si="13"/>
        <v>19.200000000000003</v>
      </c>
      <c r="R40" s="59" t="str">
        <f t="shared" si="14"/>
        <v/>
      </c>
      <c r="S40" s="59" t="str">
        <f t="shared" si="15"/>
        <v/>
      </c>
      <c r="T40" s="42">
        <f t="shared" si="16"/>
        <v>0</v>
      </c>
    </row>
    <row r="41" spans="1:20" ht="13" customHeight="1">
      <c r="A41" s="9"/>
      <c r="B41" s="57" t="str">
        <f t="shared" si="1"/>
        <v>Oignon botte</v>
      </c>
      <c r="C41" s="49"/>
      <c r="D41" s="62">
        <f t="shared" si="17"/>
        <v>28</v>
      </c>
      <c r="E41" s="61">
        <f t="shared" si="18"/>
        <v>10</v>
      </c>
      <c r="F41" s="59">
        <f t="shared" si="2"/>
        <v>28</v>
      </c>
      <c r="G41" s="59">
        <f t="shared" si="3"/>
        <v>10</v>
      </c>
      <c r="H41" s="40">
        <f t="shared" si="4"/>
        <v>38</v>
      </c>
      <c r="I41" s="59" t="str">
        <f t="shared" si="5"/>
        <v/>
      </c>
      <c r="J41" s="59" t="str">
        <f t="shared" si="6"/>
        <v/>
      </c>
      <c r="K41" s="40">
        <f t="shared" si="7"/>
        <v>0</v>
      </c>
      <c r="L41" s="59">
        <f t="shared" si="8"/>
        <v>28</v>
      </c>
      <c r="M41" s="59">
        <f t="shared" si="9"/>
        <v>10</v>
      </c>
      <c r="N41" s="40">
        <f t="shared" si="10"/>
        <v>38</v>
      </c>
      <c r="O41" s="59" t="str">
        <f t="shared" si="11"/>
        <v/>
      </c>
      <c r="P41" s="59" t="str">
        <f t="shared" si="12"/>
        <v/>
      </c>
      <c r="Q41" s="40">
        <f t="shared" si="13"/>
        <v>0</v>
      </c>
      <c r="R41" s="59" t="str">
        <f t="shared" si="14"/>
        <v/>
      </c>
      <c r="S41" s="59" t="str">
        <f t="shared" si="15"/>
        <v/>
      </c>
      <c r="T41" s="42">
        <f t="shared" si="16"/>
        <v>0</v>
      </c>
    </row>
    <row r="42" spans="1:20" ht="13" customHeight="1">
      <c r="A42" s="9"/>
      <c r="B42" s="57" t="str">
        <f>B21</f>
        <v>Persil botte</v>
      </c>
      <c r="C42" s="49"/>
      <c r="D42" s="62">
        <f t="shared" si="17"/>
        <v>28</v>
      </c>
      <c r="E42" s="61">
        <f t="shared" si="18"/>
        <v>10</v>
      </c>
      <c r="F42" s="59" t="str">
        <f t="shared" si="2"/>
        <v/>
      </c>
      <c r="G42" s="59" t="str">
        <f t="shared" si="3"/>
        <v/>
      </c>
      <c r="H42" s="40">
        <f t="shared" si="4"/>
        <v>0</v>
      </c>
      <c r="I42" s="59">
        <f t="shared" si="5"/>
        <v>28</v>
      </c>
      <c r="J42" s="59">
        <f t="shared" si="6"/>
        <v>10</v>
      </c>
      <c r="K42" s="40">
        <f t="shared" si="7"/>
        <v>38</v>
      </c>
      <c r="L42" s="59" t="str">
        <f t="shared" si="8"/>
        <v/>
      </c>
      <c r="M42" s="59" t="str">
        <f t="shared" si="9"/>
        <v/>
      </c>
      <c r="N42" s="40">
        <f t="shared" si="10"/>
        <v>0</v>
      </c>
      <c r="O42" s="59">
        <f t="shared" si="11"/>
        <v>28</v>
      </c>
      <c r="P42" s="59">
        <f t="shared" si="12"/>
        <v>10</v>
      </c>
      <c r="Q42" s="40">
        <f t="shared" si="13"/>
        <v>38</v>
      </c>
      <c r="R42" s="59" t="str">
        <f t="shared" si="14"/>
        <v/>
      </c>
      <c r="S42" s="59" t="str">
        <f t="shared" si="15"/>
        <v/>
      </c>
      <c r="T42" s="42">
        <f t="shared" si="16"/>
        <v>0</v>
      </c>
    </row>
    <row r="43" spans="1:20" ht="13" customHeight="1">
      <c r="A43" s="9"/>
      <c r="B43" s="57" t="str">
        <f t="shared" si="1"/>
        <v>Radis</v>
      </c>
      <c r="C43" s="49"/>
      <c r="D43" s="62">
        <f t="shared" si="17"/>
        <v>28</v>
      </c>
      <c r="E43" s="61">
        <f t="shared" si="18"/>
        <v>10</v>
      </c>
      <c r="F43" s="59">
        <f t="shared" si="2"/>
        <v>28</v>
      </c>
      <c r="G43" s="59">
        <f t="shared" si="3"/>
        <v>10</v>
      </c>
      <c r="H43" s="40">
        <f t="shared" si="4"/>
        <v>38</v>
      </c>
      <c r="I43" s="59" t="str">
        <f t="shared" si="5"/>
        <v/>
      </c>
      <c r="J43" s="59">
        <f t="shared" si="6"/>
        <v>10</v>
      </c>
      <c r="K43" s="40">
        <f t="shared" si="7"/>
        <v>10</v>
      </c>
      <c r="L43" s="59">
        <f t="shared" si="8"/>
        <v>28</v>
      </c>
      <c r="M43" s="59">
        <f t="shared" si="9"/>
        <v>10</v>
      </c>
      <c r="N43" s="40">
        <f t="shared" si="10"/>
        <v>38</v>
      </c>
      <c r="O43" s="59" t="str">
        <f t="shared" si="11"/>
        <v/>
      </c>
      <c r="P43" s="59">
        <f t="shared" si="12"/>
        <v>10</v>
      </c>
      <c r="Q43" s="40">
        <f t="shared" si="13"/>
        <v>10</v>
      </c>
      <c r="R43" s="59" t="str">
        <f t="shared" si="14"/>
        <v/>
      </c>
      <c r="S43" s="59" t="str">
        <f t="shared" si="15"/>
        <v/>
      </c>
      <c r="T43" s="42">
        <f t="shared" si="16"/>
        <v>0</v>
      </c>
    </row>
    <row r="44" spans="1:20" ht="13" customHeight="1">
      <c r="A44" s="8"/>
      <c r="B44" s="57" t="str">
        <f t="shared" si="1"/>
        <v>Roquette</v>
      </c>
      <c r="C44" s="51"/>
      <c r="D44" s="62">
        <f t="shared" si="17"/>
        <v>28</v>
      </c>
      <c r="E44" s="61">
        <f t="shared" si="18"/>
        <v>10</v>
      </c>
      <c r="F44" s="59">
        <f t="shared" si="2"/>
        <v>2.8000000000000003</v>
      </c>
      <c r="G44" s="59">
        <f t="shared" si="3"/>
        <v>2</v>
      </c>
      <c r="H44" s="45">
        <f t="shared" si="4"/>
        <v>4.8000000000000007</v>
      </c>
      <c r="I44" s="59" t="str">
        <f t="shared" si="5"/>
        <v/>
      </c>
      <c r="J44" s="59" t="str">
        <f t="shared" si="6"/>
        <v/>
      </c>
      <c r="K44" s="45">
        <f t="shared" si="7"/>
        <v>0</v>
      </c>
      <c r="L44" s="59">
        <f t="shared" si="8"/>
        <v>2.8000000000000003</v>
      </c>
      <c r="M44" s="59">
        <f t="shared" si="9"/>
        <v>2</v>
      </c>
      <c r="N44" s="45">
        <f t="shared" si="10"/>
        <v>4.8000000000000007</v>
      </c>
      <c r="O44" s="59" t="str">
        <f t="shared" si="11"/>
        <v/>
      </c>
      <c r="P44" s="59" t="str">
        <f t="shared" si="12"/>
        <v/>
      </c>
      <c r="Q44" s="45">
        <f t="shared" si="13"/>
        <v>0</v>
      </c>
      <c r="R44" s="59" t="str">
        <f t="shared" si="14"/>
        <v/>
      </c>
      <c r="S44" s="59" t="str">
        <f t="shared" si="15"/>
        <v/>
      </c>
      <c r="T44" s="43">
        <f t="shared" si="16"/>
        <v>0</v>
      </c>
    </row>
    <row r="45" spans="1:20">
      <c r="A45" s="9"/>
      <c r="B45" s="9"/>
      <c r="C45" s="9"/>
      <c r="D45" s="9"/>
    </row>
    <row r="46" spans="1:20">
      <c r="A46" s="8"/>
      <c r="B46" s="8"/>
      <c r="C46" s="8"/>
      <c r="D46" s="8"/>
    </row>
    <row r="47" spans="1:20">
      <c r="A47" s="9"/>
      <c r="B47" s="9"/>
      <c r="C47" s="9"/>
      <c r="D47" s="9"/>
    </row>
    <row r="48" spans="1:20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sortState ref="B7:T23">
    <sortCondition ref="B7:B23"/>
  </sortState>
  <mergeCells count="10">
    <mergeCell ref="F5:H5"/>
    <mergeCell ref="I5:K5"/>
    <mergeCell ref="L5:N5"/>
    <mergeCell ref="O5:Q5"/>
    <mergeCell ref="R5:T5"/>
    <mergeCell ref="F26:H26"/>
    <mergeCell ref="I26:K26"/>
    <mergeCell ref="L26:N26"/>
    <mergeCell ref="O26:Q26"/>
    <mergeCell ref="R26:T26"/>
  </mergeCells>
  <phoneticPr fontId="5" type="noConversion"/>
  <conditionalFormatting sqref="F7:T23">
    <cfRule type="expression" dxfId="6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pageSetup paperSize="9" scale="54" orientation="landscape" horizontalDpi="4294967293" verticalDpi="4294967293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>
    <pageSetUpPr fitToPage="1"/>
  </sheetPr>
  <dimension ref="A1:T70"/>
  <sheetViews>
    <sheetView workbookViewId="0">
      <selection activeCell="M27" sqref="M27"/>
    </sheetView>
  </sheetViews>
  <sheetFormatPr baseColWidth="10" defaultColWidth="10.7109375" defaultRowHeight="13"/>
  <cols>
    <col min="1" max="1" width="4.5703125" style="2" customWidth="1"/>
    <col min="2" max="2" width="10" style="2" customWidth="1"/>
    <col min="3" max="3" width="5.42578125" style="2" customWidth="1"/>
    <col min="4" max="4" width="5.140625" style="2" customWidth="1"/>
    <col min="5" max="5" width="6.14062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27</v>
      </c>
      <c r="G5" s="64"/>
      <c r="H5" s="65"/>
      <c r="I5" s="63">
        <v>28</v>
      </c>
      <c r="J5" s="64"/>
      <c r="K5" s="65"/>
      <c r="L5" s="63">
        <v>29</v>
      </c>
      <c r="M5" s="64"/>
      <c r="N5" s="65"/>
      <c r="O5" s="63">
        <v>30</v>
      </c>
      <c r="P5" s="64"/>
      <c r="Q5" s="65"/>
      <c r="R5" s="63"/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48</v>
      </c>
      <c r="B7" s="26" t="s">
        <v>55</v>
      </c>
      <c r="C7" s="26">
        <f>IF(B7="","",VLOOKUP(B7,DATA!$A$2:$E$68,2,0))</f>
        <v>10</v>
      </c>
      <c r="D7" s="26">
        <f>IF(B7="","",VLOOKUP(B7,DATA!$A$2:$E$68,3,0))</f>
        <v>0.1</v>
      </c>
      <c r="E7" s="26">
        <f>IF(B7="","",VLOOKUP(B7,DATA!$A$2:$E$68,4,0))</f>
        <v>0.2</v>
      </c>
      <c r="F7" s="6"/>
      <c r="G7" s="6"/>
      <c r="H7" s="23" t="str">
        <f>IF(SUM(F7:G7)&gt;0,F$5-VLOOKUP($B7,DATA!$A$2:$E$68,5,0),"")</f>
        <v/>
      </c>
      <c r="I7" s="6">
        <v>1</v>
      </c>
      <c r="J7" s="6">
        <v>1</v>
      </c>
      <c r="K7" s="23">
        <f>IF(SUM(I7:J7)&gt;0,I$5-VLOOKUP($B7,DATA!$A$2:$E$68,5,0),"")</f>
        <v>8</v>
      </c>
      <c r="L7" s="6"/>
      <c r="M7" s="6"/>
      <c r="N7" s="23" t="str">
        <f>IF(SUM(L7:M7)&gt;0,L$5-VLOOKUP($B7,DATA!$A$2:$E$68,5,0),"")</f>
        <v/>
      </c>
      <c r="O7" s="6">
        <v>1</v>
      </c>
      <c r="P7" s="6">
        <v>1</v>
      </c>
      <c r="Q7" s="23">
        <f>IF(SUM(O7:P7)&gt;0,O$5-VLOOKUP($B7,DATA!$A$2:$E$68,5,0),"")</f>
        <v>10</v>
      </c>
      <c r="R7" s="6"/>
      <c r="S7" s="6"/>
      <c r="T7" s="23" t="str">
        <f>IF(SUM(R7:S7)&gt;0,R$5-VLOOKUP($B7,DATA!$A$2:$E$68,5,0),"")</f>
        <v/>
      </c>
    </row>
    <row r="8" spans="1:20">
      <c r="A8" s="26"/>
      <c r="B8" s="26" t="s">
        <v>91</v>
      </c>
      <c r="C8" s="26">
        <f>IF(B8="","",VLOOKUP(B8,DATA!$A$2:$E$68,2,0))</f>
        <v>1.6</v>
      </c>
      <c r="D8" s="26">
        <f>IF(B8="","",VLOOKUP(B8,DATA!$A$2:$E$68,3,0))</f>
        <v>0.4</v>
      </c>
      <c r="E8" s="26">
        <f>IF(B8="","",VLOOKUP(B8,DATA!$A$2:$E$68,4,0))</f>
        <v>0.8</v>
      </c>
      <c r="F8" s="6">
        <v>1</v>
      </c>
      <c r="G8" s="6">
        <v>1</v>
      </c>
      <c r="H8" s="23">
        <f>IF(SUM(F8:G8)&gt;0,F$5-VLOOKUP($B8,DATA!$A$2:$E$68,5,0),"")</f>
        <v>27</v>
      </c>
      <c r="I8" s="6"/>
      <c r="J8" s="6"/>
      <c r="K8" s="23" t="str">
        <f>IF(SUM(I8:J8)&gt;0,I$5-VLOOKUP($B8,DATA!$A$2:$E$68,5,0),"")</f>
        <v/>
      </c>
      <c r="L8" s="6">
        <v>1</v>
      </c>
      <c r="M8" s="6">
        <v>1</v>
      </c>
      <c r="N8" s="23">
        <f>IF(SUM(L8:M8)&gt;0,L$5-VLOOKUP($B8,DATA!$A$2:$E$68,5,0),"")</f>
        <v>29</v>
      </c>
      <c r="O8" s="6"/>
      <c r="P8" s="6"/>
      <c r="Q8" s="23" t="str">
        <f>IF(SUM(O8:P8)&gt;0,O$5-VLOOKUP($B8,DATA!$A$2:$E$68,5,0),"")</f>
        <v/>
      </c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121</v>
      </c>
      <c r="C9" s="26">
        <f>IF(B9="","",VLOOKUP(B9,DATA!$A$2:$E$68,2,0))</f>
        <v>2.2000000000000002</v>
      </c>
      <c r="D9" s="26">
        <f>IF(B9="","",VLOOKUP(B9,DATA!$A$2:$E$68,3,0))</f>
        <v>1</v>
      </c>
      <c r="E9" s="26">
        <f>IF(B9="","",VLOOKUP(B9,DATA!$A$2:$E$68,4,0))</f>
        <v>2</v>
      </c>
      <c r="F9" s="6"/>
      <c r="G9" s="6"/>
      <c r="H9" s="23" t="str">
        <f>IF(SUM(F9:G9)&gt;0,F$5-VLOOKUP($B9,DATA!$A$2:$E$68,5,0),"")</f>
        <v/>
      </c>
      <c r="I9" s="6">
        <v>1</v>
      </c>
      <c r="J9" s="6">
        <v>1</v>
      </c>
      <c r="K9" s="23">
        <f>IF(SUM(I9:J9)&gt;0,I$5-VLOOKUP($B9,DATA!$A$2:$E$68,5,0),"")</f>
        <v>28</v>
      </c>
      <c r="L9" s="6"/>
      <c r="M9" s="6"/>
      <c r="N9" s="23" t="str">
        <f>IF(SUM(L9:M9)&gt;0,L$5-VLOOKUP($B9,DATA!$A$2:$E$68,5,0),"")</f>
        <v/>
      </c>
      <c r="O9" s="6">
        <v>1</v>
      </c>
      <c r="P9" s="6">
        <v>1</v>
      </c>
      <c r="Q9" s="23">
        <f>IF(SUM(O9:P9)&gt;0,O$5-VLOOKUP($B9,DATA!$A$2:$E$68,5,0),"")</f>
        <v>30</v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65</v>
      </c>
      <c r="C10" s="26">
        <f>IF(B10="","",VLOOKUP(B10,DATA!$A$2:$E$68,2,0))</f>
        <v>1.5</v>
      </c>
      <c r="D10" s="26">
        <f>IF(B10="","",VLOOKUP(B10,DATA!$A$2:$E$68,3,0))</f>
        <v>1</v>
      </c>
      <c r="E10" s="26">
        <f>IF(B10="","",VLOOKUP(B10,DATA!$A$2:$E$68,4,0))</f>
        <v>1</v>
      </c>
      <c r="F10" s="6">
        <v>1</v>
      </c>
      <c r="G10" s="6">
        <v>1</v>
      </c>
      <c r="H10" s="23">
        <f>IF(SUM(F10:G10)&gt;0,F$5-VLOOKUP($B10,DATA!$A$2:$E$68,5,0),"")</f>
        <v>27</v>
      </c>
      <c r="I10" s="6"/>
      <c r="J10" s="6"/>
      <c r="K10" s="23" t="str">
        <f>IF(SUM(I10:J10)&gt;0,I$5-VLOOKUP($B10,DATA!$A$2:$E$68,5,0),"")</f>
        <v/>
      </c>
      <c r="L10" s="6">
        <v>1</v>
      </c>
      <c r="M10" s="6">
        <v>1</v>
      </c>
      <c r="N10" s="23">
        <f>IF(SUM(L10:M10)&gt;0,L$5-VLOOKUP($B10,DATA!$A$2:$E$68,5,0),"")</f>
        <v>29</v>
      </c>
      <c r="O10" s="6"/>
      <c r="P10" s="6"/>
      <c r="Q10" s="23" t="str">
        <f>IF(SUM(O10:P10)&gt;0,O$5-VLOOKUP($B10,DATA!$A$2:$E$68,5,0),"")</f>
        <v/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6" t="s">
        <v>113</v>
      </c>
      <c r="C11" s="26">
        <f>IF(B11="","",VLOOKUP(B11,DATA!$A$2:$E$68,2,0))</f>
        <v>1.4</v>
      </c>
      <c r="D11" s="26">
        <f>IF(B11="","",VLOOKUP(B11,DATA!$A$2:$E$68,3,0))</f>
        <v>0.4</v>
      </c>
      <c r="E11" s="26">
        <f>IF(B11="","",VLOOKUP(B11,DATA!$A$2:$E$68,4,0))</f>
        <v>0.8</v>
      </c>
      <c r="F11" s="6">
        <v>1</v>
      </c>
      <c r="G11" s="6">
        <v>1</v>
      </c>
      <c r="H11" s="23">
        <f>IF(SUM(F11:G11)&gt;0,F$5-VLOOKUP($B11,DATA!$A$2:$E$68,5,0),"")</f>
        <v>27</v>
      </c>
      <c r="I11" s="6"/>
      <c r="J11" s="6">
        <v>1</v>
      </c>
      <c r="K11" s="23">
        <f>IF(SUM(I11:J11)&gt;0,I$5-VLOOKUP($B11,DATA!$A$2:$E$68,5,0),"")</f>
        <v>28</v>
      </c>
      <c r="L11" s="6">
        <v>1</v>
      </c>
      <c r="M11" s="6">
        <v>1</v>
      </c>
      <c r="N11" s="23">
        <f>IF(SUM(L11:M11)&gt;0,L$5-VLOOKUP($B11,DATA!$A$2:$E$68,5,0),"")</f>
        <v>29</v>
      </c>
      <c r="O11" s="6"/>
      <c r="P11" s="6">
        <v>1</v>
      </c>
      <c r="Q11" s="23">
        <f>IF(SUM(O11:P11)&gt;0,O$5-VLOOKUP($B11,DATA!$A$2:$E$68,5,0),"")</f>
        <v>30</v>
      </c>
      <c r="R11" s="6"/>
      <c r="S11" s="6"/>
      <c r="T11" s="23" t="str">
        <f>IF(SUM(R11:S11)&gt;0,R$5-VLOOKUP($B11,DATA!$A$2:$E$68,5,0),"")</f>
        <v/>
      </c>
    </row>
    <row r="12" spans="1:20">
      <c r="A12" s="26"/>
      <c r="B12" s="26" t="s">
        <v>56</v>
      </c>
      <c r="C12" s="26">
        <f>IF(B12="","",VLOOKUP(B12,DATA!$A$2:$E$68,2,0))</f>
        <v>1.5</v>
      </c>
      <c r="D12" s="26">
        <f>IF(B12="","",VLOOKUP(B12,DATA!$A$2:$E$68,3,0))</f>
        <v>1</v>
      </c>
      <c r="E12" s="26">
        <f>IF(B12="","",VLOOKUP(B12,DATA!$A$2:$E$68,4,0))</f>
        <v>1</v>
      </c>
      <c r="F12" s="6">
        <v>1</v>
      </c>
      <c r="G12" s="6">
        <v>1</v>
      </c>
      <c r="H12" s="23">
        <f>IF(SUM(F12:G12)&gt;0,F$5-VLOOKUP($B12,DATA!$A$2:$E$68,5,0),"")</f>
        <v>27</v>
      </c>
      <c r="I12" s="6"/>
      <c r="J12" s="6"/>
      <c r="K12" s="23" t="str">
        <f>IF(SUM(I12:J12)&gt;0,I$5-VLOOKUP($B12,DATA!$A$2:$E$68,5,0),"")</f>
        <v/>
      </c>
      <c r="L12" s="6">
        <v>1</v>
      </c>
      <c r="M12" s="6">
        <v>1</v>
      </c>
      <c r="N12" s="23">
        <f>IF(SUM(L12:M12)&gt;0,L$5-VLOOKUP($B12,DATA!$A$2:$E$68,5,0),"")</f>
        <v>29</v>
      </c>
      <c r="O12" s="6"/>
      <c r="P12" s="6"/>
      <c r="Q12" s="23" t="str">
        <f>IF(SUM(O12:P12)&gt;0,O$5-VLOOKUP($B12,DATA!$A$2:$E$68,5,0),"")</f>
        <v/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66" t="s">
        <v>115</v>
      </c>
      <c r="C13" s="26">
        <f>IF(B13="","",VLOOKUP(B13,DATA!$A$2:$E$68,2,0))</f>
        <v>1.75</v>
      </c>
      <c r="D13" s="26">
        <f>IF(B13="","",VLOOKUP(B13,DATA!$A$2:$E$68,3,0))</f>
        <v>0.5</v>
      </c>
      <c r="E13" s="26">
        <f>IF(B13="","",VLOOKUP(B13,DATA!$A$2:$E$68,4,0))</f>
        <v>1</v>
      </c>
      <c r="F13" s="6"/>
      <c r="G13" s="6"/>
      <c r="H13" s="23" t="str">
        <f>IF(SUM(F13:G13)&gt;0,F$5-VLOOKUP($B13,DATA!$A$2:$E$68,5,0),"")</f>
        <v/>
      </c>
      <c r="I13" s="6"/>
      <c r="J13" s="6"/>
      <c r="K13" s="23" t="str">
        <f>IF(SUM(I13:J13)&gt;0,I$5-VLOOKUP($B13,DATA!$A$2:$E$68,5,0),"")</f>
        <v/>
      </c>
      <c r="L13" s="6">
        <v>1</v>
      </c>
      <c r="M13" s="6">
        <v>1</v>
      </c>
      <c r="N13" s="23">
        <f>IF(SUM(L13:M13)&gt;0,L$5-VLOOKUP($B13,DATA!$A$2:$E$68,5,0),"")</f>
        <v>29</v>
      </c>
      <c r="O13" s="6">
        <v>1</v>
      </c>
      <c r="P13" s="6">
        <v>1</v>
      </c>
      <c r="Q13" s="23">
        <f>IF(SUM(O13:P13)&gt;0,O$5-VLOOKUP($B13,DATA!$A$2:$E$68,5,0),"")</f>
        <v>30</v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130</v>
      </c>
      <c r="C14" s="26">
        <f>IF(B14="","",VLOOKUP(B14,DATA!$A$2:$E$68,2,0))</f>
        <v>2.75</v>
      </c>
      <c r="D14" s="26">
        <f>IF(B14="","",VLOOKUP(B14,DATA!$A$2:$E$68,3,0))</f>
        <v>0.4</v>
      </c>
      <c r="E14" s="26">
        <f>IF(B14="","",VLOOKUP(B14,DATA!$A$2:$E$68,4,0))</f>
        <v>0.4</v>
      </c>
      <c r="F14" s="6"/>
      <c r="G14" s="6"/>
      <c r="H14" s="23" t="str">
        <f>IF(SUM(F14:G14)&gt;0,F$5-VLOOKUP($B14,DATA!$A$2:$E$68,5,0),"")</f>
        <v/>
      </c>
      <c r="I14" s="6"/>
      <c r="J14" s="6"/>
      <c r="K14" s="23" t="str">
        <f>IF(SUM(I14:J14)&gt;0,I$5-VLOOKUP($B14,DATA!$A$2:$E$68,5,0),"")</f>
        <v/>
      </c>
      <c r="L14" s="6"/>
      <c r="M14" s="6"/>
      <c r="N14" s="23" t="str">
        <f>IF(SUM(L14:M14)&gt;0,L$5-VLOOKUP($B14,DATA!$A$2:$E$68,5,0),"")</f>
        <v/>
      </c>
      <c r="O14" s="6"/>
      <c r="P14" s="6"/>
      <c r="Q14" s="23" t="str">
        <f>IF(SUM(O14:P14)&gt;0,O$5-VLOOKUP($B14,DATA!$A$2:$E$68,5,0),"")</f>
        <v/>
      </c>
      <c r="R14" s="6"/>
      <c r="S14" s="6"/>
      <c r="T14" s="23" t="str">
        <f>IF(SUM(R14:S14)&gt;0,R$5-VLOOKUP($B14,DATA!$A$2:$E$68,5,0),"")</f>
        <v/>
      </c>
    </row>
    <row r="15" spans="1:20">
      <c r="A15" s="26"/>
      <c r="B15" s="26" t="s">
        <v>85</v>
      </c>
      <c r="C15" s="26">
        <f>IF(B15="","",VLOOKUP(B15,DATA!$A$2:$E$68,2,0))</f>
        <v>7.5</v>
      </c>
      <c r="D15" s="26">
        <f>IF(B15="","",VLOOKUP(B15,DATA!$A$2:$E$68,3,0))</f>
        <v>0.4</v>
      </c>
      <c r="E15" s="26">
        <f>IF(B15="","",VLOOKUP(B15,DATA!$A$2:$E$68,4,0))</f>
        <v>0.8</v>
      </c>
      <c r="F15" s="6"/>
      <c r="G15" s="6"/>
      <c r="H15" s="23" t="str">
        <f>IF(SUM(F15:G15)&gt;0,F$5-VLOOKUP($B15,DATA!$A$2:$E$68,5,0),"")</f>
        <v/>
      </c>
      <c r="I15" s="6"/>
      <c r="J15" s="6"/>
      <c r="K15" s="23" t="str">
        <f>IF(SUM(I15:J15)&gt;0,I$5-VLOOKUP($B15,DATA!$A$2:$E$68,5,0),"")</f>
        <v/>
      </c>
      <c r="L15" s="6">
        <v>1</v>
      </c>
      <c r="M15" s="6">
        <v>1</v>
      </c>
      <c r="N15" s="23">
        <f>IF(SUM(L15:M15)&gt;0,L$5-VLOOKUP($B15,DATA!$A$2:$E$68,5,0),"")</f>
        <v>29</v>
      </c>
      <c r="O15" s="6"/>
      <c r="P15" s="33">
        <v>0.5</v>
      </c>
      <c r="Q15" s="23">
        <f>IF(SUM(O15:P15)&gt;0,O$5-VLOOKUP($B15,DATA!$A$2:$E$68,5,0),"")</f>
        <v>30</v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70</v>
      </c>
      <c r="C16" s="26">
        <f>IF(B16="","",VLOOKUP(B16,DATA!$A$2:$E$68,2,0))</f>
        <v>1.5</v>
      </c>
      <c r="D16" s="26">
        <f>IF(B16="","",VLOOKUP(B16,DATA!$A$2:$E$68,3,0))</f>
        <v>1</v>
      </c>
      <c r="E16" s="26">
        <f>IF(B16="","",VLOOKUP(B16,DATA!$A$2:$E$68,4,0))</f>
        <v>1</v>
      </c>
      <c r="F16" s="6"/>
      <c r="G16" s="6">
        <v>1</v>
      </c>
      <c r="H16" s="23">
        <f>IF(SUM(F16:G16)&gt;0,F$5-VLOOKUP($B16,DATA!$A$2:$E$68,5,0),"")</f>
        <v>27</v>
      </c>
      <c r="I16" s="6">
        <v>1</v>
      </c>
      <c r="J16" s="6">
        <v>1</v>
      </c>
      <c r="K16" s="23">
        <f>IF(SUM(I16:J16)&gt;0,I$5-VLOOKUP($B16,DATA!$A$2:$E$68,5,0),"")</f>
        <v>28</v>
      </c>
      <c r="L16" s="6"/>
      <c r="M16" s="6"/>
      <c r="N16" s="23" t="str">
        <f>IF(SUM(L16:M16)&gt;0,L$5-VLOOKUP($B16,DATA!$A$2:$E$68,5,0),"")</f>
        <v/>
      </c>
      <c r="O16" s="6">
        <v>1</v>
      </c>
      <c r="P16" s="6">
        <v>1</v>
      </c>
      <c r="Q16" s="23">
        <f>IF(SUM(O16:P16)&gt;0,O$5-VLOOKUP($B16,DATA!$A$2:$E$68,5,0),"")</f>
        <v>30</v>
      </c>
      <c r="R16" s="6"/>
      <c r="S16" s="6"/>
      <c r="T16" s="23" t="str">
        <f>IF(SUM(R16:S16)&gt;0,R$5-VLOOKUP($B16,DATA!$A$2:$E$68,5,0),"")</f>
        <v/>
      </c>
    </row>
    <row r="17" spans="1:20">
      <c r="A17" s="26"/>
      <c r="B17" s="26" t="s">
        <v>75</v>
      </c>
      <c r="C17" s="26">
        <f>IF(B17="","",VLOOKUP(B17,DATA!$A$2:$E$68,2,0))</f>
        <v>15</v>
      </c>
      <c r="D17" s="26">
        <f>IF(B17="","",VLOOKUP(B17,DATA!$A$2:$E$68,3,0))</f>
        <v>0.15</v>
      </c>
      <c r="E17" s="26">
        <f>IF(B17="","",VLOOKUP(B17,DATA!$A$2:$E$68,4,0))</f>
        <v>0.3</v>
      </c>
      <c r="F17" s="6">
        <v>1</v>
      </c>
      <c r="G17" s="6">
        <v>1</v>
      </c>
      <c r="H17" s="23">
        <f>IF(SUM(F17:G17)&gt;0,F$5-VLOOKUP($B17,DATA!$A$2:$E$68,5,0),"")</f>
        <v>27</v>
      </c>
      <c r="I17" s="6"/>
      <c r="J17" s="6"/>
      <c r="K17" s="23" t="str">
        <f>IF(SUM(I17:J17)&gt;0,I$5-VLOOKUP($B17,DATA!$A$2:$E$68,5,0),"")</f>
        <v/>
      </c>
      <c r="L17" s="6">
        <v>1</v>
      </c>
      <c r="M17" s="6">
        <v>1</v>
      </c>
      <c r="N17" s="23">
        <f>IF(SUM(L17:M17)&gt;0,L$5-VLOOKUP($B17,DATA!$A$2:$E$68,5,0),"")</f>
        <v>29</v>
      </c>
      <c r="O17" s="6"/>
      <c r="P17" s="6"/>
      <c r="Q17" s="23" t="str">
        <f>IF(SUM(O17:P17)&gt;0,O$5-VLOOKUP($B17,DATA!$A$2:$E$68,5,0),"")</f>
        <v/>
      </c>
      <c r="R17" s="6"/>
      <c r="S17" s="6"/>
      <c r="T17" s="23" t="str">
        <f>IF(SUM(R17:S17)&gt;0,R$5-VLOOKUP($B17,DATA!$A$2:$E$68,5,0),"")</f>
        <v/>
      </c>
    </row>
    <row r="18" spans="1:20">
      <c r="A18" s="26"/>
      <c r="B18" s="26" t="s">
        <v>53</v>
      </c>
      <c r="C18" s="26">
        <f>IF(B18="","",VLOOKUP(B18,DATA!$A$2:$E$68,2,0))</f>
        <v>1.5</v>
      </c>
      <c r="D18" s="26">
        <f>IF(B18="","",VLOOKUP(B18,DATA!$A$2:$E$68,3,0))</f>
        <v>1</v>
      </c>
      <c r="E18" s="26">
        <f>IF(B18="","",VLOOKUP(B18,DATA!$A$2:$E$68,4,0))</f>
        <v>1</v>
      </c>
      <c r="F18" s="6">
        <v>1</v>
      </c>
      <c r="G18" s="6">
        <v>2</v>
      </c>
      <c r="H18" s="23">
        <f>IF(SUM(F18:G18)&gt;0,F$5-VLOOKUP($B18,DATA!$A$2:$E$68,5,0),"")</f>
        <v>27</v>
      </c>
      <c r="I18" s="6"/>
      <c r="J18" s="6"/>
      <c r="K18" s="23" t="str">
        <f>IF(SUM(I18:J18)&gt;0,I$5-VLOOKUP($B18,DATA!$A$2:$E$68,5,0),"")</f>
        <v/>
      </c>
      <c r="L18" s="6"/>
      <c r="M18" s="6">
        <v>1</v>
      </c>
      <c r="N18" s="23">
        <f>IF(SUM(L18:M18)&gt;0,L$5-VLOOKUP($B18,DATA!$A$2:$E$68,5,0),"")</f>
        <v>29</v>
      </c>
      <c r="O18" s="6"/>
      <c r="P18" s="6"/>
      <c r="Q18" s="23" t="str">
        <f>IF(SUM(O18:P18)&gt;0,O$5-VLOOKUP($B18,DATA!$A$2:$E$68,5,0),"")</f>
        <v/>
      </c>
      <c r="R18" s="6"/>
      <c r="S18" s="6"/>
      <c r="T18" s="23" t="str">
        <f>IF(SUM(R18:S18)&gt;0,R$5-VLOOKUP($B18,DATA!$A$2:$E$68,5,0),"")</f>
        <v/>
      </c>
    </row>
    <row r="19" spans="1:20">
      <c r="A19" s="26"/>
      <c r="B19" s="26" t="s">
        <v>109</v>
      </c>
      <c r="C19" s="26">
        <f>IF(B19="","",VLOOKUP(B19,DATA!$A$2:$E$68,2,0))</f>
        <v>1.5</v>
      </c>
      <c r="D19" s="26">
        <f>IF(B19="","",VLOOKUP(B19,DATA!$A$2:$E$68,3,0))</f>
        <v>1</v>
      </c>
      <c r="E19" s="26">
        <f>IF(B19="","",VLOOKUP(B19,DATA!$A$2:$E$68,4,0))</f>
        <v>1</v>
      </c>
      <c r="F19" s="6"/>
      <c r="G19" s="6"/>
      <c r="H19" s="23" t="str">
        <f>IF(SUM(F19:G19)&gt;0,F$5-VLOOKUP($B19,DATA!$A$2:$E$68,5,0),"")</f>
        <v/>
      </c>
      <c r="I19" s="6">
        <v>1</v>
      </c>
      <c r="J19" s="6">
        <v>1</v>
      </c>
      <c r="K19" s="23">
        <f>IF(SUM(I19:J19)&gt;0,I$5-VLOOKUP($B19,DATA!$A$2:$E$68,5,0),"")</f>
        <v>28</v>
      </c>
      <c r="L19" s="6"/>
      <c r="M19" s="6"/>
      <c r="N19" s="23" t="str">
        <f>IF(SUM(L19:M19)&gt;0,L$5-VLOOKUP($B19,DATA!$A$2:$E$68,5,0),"")</f>
        <v/>
      </c>
      <c r="O19" s="6">
        <v>1</v>
      </c>
      <c r="P19" s="6">
        <v>1</v>
      </c>
      <c r="Q19" s="23">
        <f>IF(SUM(O19:P19)&gt;0,O$5-VLOOKUP($B19,DATA!$A$2:$E$68,5,0),"")</f>
        <v>30</v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26" t="s">
        <v>117</v>
      </c>
      <c r="C20" s="26">
        <f>IF(B20="","",VLOOKUP(B20,DATA!$A$2:$E$68,2,0))</f>
        <v>11.25</v>
      </c>
      <c r="D20" s="26">
        <f>IF(B20="","",VLOOKUP(B20,DATA!$A$2:$E$68,3,0))</f>
        <v>0.2</v>
      </c>
      <c r="E20" s="26">
        <f>IF(B20="","",VLOOKUP(B20,DATA!$A$2:$E$68,4,0))</f>
        <v>0.4</v>
      </c>
      <c r="F20" s="6">
        <v>1</v>
      </c>
      <c r="G20" s="6">
        <v>1</v>
      </c>
      <c r="H20" s="23">
        <f>IF(SUM(F20:G20)&gt;0,F$5-VLOOKUP($B20,DATA!$A$2:$E$68,5,0),"")</f>
        <v>27</v>
      </c>
      <c r="I20" s="6">
        <v>1</v>
      </c>
      <c r="J20" s="34">
        <v>1</v>
      </c>
      <c r="K20" s="23">
        <f>IF(SUM(I20:J20)&gt;0,I$5-VLOOKUP($B20,DATA!$A$2:$E$68,5,0),"")</f>
        <v>28</v>
      </c>
      <c r="L20" s="6"/>
      <c r="M20" s="6"/>
      <c r="N20" s="23" t="str">
        <f>IF(SUM(L20:M20)&gt;0,L$5-VLOOKUP($B20,DATA!$A$2:$E$68,5,0),"")</f>
        <v/>
      </c>
      <c r="O20" s="6"/>
      <c r="P20" s="33"/>
      <c r="Q20" s="23" t="str">
        <f>IF(SUM(O20:P20)&gt;0,O$5-VLOOKUP($B20,DATA!$A$2:$E$68,5,0),"")</f>
        <v/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29" t="s">
        <v>68</v>
      </c>
      <c r="C21" s="26">
        <f>IF(B21="","",VLOOKUP(B21,DATA!$A$2:$E$68,2,0))</f>
        <v>1.5</v>
      </c>
      <c r="D21" s="26">
        <f>IF(B21="","",VLOOKUP(B21,DATA!$A$2:$E$68,3,0))</f>
        <v>1</v>
      </c>
      <c r="E21" s="26">
        <f>IF(B21="","",VLOOKUP(B21,DATA!$A$2:$E$68,4,0))</f>
        <v>1</v>
      </c>
      <c r="F21" s="30"/>
      <c r="G21" s="6"/>
      <c r="H21" s="23" t="str">
        <f>IF(SUM(F21:G21)&gt;0,F$5-VLOOKUP($B21,DATA!$A$2:$E$68,5,0),"")</f>
        <v/>
      </c>
      <c r="I21" s="6"/>
      <c r="J21" s="6"/>
      <c r="K21" s="23" t="str">
        <f>IF(SUM(I21:J21)&gt;0,I$5-VLOOKUP($B21,DATA!$A$2:$E$68,5,0),"")</f>
        <v/>
      </c>
      <c r="L21" s="6"/>
      <c r="M21" s="6"/>
      <c r="N21" s="23" t="str">
        <f>IF(SUM(L21:M21)&gt;0,L$5-VLOOKUP($B21,DATA!$A$2:$E$68,5,0),"")</f>
        <v/>
      </c>
      <c r="O21" s="6"/>
      <c r="P21" s="6"/>
      <c r="Q21" s="23" t="str">
        <f>IF(SUM(O21:P21)&gt;0,O$5-VLOOKUP($B21,DATA!$A$2:$E$68,5,0),"")</f>
        <v/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6" t="s">
        <v>120</v>
      </c>
      <c r="C22" s="26">
        <f>IF(B22="","",VLOOKUP(B22,DATA!$A$2:$E$68,2,0))</f>
        <v>3.5</v>
      </c>
      <c r="D22" s="26">
        <f>IF(B22="","",VLOOKUP(B22,DATA!$A$2:$E$68,3,0))</f>
        <v>0.6</v>
      </c>
      <c r="E22" s="26">
        <f>IF(B22="","",VLOOKUP(B22,DATA!$A$2:$E$68,4,0))</f>
        <v>1.2</v>
      </c>
      <c r="F22" s="6"/>
      <c r="G22" s="6"/>
      <c r="H22" s="23" t="str">
        <f>IF(SUM(F22:G22)&gt;0,F$5-VLOOKUP($B22,DATA!$A$2:$E$68,5,0),"")</f>
        <v/>
      </c>
      <c r="I22" s="6">
        <v>1</v>
      </c>
      <c r="J22" s="6">
        <v>1</v>
      </c>
      <c r="K22" s="23">
        <f>IF(SUM(I22:J22)&gt;0,I$5-VLOOKUP($B22,DATA!$A$2:$E$68,5,0),"")</f>
        <v>28</v>
      </c>
      <c r="L22" s="6"/>
      <c r="M22" s="6"/>
      <c r="N22" s="23" t="str">
        <f>IF(SUM(L22:M22)&gt;0,L$5-VLOOKUP($B22,DATA!$A$2:$E$68,5,0),"")</f>
        <v/>
      </c>
      <c r="O22" s="6">
        <v>1</v>
      </c>
      <c r="P22" s="6">
        <v>1</v>
      </c>
      <c r="Q22" s="23">
        <f>IF(SUM(O22:P22)&gt;0,O$5-VLOOKUP($B22,DATA!$A$2:$E$68,5,0),"")</f>
        <v>30</v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72</v>
      </c>
      <c r="C23" s="26">
        <f>IF(B23="","",VLOOKUP(B23,DATA!$A$2:$E$68,2,0))</f>
        <v>1</v>
      </c>
      <c r="D23" s="26">
        <f>IF(B23="","",VLOOKUP(B23,DATA!$A$2:$E$68,3,0))</f>
        <v>1</v>
      </c>
      <c r="E23" s="26">
        <f>IF(B23="","",VLOOKUP(B23,DATA!$A$2:$E$68,4,0))</f>
        <v>1</v>
      </c>
      <c r="F23" s="6"/>
      <c r="G23" s="6"/>
      <c r="H23" s="23" t="str">
        <f>IF(SUM(F23:G23)&gt;0,F$5-VLOOKUP($B23,DATA!$A$2:$E$68,5,0),"")</f>
        <v/>
      </c>
      <c r="I23" s="6"/>
      <c r="J23" s="6"/>
      <c r="K23" s="23" t="str">
        <f>IF(SUM(I23:J23)&gt;0,I$5-VLOOKUP($B23,DATA!$A$2:$E$68,5,0),"")</f>
        <v/>
      </c>
      <c r="L23" s="6"/>
      <c r="M23" s="6"/>
      <c r="N23" s="23" t="str">
        <f>IF(SUM(L23:M23)&gt;0,L$5-VLOOKUP($B23,DATA!$A$2:$E$68,5,0),"")</f>
        <v/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10.199999999999999</v>
      </c>
      <c r="G24" s="22">
        <f>SUMPRODUCT(($C$7:$C$23)*($E$7:$E$23)*(G$7:G$23))</f>
        <v>18.899999999999999</v>
      </c>
      <c r="H24" s="22"/>
      <c r="I24" s="22">
        <f t="shared" ref="I24:S24" si="0">SUMPRODUCT(($C$7:$C$23)*($D$7:$D$23)*(I$7:I$23))</f>
        <v>10.549999999999999</v>
      </c>
      <c r="J24" s="22">
        <f>SUMPRODUCT(($C$7:$C$23)*($E$7:$E$23)*(J$7:J$23))</f>
        <v>19.22</v>
      </c>
      <c r="K24" s="22"/>
      <c r="L24" s="22">
        <f t="shared" si="0"/>
        <v>10.324999999999999</v>
      </c>
      <c r="M24" s="22">
        <f>SUMPRODUCT(($C$7:$C$23)*($E$7:$E$23)*(M$7:M$23))</f>
        <v>19.149999999999999</v>
      </c>
      <c r="N24" s="22"/>
      <c r="O24" s="22">
        <f t="shared" si="0"/>
        <v>9.1750000000000007</v>
      </c>
      <c r="P24" s="22">
        <f>SUMPRODUCT(($C$7:$C$23)*($E$7:$E$23)*(P$7:P$23))</f>
        <v>19.47</v>
      </c>
      <c r="Q24" s="22"/>
      <c r="R24" s="22">
        <f t="shared" si="0"/>
        <v>0</v>
      </c>
      <c r="S24" s="22">
        <f t="shared" si="0"/>
        <v>0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</row>
    <row r="27" spans="1:20">
      <c r="A27" s="9"/>
      <c r="B27" s="9"/>
      <c r="C27" s="9"/>
      <c r="D27" s="9"/>
    </row>
    <row r="28" spans="1:20">
      <c r="A28" s="9"/>
      <c r="B28" s="9"/>
      <c r="C28" s="9"/>
      <c r="D28" s="9"/>
    </row>
    <row r="29" spans="1:20">
      <c r="A29" s="9"/>
      <c r="B29" s="9"/>
      <c r="C29" s="8"/>
      <c r="D29" s="8"/>
    </row>
    <row r="30" spans="1:20">
      <c r="A30" s="9"/>
      <c r="B30" s="9"/>
      <c r="C30" s="9"/>
      <c r="D30" s="9"/>
    </row>
    <row r="31" spans="1:20">
      <c r="A31" s="9"/>
      <c r="B31" s="9"/>
      <c r="C31" s="9"/>
      <c r="D31" s="9"/>
    </row>
    <row r="32" spans="1:20">
      <c r="A32" s="9"/>
      <c r="B32" s="9"/>
      <c r="C32" s="9"/>
      <c r="D32" s="9"/>
    </row>
    <row r="33" spans="1:4">
      <c r="A33" s="8"/>
      <c r="B33" s="8"/>
      <c r="C33" s="8"/>
      <c r="D33" s="8"/>
    </row>
    <row r="34" spans="1:4">
      <c r="A34" s="9"/>
      <c r="B34" s="9"/>
      <c r="C34" s="9"/>
      <c r="D34" s="9"/>
    </row>
    <row r="35" spans="1:4">
      <c r="A35" s="9"/>
      <c r="B35" s="9"/>
      <c r="C35" s="9"/>
      <c r="D35" s="9"/>
    </row>
    <row r="36" spans="1:4">
      <c r="A36" s="8"/>
      <c r="B36" s="8"/>
      <c r="C36" s="8"/>
      <c r="D36" s="8"/>
    </row>
    <row r="37" spans="1:4">
      <c r="A37" s="9"/>
      <c r="B37" s="9"/>
      <c r="C37" s="9"/>
      <c r="D37" s="9"/>
    </row>
    <row r="38" spans="1:4">
      <c r="A38" s="8"/>
      <c r="B38" s="8"/>
      <c r="C38" s="8"/>
      <c r="D38" s="8"/>
    </row>
    <row r="39" spans="1:4">
      <c r="A39" s="9"/>
      <c r="B39" s="9"/>
      <c r="C39" s="9"/>
      <c r="D39" s="9"/>
    </row>
    <row r="40" spans="1:4">
      <c r="A40" s="8"/>
      <c r="B40" s="8"/>
      <c r="C40" s="8"/>
      <c r="D40" s="8"/>
    </row>
    <row r="41" spans="1:4">
      <c r="A41" s="9"/>
      <c r="B41" s="9"/>
      <c r="C41" s="9"/>
      <c r="D41" s="9"/>
    </row>
    <row r="42" spans="1:4">
      <c r="A42" s="9"/>
      <c r="B42" s="9"/>
      <c r="C42" s="9"/>
      <c r="D42" s="9"/>
    </row>
    <row r="43" spans="1:4">
      <c r="A43" s="9"/>
      <c r="B43" s="9"/>
      <c r="C43" s="9"/>
      <c r="D43" s="9"/>
    </row>
    <row r="44" spans="1:4">
      <c r="A44" s="8"/>
      <c r="B44" s="8"/>
      <c r="C44" s="8"/>
      <c r="D44" s="8"/>
    </row>
    <row r="45" spans="1:4">
      <c r="A45" s="9"/>
      <c r="B45" s="9"/>
      <c r="C45" s="9"/>
      <c r="D45" s="9"/>
    </row>
    <row r="46" spans="1:4">
      <c r="A46" s="8"/>
      <c r="B46" s="8"/>
      <c r="C46" s="8"/>
      <c r="D46" s="8"/>
    </row>
    <row r="47" spans="1:4">
      <c r="A47" s="9"/>
      <c r="B47" s="9"/>
      <c r="C47" s="9"/>
      <c r="D47" s="9"/>
    </row>
    <row r="48" spans="1:4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sortState ref="B7:T23">
    <sortCondition ref="B7:B23"/>
  </sortState>
  <mergeCells count="5">
    <mergeCell ref="F5:H5"/>
    <mergeCell ref="I5:K5"/>
    <mergeCell ref="L5:N5"/>
    <mergeCell ref="O5:Q5"/>
    <mergeCell ref="R5:T5"/>
  </mergeCells>
  <phoneticPr fontId="5" type="noConversion"/>
  <conditionalFormatting sqref="F7:T23">
    <cfRule type="expression" dxfId="5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>
    <pageSetUpPr fitToPage="1"/>
  </sheetPr>
  <dimension ref="A1:T70"/>
  <sheetViews>
    <sheetView workbookViewId="0">
      <selection activeCell="L31" sqref="L31"/>
    </sheetView>
  </sheetViews>
  <sheetFormatPr baseColWidth="10" defaultColWidth="10.7109375" defaultRowHeight="13"/>
  <cols>
    <col min="1" max="1" width="8" style="2" customWidth="1"/>
    <col min="2" max="2" width="12.85546875" style="2" customWidth="1"/>
    <col min="3" max="3" width="6.5703125" style="2" customWidth="1"/>
    <col min="4" max="4" width="7.42578125" style="2" customWidth="1"/>
    <col min="5" max="5" width="7.2851562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31</v>
      </c>
      <c r="G5" s="64"/>
      <c r="H5" s="65"/>
      <c r="I5" s="63">
        <v>32</v>
      </c>
      <c r="J5" s="64"/>
      <c r="K5" s="65"/>
      <c r="L5" s="63">
        <v>33</v>
      </c>
      <c r="M5" s="64"/>
      <c r="N5" s="65"/>
      <c r="O5" s="63">
        <v>34</v>
      </c>
      <c r="P5" s="64"/>
      <c r="Q5" s="65"/>
      <c r="R5" s="63">
        <v>35</v>
      </c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83</v>
      </c>
      <c r="B7" s="26" t="s">
        <v>93</v>
      </c>
      <c r="C7" s="26">
        <f>IF(B7="","",VLOOKUP(B7,DATA!$A$2:$E$68,2,0))</f>
        <v>3.2</v>
      </c>
      <c r="D7" s="26">
        <f>IF(B7="","",VLOOKUP(B7,DATA!$A$2:$E$68,3,0))</f>
        <v>1</v>
      </c>
      <c r="E7" s="26">
        <f>IF(B7="","",VLOOKUP(B7,DATA!$A$2:$E$68,4,0))</f>
        <v>1</v>
      </c>
      <c r="F7" s="6">
        <v>1</v>
      </c>
      <c r="G7" s="6">
        <v>1</v>
      </c>
      <c r="H7" s="23">
        <f>IF(SUM(F7:G7)&gt;0,F$5-VLOOKUP($B7,DATA!$A$2:$E$68,5,0),"")</f>
        <v>31</v>
      </c>
      <c r="I7" s="6"/>
      <c r="J7" s="6"/>
      <c r="K7" s="23" t="str">
        <f>IF(SUM(I7:J7)&gt;0,I$5-VLOOKUP($B7,DATA!$A$2:$E$68,5,0),"")</f>
        <v/>
      </c>
      <c r="L7" s="6">
        <v>1</v>
      </c>
      <c r="M7" s="6">
        <v>1</v>
      </c>
      <c r="N7" s="23">
        <f>IF(SUM(L7:M7)&gt;0,L$5-VLOOKUP($B7,DATA!$A$2:$E$68,5,0),"")</f>
        <v>33</v>
      </c>
      <c r="O7" s="6"/>
      <c r="P7" s="6"/>
      <c r="Q7" s="23" t="str">
        <f>IF(SUM(O7:P7)&gt;0,O$5-VLOOKUP($B7,DATA!$A$2:$E$68,5,0),"")</f>
        <v/>
      </c>
      <c r="R7" s="6">
        <v>1</v>
      </c>
      <c r="S7" s="6">
        <v>1</v>
      </c>
      <c r="T7" s="23">
        <f>IF(SUM(R7:S7)&gt;0,R$5-VLOOKUP($B7,DATA!$A$2:$E$68,5,0),"")</f>
        <v>35</v>
      </c>
    </row>
    <row r="8" spans="1:20">
      <c r="A8" s="26"/>
      <c r="B8" s="66" t="s">
        <v>121</v>
      </c>
      <c r="C8" s="26">
        <f>IF(B8="","",VLOOKUP(B8,DATA!$A$2:$E$68,2,0))</f>
        <v>2.2000000000000002</v>
      </c>
      <c r="D8" s="26">
        <f>IF(B8="","",VLOOKUP(B8,DATA!$A$2:$E$68,3,0))</f>
        <v>1</v>
      </c>
      <c r="E8" s="26">
        <f>IF(B8="","",VLOOKUP(B8,DATA!$A$2:$E$68,4,0))</f>
        <v>2</v>
      </c>
      <c r="F8" s="6"/>
      <c r="G8" s="6"/>
      <c r="H8" s="23" t="str">
        <f>IF(SUM(F8:G8)&gt;0,F$5-VLOOKUP($B8,DATA!$A$2:$E$68,5,0),"")</f>
        <v/>
      </c>
      <c r="I8" s="6"/>
      <c r="J8" s="6"/>
      <c r="K8" s="23" t="str">
        <f>IF(SUM(I8:J8)&gt;0,I$5-VLOOKUP($B8,DATA!$A$2:$E$68,5,0),"")</f>
        <v/>
      </c>
      <c r="L8" s="6"/>
      <c r="M8" s="6"/>
      <c r="N8" s="23" t="str">
        <f>IF(SUM(L8:M8)&gt;0,L$5-VLOOKUP($B8,DATA!$A$2:$E$68,5,0),"")</f>
        <v/>
      </c>
      <c r="O8" s="6"/>
      <c r="P8" s="6"/>
      <c r="Q8" s="23" t="str">
        <f>IF(SUM(O8:P8)&gt;0,O$5-VLOOKUP($B8,DATA!$A$2:$E$68,5,0),"")</f>
        <v/>
      </c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74</v>
      </c>
      <c r="C9" s="26">
        <f>IF(B9="","",VLOOKUP(B9,DATA!$A$2:$E$68,2,0))</f>
        <v>1.5</v>
      </c>
      <c r="D9" s="26">
        <f>IF(B9="","",VLOOKUP(B9,DATA!$A$2:$E$68,3,0))</f>
        <v>1</v>
      </c>
      <c r="E9" s="26">
        <f>IF(B9="","",VLOOKUP(B9,DATA!$A$2:$E$68,4,0))</f>
        <v>1</v>
      </c>
      <c r="F9" s="6"/>
      <c r="G9" s="6"/>
      <c r="H9" s="23" t="str">
        <f>IF(SUM(F9:G9)&gt;0,F$5-VLOOKUP($B9,DATA!$A$2:$E$68,5,0),"")</f>
        <v/>
      </c>
      <c r="I9" s="6"/>
      <c r="J9" s="6"/>
      <c r="K9" s="23" t="str">
        <f>IF(SUM(I9:J9)&gt;0,I$5-VLOOKUP($B9,DATA!$A$2:$E$68,5,0),"")</f>
        <v/>
      </c>
      <c r="L9" s="6"/>
      <c r="M9" s="6"/>
      <c r="N9" s="23" t="str">
        <f>IF(SUM(L9:M9)&gt;0,L$5-VLOOKUP($B9,DATA!$A$2:$E$68,5,0),"")</f>
        <v/>
      </c>
      <c r="O9" s="6"/>
      <c r="P9" s="6"/>
      <c r="Q9" s="23" t="str">
        <f>IF(SUM(O9:P9)&gt;0,O$5-VLOOKUP($B9,DATA!$A$2:$E$68,5,0),"")</f>
        <v/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122</v>
      </c>
      <c r="C10" s="26">
        <f>IF(B10="","",VLOOKUP(B10,DATA!$A$2:$E$68,2,0))</f>
        <v>2.2000000000000002</v>
      </c>
      <c r="D10" s="26">
        <f>IF(B10="","",VLOOKUP(B10,DATA!$A$2:$E$68,3,0))</f>
        <v>1</v>
      </c>
      <c r="E10" s="26">
        <f>IF(B10="","",VLOOKUP(B10,DATA!$A$2:$E$68,4,0))</f>
        <v>2</v>
      </c>
      <c r="F10" s="6">
        <v>1</v>
      </c>
      <c r="G10" s="6">
        <v>1</v>
      </c>
      <c r="H10" s="23">
        <f>IF(SUM(F10:G10)&gt;0,F$5-VLOOKUP($B10,DATA!$A$2:$E$68,5,0),"")</f>
        <v>31</v>
      </c>
      <c r="I10" s="6"/>
      <c r="J10" s="6"/>
      <c r="K10" s="23" t="str">
        <f>IF(SUM(I10:J10)&gt;0,I$5-VLOOKUP($B10,DATA!$A$2:$E$68,5,0),"")</f>
        <v/>
      </c>
      <c r="L10" s="6">
        <v>1</v>
      </c>
      <c r="M10" s="6">
        <v>1</v>
      </c>
      <c r="N10" s="23">
        <f>IF(SUM(L10:M10)&gt;0,L$5-VLOOKUP($B10,DATA!$A$2:$E$68,5,0),"")</f>
        <v>33</v>
      </c>
      <c r="O10" s="6"/>
      <c r="P10" s="6"/>
      <c r="Q10" s="23" t="str">
        <f>IF(SUM(O10:P10)&gt;0,O$5-VLOOKUP($B10,DATA!$A$2:$E$68,5,0),"")</f>
        <v/>
      </c>
      <c r="R10" s="6">
        <v>1</v>
      </c>
      <c r="S10" s="6">
        <v>1</v>
      </c>
      <c r="T10" s="23">
        <f>IF(SUM(R10:S10)&gt;0,R$5-VLOOKUP($B10,DATA!$A$2:$E$68,5,0),"")</f>
        <v>35</v>
      </c>
    </row>
    <row r="11" spans="1:20">
      <c r="A11" s="26"/>
      <c r="B11" s="26" t="s">
        <v>113</v>
      </c>
      <c r="C11" s="26">
        <f>IF(B11="","",VLOOKUP(B11,DATA!$A$2:$E$68,2,0))</f>
        <v>1.4</v>
      </c>
      <c r="D11" s="26">
        <f>IF(B11="","",VLOOKUP(B11,DATA!$A$2:$E$68,3,0))</f>
        <v>0.4</v>
      </c>
      <c r="E11" s="26">
        <f>IF(B11="","",VLOOKUP(B11,DATA!$A$2:$E$68,4,0))</f>
        <v>0.8</v>
      </c>
      <c r="F11" s="6">
        <v>1</v>
      </c>
      <c r="G11" s="6">
        <v>1</v>
      </c>
      <c r="H11" s="23">
        <f>IF(SUM(F11:G11)&gt;0,F$5-VLOOKUP($B11,DATA!$A$2:$E$68,5,0),"")</f>
        <v>31</v>
      </c>
      <c r="I11" s="6"/>
      <c r="J11" s="6">
        <v>1</v>
      </c>
      <c r="K11" s="23">
        <f>IF(SUM(I11:J11)&gt;0,I$5-VLOOKUP($B11,DATA!$A$2:$E$68,5,0),"")</f>
        <v>32</v>
      </c>
      <c r="L11" s="6">
        <v>1</v>
      </c>
      <c r="M11" s="6">
        <v>1</v>
      </c>
      <c r="N11" s="23">
        <f>IF(SUM(L11:M11)&gt;0,L$5-VLOOKUP($B11,DATA!$A$2:$E$68,5,0),"")</f>
        <v>33</v>
      </c>
      <c r="O11" s="6"/>
      <c r="P11" s="6">
        <v>1</v>
      </c>
      <c r="Q11" s="23">
        <f>IF(SUM(O11:P11)&gt;0,O$5-VLOOKUP($B11,DATA!$A$2:$E$68,5,0),"")</f>
        <v>34</v>
      </c>
      <c r="R11" s="6">
        <v>1</v>
      </c>
      <c r="S11" s="6">
        <v>1</v>
      </c>
      <c r="T11" s="23">
        <f>IF(SUM(R11:S11)&gt;0,R$5-VLOOKUP($B11,DATA!$A$2:$E$68,5,0),"")</f>
        <v>35</v>
      </c>
    </row>
    <row r="12" spans="1:20">
      <c r="A12" s="26"/>
      <c r="B12" s="66" t="s">
        <v>115</v>
      </c>
      <c r="C12" s="26">
        <f>IF(B12="","",VLOOKUP(B12,DATA!$A$2:$E$68,2,0))</f>
        <v>1.75</v>
      </c>
      <c r="D12" s="26">
        <f>IF(B12="","",VLOOKUP(B12,DATA!$A$2:$E$68,3,0))</f>
        <v>0.5</v>
      </c>
      <c r="E12" s="26">
        <f>IF(B12="","",VLOOKUP(B12,DATA!$A$2:$E$68,4,0))</f>
        <v>1</v>
      </c>
      <c r="F12" s="6"/>
      <c r="G12" s="6"/>
      <c r="H12" s="23" t="str">
        <f>IF(SUM(F12:G12)&gt;0,F$5-VLOOKUP($B12,DATA!$A$2:$E$68,5,0),"")</f>
        <v/>
      </c>
      <c r="I12" s="6">
        <v>1</v>
      </c>
      <c r="J12" s="6">
        <v>1</v>
      </c>
      <c r="K12" s="23">
        <f>IF(SUM(I12:J12)&gt;0,I$5-VLOOKUP($B12,DATA!$A$2:$E$68,5,0),"")</f>
        <v>32</v>
      </c>
      <c r="L12" s="6"/>
      <c r="M12" s="6"/>
      <c r="N12" s="23" t="str">
        <f>IF(SUM(L12:M12)&gt;0,L$5-VLOOKUP($B12,DATA!$A$2:$E$68,5,0),"")</f>
        <v/>
      </c>
      <c r="O12" s="6">
        <v>1</v>
      </c>
      <c r="P12" s="6">
        <v>1</v>
      </c>
      <c r="Q12" s="23">
        <f>IF(SUM(O12:P12)&gt;0,O$5-VLOOKUP($B12,DATA!$A$2:$E$68,5,0),"")</f>
        <v>34</v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26" t="s">
        <v>85</v>
      </c>
      <c r="C13" s="26">
        <f>IF(B13="","",VLOOKUP(B13,DATA!$A$2:$E$68,2,0))</f>
        <v>7.5</v>
      </c>
      <c r="D13" s="26">
        <f>IF(B13="","",VLOOKUP(B13,DATA!$A$2:$E$68,3,0))</f>
        <v>0.4</v>
      </c>
      <c r="E13" s="26">
        <f>IF(B13="","",VLOOKUP(B13,DATA!$A$2:$E$68,4,0))</f>
        <v>0.8</v>
      </c>
      <c r="F13" s="6"/>
      <c r="G13" s="6"/>
      <c r="H13" s="23" t="str">
        <f>IF(SUM(F13:G13)&gt;0,F$5-VLOOKUP($B13,DATA!$A$2:$E$68,5,0),"")</f>
        <v/>
      </c>
      <c r="I13" s="6">
        <v>1</v>
      </c>
      <c r="J13" s="6">
        <v>1</v>
      </c>
      <c r="K13" s="23">
        <f>IF(SUM(I13:J13)&gt;0,I$5-VLOOKUP($B13,DATA!$A$2:$E$68,5,0),"")</f>
        <v>32</v>
      </c>
      <c r="L13" s="6"/>
      <c r="M13" s="6"/>
      <c r="N13" s="23" t="str">
        <f>IF(SUM(L13:M13)&gt;0,L$5-VLOOKUP($B13,DATA!$A$2:$E$68,5,0),"")</f>
        <v/>
      </c>
      <c r="O13" s="6">
        <v>1</v>
      </c>
      <c r="P13" s="6">
        <v>1</v>
      </c>
      <c r="Q13" s="23">
        <f>IF(SUM(O13:P13)&gt;0,O$5-VLOOKUP($B13,DATA!$A$2:$E$68,5,0),"")</f>
        <v>34</v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70</v>
      </c>
      <c r="C14" s="26">
        <f>IF(B14="","",VLOOKUP(B14,DATA!$A$2:$E$68,2,0))</f>
        <v>1.5</v>
      </c>
      <c r="D14" s="26">
        <f>IF(B14="","",VLOOKUP(B14,DATA!$A$2:$E$68,3,0))</f>
        <v>1</v>
      </c>
      <c r="E14" s="26">
        <f>IF(B14="","",VLOOKUP(B14,DATA!$A$2:$E$68,4,0))</f>
        <v>1</v>
      </c>
      <c r="F14" s="6">
        <v>1</v>
      </c>
      <c r="G14" s="6">
        <v>1</v>
      </c>
      <c r="H14" s="23">
        <f>IF(SUM(F14:G14)&gt;0,F$5-VLOOKUP($B14,DATA!$A$2:$E$68,5,0),"")</f>
        <v>31</v>
      </c>
      <c r="I14" s="6">
        <v>1</v>
      </c>
      <c r="J14" s="6">
        <v>1</v>
      </c>
      <c r="K14" s="23">
        <f>IF(SUM(I14:J14)&gt;0,I$5-VLOOKUP($B14,DATA!$A$2:$E$68,5,0),"")</f>
        <v>32</v>
      </c>
      <c r="L14" s="6">
        <v>1</v>
      </c>
      <c r="M14" s="6">
        <v>1</v>
      </c>
      <c r="N14" s="23">
        <f>IF(SUM(L14:M14)&gt;0,L$5-VLOOKUP($B14,DATA!$A$2:$E$68,5,0),"")</f>
        <v>33</v>
      </c>
      <c r="O14" s="6">
        <v>1</v>
      </c>
      <c r="P14" s="6">
        <v>1</v>
      </c>
      <c r="Q14" s="23">
        <f>IF(SUM(O14:P14)&gt;0,O$5-VLOOKUP($B14,DATA!$A$2:$E$68,5,0),"")</f>
        <v>34</v>
      </c>
      <c r="R14" s="6">
        <v>1</v>
      </c>
      <c r="S14" s="6">
        <v>1</v>
      </c>
      <c r="T14" s="23">
        <f>IF(SUM(R14:S14)&gt;0,R$5-VLOOKUP($B14,DATA!$A$2:$E$68,5,0),"")</f>
        <v>35</v>
      </c>
    </row>
    <row r="15" spans="1:20">
      <c r="A15" s="26"/>
      <c r="B15" s="26" t="s">
        <v>67</v>
      </c>
      <c r="C15" s="26">
        <f>IF(B15="","",VLOOKUP(B15,DATA!$A$2:$E$68,2,0))</f>
        <v>2</v>
      </c>
      <c r="D15" s="26">
        <f>IF(B15="","",VLOOKUP(B15,DATA!$A$2:$E$68,3,0))</f>
        <v>0.4</v>
      </c>
      <c r="E15" s="26">
        <f>IF(B15="","",VLOOKUP(B15,DATA!$A$2:$E$68,4,0))</f>
        <v>0.8</v>
      </c>
      <c r="F15" s="6"/>
      <c r="G15" s="6"/>
      <c r="H15" s="23" t="str">
        <f>IF(SUM(F15:G15)&gt;0,F$5-VLOOKUP($B15,DATA!$A$2:$E$68,5,0),"")</f>
        <v/>
      </c>
      <c r="I15" s="6"/>
      <c r="J15" s="6"/>
      <c r="K15" s="23" t="str">
        <f>IF(SUM(I15:J15)&gt;0,I$5-VLOOKUP($B15,DATA!$A$2:$E$68,5,0),"")</f>
        <v/>
      </c>
      <c r="L15" s="6"/>
      <c r="M15" s="6"/>
      <c r="N15" s="23" t="str">
        <f>IF(SUM(L15:M15)&gt;0,L$5-VLOOKUP($B15,DATA!$A$2:$E$68,5,0),"")</f>
        <v/>
      </c>
      <c r="O15" s="6"/>
      <c r="P15" s="6"/>
      <c r="Q15" s="23" t="str">
        <f>IF(SUM(O15:P15)&gt;0,O$5-VLOOKUP($B15,DATA!$A$2:$E$68,5,0),"")</f>
        <v/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87</v>
      </c>
      <c r="C16" s="26">
        <f>IF(B16="","",VLOOKUP(B16,DATA!$A$2:$E$68,2,0))</f>
        <v>1.9</v>
      </c>
      <c r="D16" s="26">
        <f>IF(B16="","",VLOOKUP(B16,DATA!$A$2:$E$68,3,0))</f>
        <v>0.5</v>
      </c>
      <c r="E16" s="26">
        <f>IF(B16="","",VLOOKUP(B16,DATA!$A$2:$E$68,4,0))</f>
        <v>1</v>
      </c>
      <c r="F16" s="6">
        <v>1</v>
      </c>
      <c r="G16" s="6">
        <v>1</v>
      </c>
      <c r="H16" s="23">
        <f>IF(SUM(F16:G16)&gt;0,F$5-VLOOKUP($B16,DATA!$A$2:$E$68,5,0),"")</f>
        <v>31</v>
      </c>
      <c r="I16" s="6"/>
      <c r="J16" s="6"/>
      <c r="K16" s="23" t="str">
        <f>IF(SUM(I16:J16)&gt;0,I$5-VLOOKUP($B16,DATA!$A$2:$E$68,5,0),"")</f>
        <v/>
      </c>
      <c r="L16" s="6">
        <v>1</v>
      </c>
      <c r="M16" s="6">
        <v>1</v>
      </c>
      <c r="N16" s="23">
        <f>IF(SUM(L16:M16)&gt;0,L$5-VLOOKUP($B16,DATA!$A$2:$E$68,5,0),"")</f>
        <v>33</v>
      </c>
      <c r="O16" s="6"/>
      <c r="P16" s="6"/>
      <c r="Q16" s="23" t="str">
        <f>IF(SUM(O16:P16)&gt;0,O$5-VLOOKUP($B16,DATA!$A$2:$E$68,5,0),"")</f>
        <v/>
      </c>
      <c r="R16" s="6">
        <v>1</v>
      </c>
      <c r="S16" s="6">
        <v>1</v>
      </c>
      <c r="T16" s="23">
        <f>IF(SUM(R16:S16)&gt;0,R$5-VLOOKUP($B16,DATA!$A$2:$E$68,5,0),"")</f>
        <v>35</v>
      </c>
    </row>
    <row r="17" spans="1:20">
      <c r="A17" s="26"/>
      <c r="B17" s="26" t="s">
        <v>133</v>
      </c>
      <c r="C17" s="26">
        <f>IF(B17="","",VLOOKUP(B17,DATA!$A$2:$E$68,2,0))</f>
        <v>15</v>
      </c>
      <c r="D17" s="26">
        <f>IF(B17="","",VLOOKUP(B17,DATA!$A$2:$E$68,3,0))</f>
        <v>0.1</v>
      </c>
      <c r="E17" s="26">
        <f>IF(B17="","",VLOOKUP(B17,DATA!$A$2:$E$68,4,0))</f>
        <v>0.2</v>
      </c>
      <c r="F17" s="6"/>
      <c r="G17" s="6">
        <v>1</v>
      </c>
      <c r="H17" s="23">
        <f>IF(SUM(F17:G17)&gt;0,F$5-VLOOKUP($B17,DATA!$A$2:$E$68,5,0),"")</f>
        <v>31</v>
      </c>
      <c r="I17" s="6">
        <v>1</v>
      </c>
      <c r="J17" s="6">
        <v>1</v>
      </c>
      <c r="K17" s="23">
        <f>IF(SUM(I17:J17)&gt;0,I$5-VLOOKUP($B17,DATA!$A$2:$E$68,5,0),"")</f>
        <v>32</v>
      </c>
      <c r="L17" s="6"/>
      <c r="M17" s="6">
        <v>1</v>
      </c>
      <c r="N17" s="23">
        <f>IF(SUM(L17:M17)&gt;0,L$5-VLOOKUP($B17,DATA!$A$2:$E$68,5,0),"")</f>
        <v>33</v>
      </c>
      <c r="O17" s="6">
        <v>1</v>
      </c>
      <c r="P17" s="6">
        <v>1</v>
      </c>
      <c r="Q17" s="23">
        <f>IF(SUM(O17:P17)&gt;0,O$5-VLOOKUP($B17,DATA!$A$2:$E$68,5,0),"")</f>
        <v>34</v>
      </c>
      <c r="R17" s="6"/>
      <c r="S17" s="6">
        <v>1</v>
      </c>
      <c r="T17" s="23">
        <f>IF(SUM(R17:S17)&gt;0,R$5-VLOOKUP($B17,DATA!$A$2:$E$68,5,0),"")</f>
        <v>35</v>
      </c>
    </row>
    <row r="18" spans="1:20">
      <c r="A18" s="26"/>
      <c r="B18" s="29" t="s">
        <v>120</v>
      </c>
      <c r="C18" s="26">
        <f>IF(B18="","",VLOOKUP(B18,DATA!$A$2:$E$68,2,0))</f>
        <v>3.5</v>
      </c>
      <c r="D18" s="26">
        <f>IF(B18="","",VLOOKUP(B18,DATA!$A$2:$E$68,3,0))</f>
        <v>0.6</v>
      </c>
      <c r="E18" s="26">
        <f>IF(B18="","",VLOOKUP(B18,DATA!$A$2:$E$68,4,0))</f>
        <v>1.2</v>
      </c>
      <c r="F18" s="30">
        <v>1</v>
      </c>
      <c r="G18" s="6">
        <v>1</v>
      </c>
      <c r="H18" s="23">
        <f>IF(SUM(F18:G18)&gt;0,F$5-VLOOKUP($B18,DATA!$A$2:$E$68,5,0),"")</f>
        <v>31</v>
      </c>
      <c r="I18" s="6">
        <v>1</v>
      </c>
      <c r="J18" s="6">
        <v>1</v>
      </c>
      <c r="K18" s="23">
        <f>IF(SUM(I18:J18)&gt;0,I$5-VLOOKUP($B18,DATA!$A$2:$E$68,5,0),"")</f>
        <v>32</v>
      </c>
      <c r="L18" s="6">
        <v>1</v>
      </c>
      <c r="M18" s="6">
        <v>1</v>
      </c>
      <c r="N18" s="23">
        <f>IF(SUM(L18:M18)&gt;0,L$5-VLOOKUP($B18,DATA!$A$2:$E$68,5,0),"")</f>
        <v>33</v>
      </c>
      <c r="O18" s="6">
        <v>1</v>
      </c>
      <c r="P18" s="6">
        <v>1</v>
      </c>
      <c r="Q18" s="23">
        <f>IF(SUM(O18:P18)&gt;0,O$5-VLOOKUP($B18,DATA!$A$2:$E$68,5,0),"")</f>
        <v>34</v>
      </c>
      <c r="R18" s="6">
        <v>1</v>
      </c>
      <c r="S18" s="6">
        <v>1</v>
      </c>
      <c r="T18" s="23">
        <f>IF(SUM(R18:S18)&gt;0,R$5-VLOOKUP($B18,DATA!$A$2:$E$68,5,0),"")</f>
        <v>35</v>
      </c>
    </row>
    <row r="19" spans="1:20">
      <c r="A19" s="26"/>
      <c r="B19" s="66" t="s">
        <v>111</v>
      </c>
      <c r="C19" s="26">
        <f>IF(B19="","",VLOOKUP(B19,DATA!$A$2:$E$68,2,0))</f>
        <v>4.5</v>
      </c>
      <c r="D19" s="26">
        <f>IF(B19="","",VLOOKUP(B19,DATA!$A$2:$E$68,3,0))</f>
        <v>0.4</v>
      </c>
      <c r="E19" s="26">
        <f>IF(B19="","",VLOOKUP(B19,DATA!$A$2:$E$68,4,0))</f>
        <v>0.8</v>
      </c>
      <c r="F19" s="6">
        <v>1</v>
      </c>
      <c r="G19" s="6">
        <v>1</v>
      </c>
      <c r="H19" s="23">
        <f>IF(SUM(F19:G19)&gt;0,F$5-VLOOKUP($B19,DATA!$A$2:$E$68,5,0),"")</f>
        <v>31</v>
      </c>
      <c r="I19" s="6">
        <v>1</v>
      </c>
      <c r="J19" s="6">
        <v>1</v>
      </c>
      <c r="K19" s="23">
        <f>IF(SUM(I19:J19)&gt;0,I$5-VLOOKUP($B19,DATA!$A$2:$E$68,5,0),"")</f>
        <v>32</v>
      </c>
      <c r="L19" s="6">
        <v>1</v>
      </c>
      <c r="M19" s="6">
        <v>1</v>
      </c>
      <c r="N19" s="23">
        <f>IF(SUM(L19:M19)&gt;0,L$5-VLOOKUP($B19,DATA!$A$2:$E$68,5,0),"")</f>
        <v>33</v>
      </c>
      <c r="O19" s="6">
        <v>1</v>
      </c>
      <c r="P19" s="6">
        <v>1</v>
      </c>
      <c r="Q19" s="23">
        <f>IF(SUM(O19:P19)&gt;0,O$5-VLOOKUP($B19,DATA!$A$2:$E$68,5,0),"")</f>
        <v>34</v>
      </c>
      <c r="R19" s="6">
        <v>1</v>
      </c>
      <c r="S19" s="6">
        <v>1</v>
      </c>
      <c r="T19" s="23">
        <f>IF(SUM(R19:S19)&gt;0,R$5-VLOOKUP($B19,DATA!$A$2:$E$68,5,0),"")</f>
        <v>35</v>
      </c>
    </row>
    <row r="20" spans="1:20">
      <c r="A20" s="26"/>
      <c r="B20" s="26" t="s">
        <v>72</v>
      </c>
      <c r="C20" s="26">
        <f>IF(B20="","",VLOOKUP(B20,DATA!$A$2:$E$68,2,0))</f>
        <v>1</v>
      </c>
      <c r="D20" s="26">
        <f>IF(B20="","",VLOOKUP(B20,DATA!$A$2:$E$68,3,0))</f>
        <v>1</v>
      </c>
      <c r="E20" s="26">
        <f>IF(B20="","",VLOOKUP(B20,DATA!$A$2:$E$68,4,0))</f>
        <v>1</v>
      </c>
      <c r="F20" s="6"/>
      <c r="G20" s="6"/>
      <c r="H20" s="23" t="str">
        <f>IF(SUM(F20:G20)&gt;0,F$5-VLOOKUP($B20,DATA!$A$2:$E$68,5,0),"")</f>
        <v/>
      </c>
      <c r="I20" s="6"/>
      <c r="J20" s="6"/>
      <c r="K20" s="23" t="str">
        <f>IF(SUM(I20:J20)&gt;0,I$5-VLOOKUP($B20,DATA!$A$2:$E$68,5,0),"")</f>
        <v/>
      </c>
      <c r="L20" s="6"/>
      <c r="M20" s="6"/>
      <c r="N20" s="23" t="str">
        <f>IF(SUM(L20:M20)&gt;0,L$5-VLOOKUP($B20,DATA!$A$2:$E$68,5,0),"")</f>
        <v/>
      </c>
      <c r="O20" s="6"/>
      <c r="P20" s="6"/>
      <c r="Q20" s="23" t="str">
        <f>IF(SUM(O20:P20)&gt;0,O$5-VLOOKUP($B20,DATA!$A$2:$E$68,5,0),"")</f>
        <v/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26" t="s">
        <v>72</v>
      </c>
      <c r="C21" s="26">
        <f>IF(B21="","",VLOOKUP(B21,DATA!$A$2:$E$68,2,0))</f>
        <v>1</v>
      </c>
      <c r="D21" s="26">
        <f>IF(B21="","",VLOOKUP(B21,DATA!$A$2:$E$68,3,0))</f>
        <v>1</v>
      </c>
      <c r="E21" s="26">
        <f>IF(B21="","",VLOOKUP(B21,DATA!$A$2:$E$68,4,0))</f>
        <v>1</v>
      </c>
      <c r="F21" s="6"/>
      <c r="G21" s="6"/>
      <c r="H21" s="23" t="str">
        <f>IF(SUM(F21:G21)&gt;0,F$5-VLOOKUP($B21,DATA!$A$2:$E$68,5,0),"")</f>
        <v/>
      </c>
      <c r="I21" s="6"/>
      <c r="J21" s="6"/>
      <c r="K21" s="23" t="str">
        <f>IF(SUM(I21:J21)&gt;0,I$5-VLOOKUP($B21,DATA!$A$2:$E$68,5,0),"")</f>
        <v/>
      </c>
      <c r="L21" s="6"/>
      <c r="M21" s="6"/>
      <c r="N21" s="23" t="str">
        <f>IF(SUM(L21:M21)&gt;0,L$5-VLOOKUP($B21,DATA!$A$2:$E$68,5,0),"")</f>
        <v/>
      </c>
      <c r="O21" s="6"/>
      <c r="P21" s="6"/>
      <c r="Q21" s="23" t="str">
        <f>IF(SUM(O21:P21)&gt;0,O$5-VLOOKUP($B21,DATA!$A$2:$E$68,5,0),"")</f>
        <v/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6" t="s">
        <v>72</v>
      </c>
      <c r="C22" s="26">
        <f>IF(B22="","",VLOOKUP(B22,DATA!$A$2:$E$68,2,0))</f>
        <v>1</v>
      </c>
      <c r="D22" s="26">
        <f>IF(B22="","",VLOOKUP(B22,DATA!$A$2:$E$68,3,0))</f>
        <v>1</v>
      </c>
      <c r="E22" s="26">
        <f>IF(B22="","",VLOOKUP(B22,DATA!$A$2:$E$68,4,0))</f>
        <v>1</v>
      </c>
      <c r="F22" s="6"/>
      <c r="G22" s="6"/>
      <c r="H22" s="23" t="str">
        <f>IF(SUM(F22:G22)&gt;0,F$5-VLOOKUP($B22,DATA!$A$2:$E$68,5,0),"")</f>
        <v/>
      </c>
      <c r="I22" s="6"/>
      <c r="J22" s="6"/>
      <c r="K22" s="23" t="str">
        <f>IF(SUM(I22:J22)&gt;0,I$5-VLOOKUP($B22,DATA!$A$2:$E$68,5,0),"")</f>
        <v/>
      </c>
      <c r="L22" s="6"/>
      <c r="M22" s="6"/>
      <c r="N22" s="23" t="str">
        <f>IF(SUM(L22:M22)&gt;0,L$5-VLOOKUP($B22,DATA!$A$2:$E$68,5,0),"")</f>
        <v/>
      </c>
      <c r="O22" s="6"/>
      <c r="P22" s="6"/>
      <c r="Q22" s="23" t="str">
        <f>IF(SUM(O22:P22)&gt;0,O$5-VLOOKUP($B22,DATA!$A$2:$E$68,5,0),"")</f>
        <v/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72</v>
      </c>
      <c r="C23" s="26">
        <f>IF(B23="","",VLOOKUP(B23,DATA!$A$2:$E$68,2,0))</f>
        <v>1</v>
      </c>
      <c r="D23" s="26">
        <f>IF(B23="","",VLOOKUP(B23,DATA!$A$2:$E$68,3,0))</f>
        <v>1</v>
      </c>
      <c r="E23" s="26">
        <f>IF(B23="","",VLOOKUP(B23,DATA!$A$2:$E$68,4,0))</f>
        <v>1</v>
      </c>
      <c r="F23" s="6"/>
      <c r="G23" s="6"/>
      <c r="H23" s="23" t="str">
        <f>IF(SUM(F23:G23)&gt;0,F$5-VLOOKUP($B23,DATA!$A$2:$E$68,5,0),"")</f>
        <v/>
      </c>
      <c r="I23" s="6"/>
      <c r="J23" s="6"/>
      <c r="K23" s="23" t="str">
        <f>IF(SUM(I23:J23)&gt;0,I$5-VLOOKUP($B23,DATA!$A$2:$E$68,5,0),"")</f>
        <v/>
      </c>
      <c r="L23" s="6"/>
      <c r="M23" s="6"/>
      <c r="N23" s="23" t="str">
        <f>IF(SUM(L23:M23)&gt;0,L$5-VLOOKUP($B23,DATA!$A$2:$E$68,5,0),"")</f>
        <v/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12.31</v>
      </c>
      <c r="G24" s="22">
        <f>SUMPRODUCT(($C$7:$C$23)*($E$7:$E$23)*(G$7:G$23))</f>
        <v>22.92</v>
      </c>
      <c r="H24" s="22"/>
      <c r="I24" s="22">
        <f t="shared" ref="I24:R24" si="0">SUMPRODUCT(($C$7:$C$23)*($D$7:$D$23)*(I$7:I$23))</f>
        <v>10.775</v>
      </c>
      <c r="J24" s="22">
        <f>SUMPRODUCT(($C$7:$C$23)*($E$7:$E$23)*(J$7:J$23))</f>
        <v>21.17</v>
      </c>
      <c r="K24" s="22"/>
      <c r="L24" s="22">
        <f>SUMPRODUCT(($C$7:$C$23)*($D$7:$D$23)*(L$7:L$23))</f>
        <v>12.31</v>
      </c>
      <c r="M24" s="22">
        <f>SUMPRODUCT(($C$7:$C$23)*($E$7:$E$23)*(M$7:M$23))</f>
        <v>22.92</v>
      </c>
      <c r="N24" s="22"/>
      <c r="O24" s="22">
        <f t="shared" si="0"/>
        <v>10.775</v>
      </c>
      <c r="P24" s="22">
        <f>SUMPRODUCT(($C$7:$C$23)*($E$7:$E$23)*(P$7:P$23))</f>
        <v>21.17</v>
      </c>
      <c r="Q24" s="22"/>
      <c r="R24" s="22">
        <f t="shared" si="0"/>
        <v>12.31</v>
      </c>
      <c r="S24" s="22">
        <f>SUMPRODUCT(($C$7:$C$23)*($E$7:$E$23)*(S$7:S$23))</f>
        <v>22.92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</row>
    <row r="27" spans="1:20">
      <c r="A27" s="9"/>
      <c r="B27" s="9"/>
      <c r="C27" s="9"/>
      <c r="D27" s="9"/>
    </row>
    <row r="28" spans="1:20">
      <c r="A28" s="9"/>
      <c r="B28" s="9"/>
      <c r="C28" s="9"/>
      <c r="D28" s="9"/>
    </row>
    <row r="29" spans="1:20">
      <c r="A29" s="9"/>
      <c r="B29" s="9"/>
      <c r="C29" s="8"/>
      <c r="D29" s="8"/>
    </row>
    <row r="30" spans="1:20">
      <c r="A30" s="9"/>
      <c r="B30" s="9"/>
      <c r="C30" s="9"/>
      <c r="D30" s="9"/>
    </row>
    <row r="31" spans="1:20">
      <c r="A31" s="9"/>
      <c r="B31" s="9"/>
      <c r="C31" s="9"/>
      <c r="D31" s="9"/>
    </row>
    <row r="32" spans="1:20">
      <c r="A32" s="9"/>
      <c r="B32" s="9"/>
      <c r="C32" s="9"/>
      <c r="D32" s="9"/>
    </row>
    <row r="33" spans="1:4">
      <c r="A33" s="8"/>
      <c r="B33" s="8"/>
      <c r="C33" s="8"/>
      <c r="D33" s="8"/>
    </row>
    <row r="34" spans="1:4">
      <c r="A34" s="9"/>
      <c r="B34" s="9"/>
      <c r="C34" s="9"/>
      <c r="D34" s="9"/>
    </row>
    <row r="35" spans="1:4">
      <c r="A35" s="9"/>
      <c r="B35" s="9"/>
      <c r="C35" s="9"/>
      <c r="D35" s="9"/>
    </row>
    <row r="36" spans="1:4">
      <c r="A36" s="8"/>
      <c r="B36" s="8"/>
      <c r="C36" s="8"/>
      <c r="D36" s="8"/>
    </row>
    <row r="37" spans="1:4">
      <c r="A37" s="9"/>
      <c r="B37" s="9"/>
      <c r="C37" s="9"/>
      <c r="D37" s="9"/>
    </row>
    <row r="38" spans="1:4">
      <c r="A38" s="8"/>
      <c r="B38" s="8"/>
      <c r="C38" s="8"/>
      <c r="D38" s="8"/>
    </row>
    <row r="39" spans="1:4">
      <c r="A39" s="9"/>
      <c r="B39" s="9"/>
      <c r="C39" s="9"/>
      <c r="D39" s="9"/>
    </row>
    <row r="40" spans="1:4">
      <c r="A40" s="8"/>
      <c r="B40" s="8"/>
      <c r="C40" s="8"/>
      <c r="D40" s="8"/>
    </row>
    <row r="41" spans="1:4">
      <c r="A41" s="9"/>
      <c r="B41" s="9"/>
      <c r="C41" s="9"/>
      <c r="D41" s="9"/>
    </row>
    <row r="42" spans="1:4">
      <c r="A42" s="9"/>
      <c r="B42" s="9"/>
      <c r="C42" s="9"/>
      <c r="D42" s="9"/>
    </row>
    <row r="43" spans="1:4">
      <c r="A43" s="9"/>
      <c r="B43" s="9"/>
      <c r="C43" s="9"/>
      <c r="D43" s="9"/>
    </row>
    <row r="44" spans="1:4">
      <c r="A44" s="8"/>
      <c r="B44" s="8"/>
      <c r="C44" s="8"/>
      <c r="D44" s="8"/>
    </row>
    <row r="45" spans="1:4">
      <c r="A45" s="9"/>
      <c r="B45" s="9"/>
      <c r="C45" s="9"/>
      <c r="D45" s="9"/>
    </row>
    <row r="46" spans="1:4">
      <c r="A46" s="8"/>
      <c r="B46" s="8"/>
      <c r="C46" s="8"/>
      <c r="D46" s="8"/>
    </row>
    <row r="47" spans="1:4">
      <c r="A47" s="9"/>
      <c r="B47" s="9"/>
      <c r="C47" s="9"/>
      <c r="D47" s="9"/>
    </row>
    <row r="48" spans="1:4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sortState ref="B7:T18">
    <sortCondition ref="B7:B18"/>
  </sortState>
  <mergeCells count="5">
    <mergeCell ref="F5:H5"/>
    <mergeCell ref="I5:K5"/>
    <mergeCell ref="L5:N5"/>
    <mergeCell ref="O5:Q5"/>
    <mergeCell ref="R5:T5"/>
  </mergeCells>
  <phoneticPr fontId="5" type="noConversion"/>
  <conditionalFormatting sqref="F7:T23">
    <cfRule type="expression" dxfId="4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>
    <pageSetUpPr fitToPage="1"/>
  </sheetPr>
  <dimension ref="A1:T70"/>
  <sheetViews>
    <sheetView workbookViewId="0">
      <selection activeCell="J10" sqref="J10"/>
    </sheetView>
  </sheetViews>
  <sheetFormatPr baseColWidth="10" defaultColWidth="10.7109375" defaultRowHeight="13"/>
  <cols>
    <col min="1" max="1" width="3.7109375" style="2" customWidth="1"/>
    <col min="2" max="2" width="10.140625" style="2" customWidth="1"/>
    <col min="3" max="3" width="6" style="2" customWidth="1"/>
    <col min="4" max="5" width="6.2851562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36</v>
      </c>
      <c r="G5" s="64"/>
      <c r="H5" s="65"/>
      <c r="I5" s="63">
        <v>37</v>
      </c>
      <c r="J5" s="64"/>
      <c r="K5" s="65"/>
      <c r="L5" s="63">
        <v>38</v>
      </c>
      <c r="M5" s="64"/>
      <c r="N5" s="65"/>
      <c r="O5" s="63">
        <v>39</v>
      </c>
      <c r="P5" s="64"/>
      <c r="Q5" s="65"/>
      <c r="R5" s="63"/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49</v>
      </c>
      <c r="B7" s="66" t="s">
        <v>43</v>
      </c>
      <c r="C7" s="26">
        <f>IF(B7="","",VLOOKUP(B7,DATA!$A$2:$E$68,2,0))</f>
        <v>2.85</v>
      </c>
      <c r="D7" s="26">
        <f>IF(B7="","",VLOOKUP(B7,DATA!$A$2:$E$68,3,0))</f>
        <v>0.7</v>
      </c>
      <c r="E7" s="26">
        <f>IF(B7="","",VLOOKUP(B7,DATA!$A$2:$E$68,4,0))</f>
        <v>0.7</v>
      </c>
      <c r="F7" s="6"/>
      <c r="G7" s="6">
        <v>1</v>
      </c>
      <c r="H7" s="23">
        <f>IF(SUM(F7:G7)&gt;0,F$5-VLOOKUP($B7,DATA!$A$2:$E$68,5,0),"")</f>
        <v>36</v>
      </c>
      <c r="I7" s="6"/>
      <c r="J7" s="6"/>
      <c r="K7" s="23" t="str">
        <f>IF(SUM(I7:J7)&gt;0,I$5-VLOOKUP($B7,DATA!$A$2:$E$68,5,0),"")</f>
        <v/>
      </c>
      <c r="L7" s="6"/>
      <c r="M7" s="6">
        <v>1</v>
      </c>
      <c r="N7" s="23">
        <f>IF(SUM(L7:M7)&gt;0,L$5-VLOOKUP($B7,DATA!$A$2:$E$68,5,0),"")</f>
        <v>38</v>
      </c>
      <c r="O7" s="6"/>
      <c r="P7" s="6"/>
      <c r="Q7" s="23" t="str">
        <f>IF(SUM(O7:P7)&gt;0,O$5-VLOOKUP($B7,DATA!$A$2:$E$68,5,0),"")</f>
        <v/>
      </c>
      <c r="R7" s="6"/>
      <c r="S7" s="6"/>
      <c r="T7" s="23" t="str">
        <f>IF(SUM(R7:S7)&gt;0,R$5-VLOOKUP($B7,DATA!$A$2:$E$68,5,0),"")</f>
        <v/>
      </c>
    </row>
    <row r="8" spans="1:20">
      <c r="A8" s="26"/>
      <c r="B8" s="26" t="s">
        <v>91</v>
      </c>
      <c r="C8" s="26">
        <f>IF(B8="","",VLOOKUP(B8,DATA!$A$2:$E$68,2,0))</f>
        <v>1.6</v>
      </c>
      <c r="D8" s="26">
        <f>IF(B8="","",VLOOKUP(B8,DATA!$A$2:$E$68,3,0))</f>
        <v>0.4</v>
      </c>
      <c r="E8" s="26">
        <f>IF(B8="","",VLOOKUP(B8,DATA!$A$2:$E$68,4,0))</f>
        <v>0.8</v>
      </c>
      <c r="F8" s="6"/>
      <c r="G8" s="6"/>
      <c r="H8" s="23" t="str">
        <f>IF(SUM(F8:G8)&gt;0,F$5-VLOOKUP($B8,DATA!$A$2:$E$68,5,0),"")</f>
        <v/>
      </c>
      <c r="I8" s="6"/>
      <c r="J8" s="6"/>
      <c r="K8" s="23" t="str">
        <f>IF(SUM(I8:J8)&gt;0,I$5-VLOOKUP($B8,DATA!$A$2:$E$68,5,0),"")</f>
        <v/>
      </c>
      <c r="L8" s="6"/>
      <c r="M8" s="6"/>
      <c r="N8" s="23" t="str">
        <f>IF(SUM(L8:M8)&gt;0,L$5-VLOOKUP($B8,DATA!$A$2:$E$68,5,0),"")</f>
        <v/>
      </c>
      <c r="O8" s="6"/>
      <c r="P8" s="6"/>
      <c r="Q8" s="23" t="str">
        <f>IF(SUM(O8:P8)&gt;0,O$5-VLOOKUP($B8,DATA!$A$2:$E$68,5,0),"")</f>
        <v/>
      </c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93</v>
      </c>
      <c r="C9" s="26">
        <f>IF(B9="","",VLOOKUP(B9,DATA!$A$2:$E$68,2,0))</f>
        <v>3.2</v>
      </c>
      <c r="D9" s="26">
        <f>IF(B9="","",VLOOKUP(B9,DATA!$A$2:$E$68,3,0))</f>
        <v>1</v>
      </c>
      <c r="E9" s="26">
        <f>IF(B9="","",VLOOKUP(B9,DATA!$A$2:$E$68,4,0))</f>
        <v>1</v>
      </c>
      <c r="F9" s="6">
        <v>1</v>
      </c>
      <c r="G9" s="6">
        <v>1</v>
      </c>
      <c r="H9" s="23">
        <f>IF(SUM(F9:G9)&gt;0,F$5-VLOOKUP($B9,DATA!$A$2:$E$68,5,0),"")</f>
        <v>36</v>
      </c>
      <c r="I9" s="6"/>
      <c r="J9" s="6"/>
      <c r="K9" s="23" t="str">
        <f>IF(SUM(I9:J9)&gt;0,I$5-VLOOKUP($B9,DATA!$A$2:$E$68,5,0),"")</f>
        <v/>
      </c>
      <c r="L9" s="6">
        <v>1</v>
      </c>
      <c r="M9" s="6">
        <v>1</v>
      </c>
      <c r="N9" s="23">
        <f>IF(SUM(L9:M9)&gt;0,L$5-VLOOKUP($B9,DATA!$A$2:$E$68,5,0),"")</f>
        <v>38</v>
      </c>
      <c r="O9" s="6"/>
      <c r="P9" s="6"/>
      <c r="Q9" s="23" t="str">
        <f>IF(SUM(O9:P9)&gt;0,O$5-VLOOKUP($B9,DATA!$A$2:$E$68,5,0),"")</f>
        <v/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94</v>
      </c>
      <c r="C10" s="26">
        <f>IF(B10="","",VLOOKUP(B10,DATA!$A$2:$E$68,2,0))</f>
        <v>1.8</v>
      </c>
      <c r="D10" s="26">
        <f>IF(B10="","",VLOOKUP(B10,DATA!$A$2:$E$68,3,0))</f>
        <v>1</v>
      </c>
      <c r="E10" s="26">
        <f>IF(B10="","",VLOOKUP(B10,DATA!$A$2:$E$68,4,0))</f>
        <v>1</v>
      </c>
      <c r="F10" s="6"/>
      <c r="G10" s="6"/>
      <c r="H10" s="23" t="str">
        <f>IF(SUM(F10:G10)&gt;0,F$5-VLOOKUP($B10,DATA!$A$2:$E$68,5,0),"")</f>
        <v/>
      </c>
      <c r="I10" s="6"/>
      <c r="J10" s="6">
        <v>1</v>
      </c>
      <c r="K10" s="23">
        <f>IF(SUM(I10:J10)&gt;0,I$5-VLOOKUP($B10,DATA!$A$2:$E$68,5,0),"")</f>
        <v>37</v>
      </c>
      <c r="L10" s="6"/>
      <c r="M10" s="6"/>
      <c r="N10" s="23" t="str">
        <f>IF(SUM(L10:M10)&gt;0,L$5-VLOOKUP($B10,DATA!$A$2:$E$68,5,0),"")</f>
        <v/>
      </c>
      <c r="O10" s="6"/>
      <c r="P10" s="6">
        <v>1</v>
      </c>
      <c r="Q10" s="23">
        <f>IF(SUM(O10:P10)&gt;0,O$5-VLOOKUP($B10,DATA!$A$2:$E$68,5,0),"")</f>
        <v>39</v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6" t="s">
        <v>74</v>
      </c>
      <c r="C11" s="26">
        <f>IF(B11="","",VLOOKUP(B11,DATA!$A$2:$E$68,2,0))</f>
        <v>1.5</v>
      </c>
      <c r="D11" s="26">
        <f>IF(B11="","",VLOOKUP(B11,DATA!$A$2:$E$68,3,0))</f>
        <v>1</v>
      </c>
      <c r="E11" s="26">
        <f>IF(B11="","",VLOOKUP(B11,DATA!$A$2:$E$68,4,0))</f>
        <v>1</v>
      </c>
      <c r="F11" s="6">
        <v>1</v>
      </c>
      <c r="G11" s="6">
        <v>1</v>
      </c>
      <c r="H11" s="23">
        <f>IF(SUM(F11:G11)&gt;0,F$5-VLOOKUP($B11,DATA!$A$2:$E$68,5,0),"")</f>
        <v>36</v>
      </c>
      <c r="I11" s="6"/>
      <c r="J11" s="6"/>
      <c r="K11" s="23" t="str">
        <f>IF(SUM(I11:J11)&gt;0,I$5-VLOOKUP($B11,DATA!$A$2:$E$68,5,0),"")</f>
        <v/>
      </c>
      <c r="L11" s="6">
        <v>1</v>
      </c>
      <c r="M11" s="6">
        <v>1</v>
      </c>
      <c r="N11" s="23">
        <f>IF(SUM(L11:M11)&gt;0,L$5-VLOOKUP($B11,DATA!$A$2:$E$68,5,0),"")</f>
        <v>38</v>
      </c>
      <c r="O11" s="6"/>
      <c r="P11" s="6"/>
      <c r="Q11" s="23" t="str">
        <f>IF(SUM(O11:P11)&gt;0,O$5-VLOOKUP($B11,DATA!$A$2:$E$68,5,0),"")</f>
        <v/>
      </c>
      <c r="R11" s="6"/>
      <c r="S11" s="6"/>
      <c r="T11" s="23" t="str">
        <f>IF(SUM(R11:S11)&gt;0,R$5-VLOOKUP($B11,DATA!$A$2:$E$68,5,0),"")</f>
        <v/>
      </c>
    </row>
    <row r="12" spans="1:20">
      <c r="A12" s="26"/>
      <c r="B12" s="26" t="s">
        <v>59</v>
      </c>
      <c r="C12" s="26">
        <f>IF(B12="","",VLOOKUP(B12,DATA!$A$2:$E$68,2,0))</f>
        <v>2.2000000000000002</v>
      </c>
      <c r="D12" s="26">
        <f>IF(B12="","",VLOOKUP(B12,DATA!$A$2:$E$68,3,0))</f>
        <v>1</v>
      </c>
      <c r="E12" s="26">
        <f>IF(B12="","",VLOOKUP(B12,DATA!$A$2:$E$68,4,0))</f>
        <v>2</v>
      </c>
      <c r="F12" s="6"/>
      <c r="G12" s="6"/>
      <c r="H12" s="23" t="str">
        <f>IF(SUM(F12:G12)&gt;0,F$5-VLOOKUP($B12,DATA!$A$2:$E$68,5,0),"")</f>
        <v/>
      </c>
      <c r="I12" s="6">
        <v>1</v>
      </c>
      <c r="J12" s="6">
        <v>1</v>
      </c>
      <c r="K12" s="23">
        <f>IF(SUM(I12:J12)&gt;0,I$5-VLOOKUP($B12,DATA!$A$2:$E$68,5,0),"")</f>
        <v>37</v>
      </c>
      <c r="L12" s="6"/>
      <c r="M12" s="6"/>
      <c r="N12" s="23" t="str">
        <f>IF(SUM(L12:M12)&gt;0,L$5-VLOOKUP($B12,DATA!$A$2:$E$68,5,0),"")</f>
        <v/>
      </c>
      <c r="O12" s="6">
        <v>1</v>
      </c>
      <c r="P12" s="6">
        <v>1</v>
      </c>
      <c r="Q12" s="23">
        <f>IF(SUM(O12:P12)&gt;0,O$5-VLOOKUP($B12,DATA!$A$2:$E$68,5,0),"")</f>
        <v>39</v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26" t="s">
        <v>58</v>
      </c>
      <c r="C13" s="26">
        <f>IF(B13="","",VLOOKUP(B13,DATA!$A$2:$E$68,2,0))</f>
        <v>1.75</v>
      </c>
      <c r="D13" s="26">
        <f>IF(B13="","",VLOOKUP(B13,DATA!$A$2:$E$68,3,0))</f>
        <v>0.5</v>
      </c>
      <c r="E13" s="26">
        <f>IF(B13="","",VLOOKUP(B13,DATA!$A$2:$E$68,4,0))</f>
        <v>1</v>
      </c>
      <c r="F13" s="6">
        <v>1</v>
      </c>
      <c r="G13" s="6">
        <v>1</v>
      </c>
      <c r="H13" s="23">
        <f>IF(SUM(F13:G13)&gt;0,F$5-VLOOKUP($B13,DATA!$A$2:$E$68,5,0),"")</f>
        <v>36</v>
      </c>
      <c r="I13" s="6">
        <v>1</v>
      </c>
      <c r="J13" s="6">
        <v>1</v>
      </c>
      <c r="K13" s="23">
        <f>IF(SUM(I13:J13)&gt;0,I$5-VLOOKUP($B13,DATA!$A$2:$E$68,5,0),"")</f>
        <v>37</v>
      </c>
      <c r="L13" s="6">
        <v>1</v>
      </c>
      <c r="M13" s="6">
        <v>1</v>
      </c>
      <c r="N13" s="23">
        <f>IF(SUM(L13:M13)&gt;0,L$5-VLOOKUP($B13,DATA!$A$2:$E$68,5,0),"")</f>
        <v>38</v>
      </c>
      <c r="O13" s="6">
        <v>1</v>
      </c>
      <c r="P13" s="6">
        <v>1</v>
      </c>
      <c r="Q13" s="23">
        <f>IF(SUM(O13:P13)&gt;0,O$5-VLOOKUP($B13,DATA!$A$2:$E$68,5,0),"")</f>
        <v>39</v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95</v>
      </c>
      <c r="C14" s="26">
        <f>IF(B14="","",VLOOKUP(B14,DATA!$A$2:$E$68,2,0))</f>
        <v>4.5</v>
      </c>
      <c r="D14" s="26">
        <f>IF(B14="","",VLOOKUP(B14,DATA!$A$2:$E$68,3,0))</f>
        <v>0.2</v>
      </c>
      <c r="E14" s="26">
        <f>IF(B14="","",VLOOKUP(B14,DATA!$A$2:$E$68,4,0))</f>
        <v>0.4</v>
      </c>
      <c r="F14" s="6"/>
      <c r="G14" s="6">
        <v>1</v>
      </c>
      <c r="H14" s="23">
        <f>IF(SUM(F14:G14)&gt;0,F$5-VLOOKUP($B14,DATA!$A$2:$E$68,5,0),"")</f>
        <v>36</v>
      </c>
      <c r="I14" s="6"/>
      <c r="J14" s="6"/>
      <c r="K14" s="23" t="str">
        <f>IF(SUM(I14:J14)&gt;0,I$5-VLOOKUP($B14,DATA!$A$2:$E$68,5,0),"")</f>
        <v/>
      </c>
      <c r="L14" s="6"/>
      <c r="M14" s="6">
        <v>1</v>
      </c>
      <c r="N14" s="23">
        <f>IF(SUM(L14:M14)&gt;0,L$5-VLOOKUP($B14,DATA!$A$2:$E$68,5,0),"")</f>
        <v>38</v>
      </c>
      <c r="O14" s="6"/>
      <c r="P14" s="6"/>
      <c r="Q14" s="23" t="str">
        <f>IF(SUM(O14:P14)&gt;0,O$5-VLOOKUP($B14,DATA!$A$2:$E$68,5,0),"")</f>
        <v/>
      </c>
      <c r="R14" s="6"/>
      <c r="S14" s="6"/>
      <c r="T14" s="23" t="str">
        <f>IF(SUM(R14:S14)&gt;0,R$5-VLOOKUP($B14,DATA!$A$2:$E$68,5,0),"")</f>
        <v/>
      </c>
    </row>
    <row r="15" spans="1:20">
      <c r="A15" s="26"/>
      <c r="B15" s="26" t="s">
        <v>70</v>
      </c>
      <c r="C15" s="26">
        <f>IF(B15="","",VLOOKUP(B15,DATA!$A$2:$E$68,2,0))</f>
        <v>1.5</v>
      </c>
      <c r="D15" s="26">
        <f>IF(B15="","",VLOOKUP(B15,DATA!$A$2:$E$68,3,0))</f>
        <v>1</v>
      </c>
      <c r="E15" s="26">
        <f>IF(B15="","",VLOOKUP(B15,DATA!$A$2:$E$68,4,0))</f>
        <v>1</v>
      </c>
      <c r="F15" s="6">
        <v>1</v>
      </c>
      <c r="G15" s="6">
        <v>1</v>
      </c>
      <c r="H15" s="23">
        <f>IF(SUM(F15:G15)&gt;0,F$5-VLOOKUP($B15,DATA!$A$2:$E$68,5,0),"")</f>
        <v>36</v>
      </c>
      <c r="I15" s="6"/>
      <c r="J15" s="6"/>
      <c r="K15" s="23" t="str">
        <f>IF(SUM(I15:J15)&gt;0,I$5-VLOOKUP($B15,DATA!$A$2:$E$68,5,0),"")</f>
        <v/>
      </c>
      <c r="L15" s="6">
        <v>1</v>
      </c>
      <c r="M15" s="6">
        <v>1</v>
      </c>
      <c r="N15" s="23">
        <f>IF(SUM(L15:M15)&gt;0,L$5-VLOOKUP($B15,DATA!$A$2:$E$68,5,0),"")</f>
        <v>38</v>
      </c>
      <c r="O15" s="6"/>
      <c r="P15" s="6"/>
      <c r="Q15" s="23" t="str">
        <f>IF(SUM(O15:P15)&gt;0,O$5-VLOOKUP($B15,DATA!$A$2:$E$68,5,0),"")</f>
        <v/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75</v>
      </c>
      <c r="C16" s="26">
        <f>IF(B16="","",VLOOKUP(B16,DATA!$A$2:$E$68,2,0))</f>
        <v>15</v>
      </c>
      <c r="D16" s="26">
        <f>IF(B16="","",VLOOKUP(B16,DATA!$A$2:$E$68,3,0))</f>
        <v>0.15</v>
      </c>
      <c r="E16" s="26">
        <f>IF(B16="","",VLOOKUP(B16,DATA!$A$2:$E$68,4,0))</f>
        <v>0.3</v>
      </c>
      <c r="F16" s="6"/>
      <c r="G16" s="6"/>
      <c r="H16" s="23" t="str">
        <f>IF(SUM(F16:G16)&gt;0,F$5-VLOOKUP($B16,DATA!$A$2:$E$68,5,0),"")</f>
        <v/>
      </c>
      <c r="I16" s="6">
        <v>1</v>
      </c>
      <c r="J16" s="6">
        <v>1</v>
      </c>
      <c r="K16" s="23">
        <f>IF(SUM(I16:J16)&gt;0,I$5-VLOOKUP($B16,DATA!$A$2:$E$68,5,0),"")</f>
        <v>37</v>
      </c>
      <c r="L16" s="6"/>
      <c r="M16" s="6"/>
      <c r="N16" s="23" t="str">
        <f>IF(SUM(L16:M16)&gt;0,L$5-VLOOKUP($B16,DATA!$A$2:$E$68,5,0),"")</f>
        <v/>
      </c>
      <c r="O16" s="6">
        <v>1</v>
      </c>
      <c r="P16" s="6">
        <v>1</v>
      </c>
      <c r="Q16" s="23">
        <f>IF(SUM(O16:P16)&gt;0,O$5-VLOOKUP($B16,DATA!$A$2:$E$68,5,0),"")</f>
        <v>39</v>
      </c>
      <c r="R16" s="6"/>
      <c r="S16" s="6"/>
      <c r="T16" s="23" t="str">
        <f>IF(SUM(R16:S16)&gt;0,R$5-VLOOKUP($B16,DATA!$A$2:$E$68,5,0),"")</f>
        <v/>
      </c>
    </row>
    <row r="17" spans="1:20">
      <c r="A17" s="26"/>
      <c r="B17" s="26" t="s">
        <v>67</v>
      </c>
      <c r="C17" s="26">
        <f>IF(B17="","",VLOOKUP(B17,DATA!$A$2:$E$68,2,0))</f>
        <v>2</v>
      </c>
      <c r="D17" s="26">
        <f>IF(B17="","",VLOOKUP(B17,DATA!$A$2:$E$68,3,0))</f>
        <v>0.4</v>
      </c>
      <c r="E17" s="26">
        <f>IF(B17="","",VLOOKUP(B17,DATA!$A$2:$E$68,4,0))</f>
        <v>0.8</v>
      </c>
      <c r="F17" s="6"/>
      <c r="G17" s="6"/>
      <c r="H17" s="23" t="str">
        <f>IF(SUM(F17:G17)&gt;0,F$5-VLOOKUP($B17,DATA!$A$2:$E$68,5,0),"")</f>
        <v/>
      </c>
      <c r="I17" s="6">
        <v>1</v>
      </c>
      <c r="J17" s="33">
        <v>0.5</v>
      </c>
      <c r="K17" s="23">
        <f>IF(SUM(I17:J17)&gt;0,I$5-VLOOKUP($B17,DATA!$A$2:$E$68,5,0),"")</f>
        <v>37</v>
      </c>
      <c r="L17" s="6"/>
      <c r="M17" s="6"/>
      <c r="N17" s="23" t="str">
        <f>IF(SUM(L17:M17)&gt;0,L$5-VLOOKUP($B17,DATA!$A$2:$E$68,5,0),"")</f>
        <v/>
      </c>
      <c r="O17" s="6">
        <v>1</v>
      </c>
      <c r="P17" s="33">
        <v>0.5</v>
      </c>
      <c r="Q17" s="23">
        <f>IF(SUM(O17:P17)&gt;0,O$5-VLOOKUP($B17,DATA!$A$2:$E$68,5,0),"")</f>
        <v>39</v>
      </c>
      <c r="R17" s="6"/>
      <c r="S17" s="6"/>
      <c r="T17" s="23" t="str">
        <f>IF(SUM(R17:S17)&gt;0,R$5-VLOOKUP($B17,DATA!$A$2:$E$68,5,0),"")</f>
        <v/>
      </c>
    </row>
    <row r="18" spans="1:20">
      <c r="A18" s="26"/>
      <c r="B18" s="26" t="s">
        <v>86</v>
      </c>
      <c r="C18" s="26">
        <f>IF(B18="","",VLOOKUP(B18,DATA!$A$2:$E$68,2,0))</f>
        <v>1.5</v>
      </c>
      <c r="D18" s="26">
        <f>IF(B18="","",VLOOKUP(B18,DATA!$A$2:$E$68,3,0))</f>
        <v>1</v>
      </c>
      <c r="E18" s="26">
        <f>IF(B18="","",VLOOKUP(B18,DATA!$A$2:$E$68,4,0))</f>
        <v>1</v>
      </c>
      <c r="F18" s="6">
        <v>1</v>
      </c>
      <c r="G18" s="6">
        <v>1</v>
      </c>
      <c r="H18" s="23">
        <f>IF(SUM(F18:G18)&gt;0,F$5-VLOOKUP($B18,DATA!$A$2:$E$68,5,0),"")</f>
        <v>36</v>
      </c>
      <c r="I18" s="6"/>
      <c r="J18" s="6"/>
      <c r="K18" s="23" t="str">
        <f>IF(SUM(I18:J18)&gt;0,I$5-VLOOKUP($B18,DATA!$A$2:$E$68,5,0),"")</f>
        <v/>
      </c>
      <c r="L18" s="6">
        <v>1</v>
      </c>
      <c r="M18" s="6">
        <v>1</v>
      </c>
      <c r="N18" s="23">
        <f>IF(SUM(L18:M18)&gt;0,L$5-VLOOKUP($B18,DATA!$A$2:$E$68,5,0),"")</f>
        <v>38</v>
      </c>
      <c r="O18" s="6"/>
      <c r="P18" s="6"/>
      <c r="Q18" s="23" t="str">
        <f>IF(SUM(O18:P18)&gt;0,O$5-VLOOKUP($B18,DATA!$A$2:$E$68,5,0),"")</f>
        <v/>
      </c>
      <c r="R18" s="6"/>
      <c r="S18" s="6"/>
      <c r="T18" s="23" t="str">
        <f>IF(SUM(R18:S18)&gt;0,R$5-VLOOKUP($B18,DATA!$A$2:$E$68,5,0),"")</f>
        <v/>
      </c>
    </row>
    <row r="19" spans="1:20">
      <c r="A19" s="26"/>
      <c r="B19" s="26" t="s">
        <v>112</v>
      </c>
      <c r="C19" s="26">
        <f>IF(B19="","",VLOOKUP(B19,DATA!$A$2:$E$68,2,0))</f>
        <v>1.3</v>
      </c>
      <c r="D19" s="26">
        <f>IF(B19="","",VLOOKUP(B19,DATA!$A$2:$E$68,3,0))</f>
        <v>1</v>
      </c>
      <c r="E19" s="26">
        <f>IF(B19="","",VLOOKUP(B19,DATA!$A$2:$E$68,4,0))</f>
        <v>2</v>
      </c>
      <c r="F19" s="6">
        <v>1</v>
      </c>
      <c r="G19" s="6">
        <v>1</v>
      </c>
      <c r="H19" s="23">
        <f>IF(SUM(F19:G19)&gt;0,F$5-VLOOKUP($B19,DATA!$A$2:$E$68,5,0),"")</f>
        <v>36</v>
      </c>
      <c r="I19" s="6"/>
      <c r="J19" s="6"/>
      <c r="K19" s="23" t="str">
        <f>IF(SUM(I19:J19)&gt;0,I$5-VLOOKUP($B19,DATA!$A$2:$E$68,5,0),"")</f>
        <v/>
      </c>
      <c r="L19" s="6">
        <v>1</v>
      </c>
      <c r="M19" s="6">
        <v>1</v>
      </c>
      <c r="N19" s="23">
        <f>IF(SUM(L19:M19)&gt;0,L$5-VLOOKUP($B19,DATA!$A$2:$E$68,5,0),"")</f>
        <v>38</v>
      </c>
      <c r="O19" s="6"/>
      <c r="P19" s="6"/>
      <c r="Q19" s="23" t="str">
        <f>IF(SUM(O19:P19)&gt;0,O$5-VLOOKUP($B19,DATA!$A$2:$E$68,5,0),"")</f>
        <v/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26" t="s">
        <v>69</v>
      </c>
      <c r="C20" s="26">
        <f>IF(B20="","",VLOOKUP(B20,DATA!$A$2:$E$68,2,0))</f>
        <v>15</v>
      </c>
      <c r="D20" s="26">
        <f>IF(B20="","",VLOOKUP(B20,DATA!$A$2:$E$68,3,0))</f>
        <v>0.1</v>
      </c>
      <c r="E20" s="26">
        <f>IF(B20="","",VLOOKUP(B20,DATA!$A$2:$E$68,4,0))</f>
        <v>0.2</v>
      </c>
      <c r="F20" s="6"/>
      <c r="G20" s="6"/>
      <c r="H20" s="23" t="str">
        <f>IF(SUM(F20:G20)&gt;0,F$5-VLOOKUP($B20,DATA!$A$2:$E$68,5,0),"")</f>
        <v/>
      </c>
      <c r="I20" s="6">
        <v>1</v>
      </c>
      <c r="J20" s="6">
        <v>1</v>
      </c>
      <c r="K20" s="23">
        <f>IF(SUM(I20:J20)&gt;0,I$5-VLOOKUP($B20,DATA!$A$2:$E$68,5,0),"")</f>
        <v>37</v>
      </c>
      <c r="L20" s="6"/>
      <c r="M20" s="6"/>
      <c r="N20" s="23" t="str">
        <f>IF(SUM(L20:M20)&gt;0,L$5-VLOOKUP($B20,DATA!$A$2:$E$68,5,0),"")</f>
        <v/>
      </c>
      <c r="O20" s="6">
        <v>1</v>
      </c>
      <c r="P20" s="6">
        <v>1</v>
      </c>
      <c r="Q20" s="23">
        <f>IF(SUM(O20:P20)&gt;0,O$5-VLOOKUP($B20,DATA!$A$2:$E$68,5,0),"")</f>
        <v>39</v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29" t="s">
        <v>120</v>
      </c>
      <c r="C21" s="26">
        <f>IF(B21="","",VLOOKUP(B21,DATA!$A$2:$E$68,2,0))</f>
        <v>3.5</v>
      </c>
      <c r="D21" s="26">
        <f>IF(B21="","",VLOOKUP(B21,DATA!$A$2:$E$68,3,0))</f>
        <v>0.6</v>
      </c>
      <c r="E21" s="26">
        <f>IF(B21="","",VLOOKUP(B21,DATA!$A$2:$E$68,4,0))</f>
        <v>1.2</v>
      </c>
      <c r="F21" s="30">
        <v>1</v>
      </c>
      <c r="G21" s="6">
        <v>1</v>
      </c>
      <c r="H21" s="23">
        <f>IF(SUM(F21:G21)&gt;0,F$5-VLOOKUP($B21,DATA!$A$2:$E$68,5,0),"")</f>
        <v>36</v>
      </c>
      <c r="I21" s="6">
        <v>1</v>
      </c>
      <c r="J21" s="6">
        <v>1</v>
      </c>
      <c r="K21" s="23">
        <f>IF(SUM(I21:J21)&gt;0,I$5-VLOOKUP($B21,DATA!$A$2:$E$68,5,0),"")</f>
        <v>37</v>
      </c>
      <c r="L21" s="6">
        <v>1</v>
      </c>
      <c r="M21" s="6">
        <v>1</v>
      </c>
      <c r="N21" s="23">
        <f>IF(SUM(L21:M21)&gt;0,L$5-VLOOKUP($B21,DATA!$A$2:$E$68,5,0),"")</f>
        <v>38</v>
      </c>
      <c r="O21" s="6">
        <v>1</v>
      </c>
      <c r="P21" s="6">
        <v>1</v>
      </c>
      <c r="Q21" s="23">
        <f>IF(SUM(O21:P21)&gt;0,O$5-VLOOKUP($B21,DATA!$A$2:$E$68,5,0),"")</f>
        <v>39</v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6" t="s">
        <v>72</v>
      </c>
      <c r="C22" s="26">
        <f>IF(B22="","",VLOOKUP(B22,DATA!$A$2:$E$68,2,0))</f>
        <v>1</v>
      </c>
      <c r="D22" s="26">
        <f>IF(B22="","",VLOOKUP(B22,DATA!$A$2:$E$68,3,0))</f>
        <v>1</v>
      </c>
      <c r="E22" s="26">
        <f>IF(B22="","",VLOOKUP(B22,DATA!$A$2:$E$68,4,0))</f>
        <v>1</v>
      </c>
      <c r="F22" s="6"/>
      <c r="G22" s="6"/>
      <c r="H22" s="23" t="str">
        <f>IF(SUM(F22:G22)&gt;0,F$5-VLOOKUP($B22,DATA!$A$2:$E$68,5,0),"")</f>
        <v/>
      </c>
      <c r="I22" s="6"/>
      <c r="J22" s="6"/>
      <c r="K22" s="23" t="str">
        <f>IF(SUM(I22:J22)&gt;0,I$5-VLOOKUP($B22,DATA!$A$2:$E$68,5,0),"")</f>
        <v/>
      </c>
      <c r="L22" s="6"/>
      <c r="M22" s="6"/>
      <c r="N22" s="23" t="str">
        <f>IF(SUM(L22:M22)&gt;0,L$5-VLOOKUP($B22,DATA!$A$2:$E$68,5,0),"")</f>
        <v/>
      </c>
      <c r="O22" s="6"/>
      <c r="P22" s="6"/>
      <c r="Q22" s="23" t="str">
        <f>IF(SUM(O22:P22)&gt;0,O$5-VLOOKUP($B22,DATA!$A$2:$E$68,5,0),"")</f>
        <v/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72</v>
      </c>
      <c r="C23" s="26">
        <f>IF(B23="","",VLOOKUP(B23,DATA!$A$2:$E$68,2,0))</f>
        <v>1</v>
      </c>
      <c r="D23" s="26">
        <f>IF(B23="","",VLOOKUP(B23,DATA!$A$2:$E$68,3,0))</f>
        <v>1</v>
      </c>
      <c r="E23" s="26">
        <f>IF(B23="","",VLOOKUP(B23,DATA!$A$2:$E$68,4,0))</f>
        <v>1</v>
      </c>
      <c r="F23" s="6"/>
      <c r="G23" s="6"/>
      <c r="H23" s="23" t="str">
        <f>IF(SUM(F23:G23)&gt;0,F$5-VLOOKUP($B23,DATA!$A$2:$E$68,5,0),"")</f>
        <v/>
      </c>
      <c r="I23" s="6"/>
      <c r="J23" s="6"/>
      <c r="K23" s="23" t="str">
        <f>IF(SUM(I23:J23)&gt;0,I$5-VLOOKUP($B23,DATA!$A$2:$E$68,5,0),"")</f>
        <v/>
      </c>
      <c r="L23" s="6"/>
      <c r="M23" s="6"/>
      <c r="N23" s="23" t="str">
        <f>IF(SUM(L23:M23)&gt;0,L$5-VLOOKUP($B23,DATA!$A$2:$E$68,5,0),"")</f>
        <v/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11.975</v>
      </c>
      <c r="G24" s="22">
        <f>SUMPRODUCT(($C$7:$C$23)*($E$7:$E$23)*(G$7:G$23))</f>
        <v>20.045000000000002</v>
      </c>
      <c r="H24" s="22"/>
      <c r="I24" s="22">
        <f t="shared" ref="I24:S24" si="0">SUMPRODUCT(($C$7:$C$23)*($D$7:$D$23)*(I$7:I$23))</f>
        <v>9.7249999999999996</v>
      </c>
      <c r="J24" s="22">
        <f>SUMPRODUCT(($C$7:$C$23)*($E$7:$E$23)*(J$7:J$23))</f>
        <v>20.45</v>
      </c>
      <c r="K24" s="22"/>
      <c r="L24" s="22">
        <f t="shared" si="0"/>
        <v>11.975</v>
      </c>
      <c r="M24" s="22">
        <f>SUMPRODUCT(($C$7:$C$23)*($E$7:$E$23)*(M$7:M$23))</f>
        <v>20.045000000000002</v>
      </c>
      <c r="N24" s="22"/>
      <c r="O24" s="22">
        <f t="shared" si="0"/>
        <v>9.7249999999999996</v>
      </c>
      <c r="P24" s="22">
        <f>SUMPRODUCT(($C$7:$C$23)*($E$7:$E$23)*(P$7:P$23))</f>
        <v>20.45</v>
      </c>
      <c r="Q24" s="22"/>
      <c r="R24" s="22">
        <f t="shared" si="0"/>
        <v>0</v>
      </c>
      <c r="S24" s="22">
        <f t="shared" si="0"/>
        <v>0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</row>
    <row r="27" spans="1:20">
      <c r="A27" s="9"/>
      <c r="B27" s="9"/>
      <c r="C27" s="9"/>
      <c r="D27" s="9"/>
    </row>
    <row r="28" spans="1:20">
      <c r="A28" s="9"/>
      <c r="B28" s="9"/>
      <c r="C28" s="9"/>
      <c r="D28" s="9"/>
    </row>
    <row r="29" spans="1:20">
      <c r="A29" s="9"/>
      <c r="B29" s="9"/>
      <c r="C29" s="8"/>
      <c r="D29" s="8"/>
    </row>
    <row r="30" spans="1:20">
      <c r="A30" s="9"/>
      <c r="B30" s="9"/>
      <c r="C30" s="9"/>
      <c r="D30" s="9"/>
    </row>
    <row r="31" spans="1:20">
      <c r="A31" s="9"/>
      <c r="B31" s="9"/>
      <c r="C31" s="9"/>
      <c r="D31" s="9"/>
    </row>
    <row r="32" spans="1:20">
      <c r="A32" s="9"/>
      <c r="B32" s="9"/>
      <c r="C32" s="9"/>
      <c r="D32" s="9"/>
    </row>
    <row r="33" spans="1:4">
      <c r="A33" s="8"/>
      <c r="B33" s="8"/>
      <c r="C33" s="8"/>
      <c r="D33" s="8"/>
    </row>
    <row r="34" spans="1:4">
      <c r="A34" s="9"/>
      <c r="B34" s="9"/>
      <c r="C34" s="9"/>
      <c r="D34" s="9"/>
    </row>
    <row r="35" spans="1:4">
      <c r="A35" s="9"/>
      <c r="B35" s="9"/>
      <c r="C35" s="9"/>
      <c r="D35" s="9"/>
    </row>
    <row r="36" spans="1:4">
      <c r="A36" s="8"/>
      <c r="B36" s="8"/>
      <c r="C36" s="8"/>
      <c r="D36" s="8"/>
    </row>
    <row r="37" spans="1:4">
      <c r="A37" s="9"/>
      <c r="B37" s="9"/>
      <c r="C37" s="9"/>
      <c r="D37" s="9"/>
    </row>
    <row r="38" spans="1:4">
      <c r="A38" s="8"/>
      <c r="B38" s="8"/>
      <c r="C38" s="8"/>
      <c r="D38" s="8"/>
    </row>
    <row r="39" spans="1:4">
      <c r="A39" s="9"/>
      <c r="B39" s="9"/>
      <c r="C39" s="9"/>
      <c r="D39" s="9"/>
    </row>
    <row r="40" spans="1:4">
      <c r="A40" s="8"/>
      <c r="B40" s="8"/>
      <c r="C40" s="8"/>
      <c r="D40" s="8"/>
    </row>
    <row r="41" spans="1:4">
      <c r="A41" s="9"/>
      <c r="B41" s="9"/>
      <c r="C41" s="9"/>
      <c r="D41" s="9"/>
    </row>
    <row r="42" spans="1:4">
      <c r="A42" s="9"/>
      <c r="B42" s="9"/>
      <c r="C42" s="9"/>
      <c r="D42" s="9"/>
    </row>
    <row r="43" spans="1:4">
      <c r="A43" s="9"/>
      <c r="B43" s="9"/>
      <c r="C43" s="9"/>
      <c r="D43" s="9"/>
    </row>
    <row r="44" spans="1:4">
      <c r="A44" s="8"/>
      <c r="B44" s="8"/>
      <c r="C44" s="8"/>
      <c r="D44" s="8"/>
    </row>
    <row r="45" spans="1:4">
      <c r="A45" s="9"/>
      <c r="B45" s="9"/>
      <c r="C45" s="9"/>
      <c r="D45" s="9"/>
    </row>
    <row r="46" spans="1:4">
      <c r="A46" s="8"/>
      <c r="B46" s="8"/>
      <c r="C46" s="8"/>
      <c r="D46" s="8"/>
    </row>
    <row r="47" spans="1:4">
      <c r="A47" s="9"/>
      <c r="B47" s="9"/>
      <c r="C47" s="9"/>
      <c r="D47" s="9"/>
    </row>
    <row r="48" spans="1:4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sortState ref="B7:T21">
    <sortCondition ref="B7:B21"/>
  </sortState>
  <mergeCells count="5">
    <mergeCell ref="F5:H5"/>
    <mergeCell ref="I5:K5"/>
    <mergeCell ref="L5:N5"/>
    <mergeCell ref="O5:Q5"/>
    <mergeCell ref="R5:T5"/>
  </mergeCells>
  <phoneticPr fontId="5" type="noConversion"/>
  <conditionalFormatting sqref="F7:T23">
    <cfRule type="expression" dxfId="3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>
    <pageSetUpPr fitToPage="1"/>
  </sheetPr>
  <dimension ref="A1:T70"/>
  <sheetViews>
    <sheetView workbookViewId="0">
      <selection activeCell="F28" sqref="F28"/>
    </sheetView>
  </sheetViews>
  <sheetFormatPr baseColWidth="10" defaultColWidth="10.7109375" defaultRowHeight="13"/>
  <cols>
    <col min="1" max="1" width="3.7109375" style="2" customWidth="1"/>
    <col min="2" max="2" width="10.140625" style="2" customWidth="1"/>
    <col min="3" max="3" width="6" style="2" customWidth="1"/>
    <col min="4" max="5" width="6.2851562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40</v>
      </c>
      <c r="G5" s="64"/>
      <c r="H5" s="65"/>
      <c r="I5" s="63">
        <v>41</v>
      </c>
      <c r="J5" s="64"/>
      <c r="K5" s="65"/>
      <c r="L5" s="63">
        <v>42</v>
      </c>
      <c r="M5" s="64"/>
      <c r="N5" s="65"/>
      <c r="O5" s="63">
        <v>43</v>
      </c>
      <c r="P5" s="64"/>
      <c r="Q5" s="65"/>
      <c r="R5" s="63">
        <v>44</v>
      </c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50</v>
      </c>
      <c r="B7" s="67" t="s">
        <v>111</v>
      </c>
      <c r="C7" s="26">
        <f>IF(B7="","",VLOOKUP(B7,DATA!$A$2:$E$68,2,0))</f>
        <v>4.5</v>
      </c>
      <c r="D7" s="26">
        <f>IF(B7="","",VLOOKUP(B7,DATA!$A$2:$E$68,3,0))</f>
        <v>0.4</v>
      </c>
      <c r="E7" s="26">
        <f>IF(B7="","",VLOOKUP(B7,DATA!$A$2:$E$68,4,0))</f>
        <v>0.8</v>
      </c>
      <c r="F7" s="27"/>
      <c r="G7" s="6"/>
      <c r="H7" s="23" t="str">
        <f>IF(SUM(F7:G7)&gt;0,F$5-VLOOKUP($B7,DATA!$A$2:$E$68,5,0),"")</f>
        <v/>
      </c>
      <c r="I7" s="6"/>
      <c r="J7" s="6"/>
      <c r="K7" s="23" t="str">
        <f>IF(SUM(I7:J7)&gt;0,I$5-VLOOKUP($B7,DATA!$A$2:$E$68,5,0),"")</f>
        <v/>
      </c>
      <c r="L7" s="6"/>
      <c r="M7" s="6"/>
      <c r="N7" s="23" t="str">
        <f>IF(SUM(L7:M7)&gt;0,L$5-VLOOKUP($B7,DATA!$A$2:$E$68,5,0),"")</f>
        <v/>
      </c>
      <c r="O7" s="6"/>
      <c r="P7" s="6"/>
      <c r="Q7" s="23" t="str">
        <f>IF(SUM(O7:P7)&gt;0,O$5-VLOOKUP($B7,DATA!$A$2:$E$68,5,0),"")</f>
        <v/>
      </c>
      <c r="R7" s="6"/>
      <c r="S7" s="6"/>
      <c r="T7" s="23" t="str">
        <f>IF(SUM(R7:S7)&gt;0,R$5-VLOOKUP($B7,DATA!$A$2:$E$68,5,0),"")</f>
        <v/>
      </c>
    </row>
    <row r="8" spans="1:20">
      <c r="A8" s="26"/>
      <c r="B8" s="26" t="s">
        <v>91</v>
      </c>
      <c r="C8" s="26">
        <f>IF(B8="","",VLOOKUP(B8,DATA!$A$2:$E$68,2,0))</f>
        <v>1.6</v>
      </c>
      <c r="D8" s="26">
        <f>IF(B8="","",VLOOKUP(B8,DATA!$A$2:$E$68,3,0))</f>
        <v>0.4</v>
      </c>
      <c r="E8" s="26">
        <f>IF(B8="","",VLOOKUP(B8,DATA!$A$2:$E$68,4,0))</f>
        <v>0.8</v>
      </c>
      <c r="F8" s="6"/>
      <c r="G8" s="6"/>
      <c r="H8" s="23" t="str">
        <f>IF(SUM(F8:G8)&gt;0,F$5-VLOOKUP($B8,DATA!$A$2:$E$68,5,0),"")</f>
        <v/>
      </c>
      <c r="I8" s="6">
        <v>1</v>
      </c>
      <c r="J8" s="6">
        <v>1</v>
      </c>
      <c r="K8" s="23">
        <f>IF(SUM(I8:J8)&gt;0,I$5-VLOOKUP($B8,DATA!$A$2:$E$68,5,0),"")</f>
        <v>41</v>
      </c>
      <c r="L8" s="6"/>
      <c r="M8" s="6"/>
      <c r="N8" s="23" t="str">
        <f>IF(SUM(L8:M8)&gt;0,L$5-VLOOKUP($B8,DATA!$A$2:$E$68,5,0),"")</f>
        <v/>
      </c>
      <c r="O8" s="6">
        <v>1</v>
      </c>
      <c r="P8" s="6">
        <v>1</v>
      </c>
      <c r="Q8" s="23"/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94</v>
      </c>
      <c r="C9" s="26">
        <f>IF(B9="","",VLOOKUP(B9,DATA!$A$2:$E$68,2,0))</f>
        <v>1.8</v>
      </c>
      <c r="D9" s="26">
        <f>IF(B9="","",VLOOKUP(B9,DATA!$A$2:$E$68,3,0))</f>
        <v>1</v>
      </c>
      <c r="E9" s="26">
        <f>IF(B9="","",VLOOKUP(B9,DATA!$A$2:$E$68,4,0))</f>
        <v>1</v>
      </c>
      <c r="F9" s="6"/>
      <c r="G9" s="6">
        <v>1</v>
      </c>
      <c r="H9" s="23">
        <f>IF(SUM(F9:G9)&gt;0,F$5-VLOOKUP($B9,DATA!$A$2:$E$68,5,0),"")</f>
        <v>40</v>
      </c>
      <c r="I9" s="6"/>
      <c r="J9" s="6"/>
      <c r="K9" s="23" t="str">
        <f>IF(SUM(I9:J9)&gt;0,I$5-VLOOKUP($B9,DATA!$A$2:$E$68,5,0),"")</f>
        <v/>
      </c>
      <c r="L9" s="6"/>
      <c r="M9" s="6">
        <v>1</v>
      </c>
      <c r="N9" s="23">
        <f>IF(SUM(L9:M9)&gt;0,L$5-VLOOKUP($B9,DATA!$A$2:$E$68,5,0),"")</f>
        <v>42</v>
      </c>
      <c r="O9" s="6"/>
      <c r="P9" s="6"/>
      <c r="Q9" s="23" t="str">
        <f>IF(SUM(O9:P9)&gt;0,O$5-VLOOKUP($B9,DATA!$A$2:$E$68,5,0),"")</f>
        <v/>
      </c>
      <c r="R9" s="6"/>
      <c r="S9" s="6">
        <v>1</v>
      </c>
      <c r="T9" s="23">
        <f>IF(SUM(R9:S9)&gt;0,R$5-VLOOKUP($B9,DATA!$A$2:$E$68,5,0),"")</f>
        <v>44</v>
      </c>
    </row>
    <row r="10" spans="1:20">
      <c r="A10" s="26"/>
      <c r="B10" s="66" t="s">
        <v>125</v>
      </c>
      <c r="C10" s="26">
        <f>IF(B10="","",VLOOKUP(B10,DATA!$A$2:$E$68,2,0))</f>
        <v>4.9000000000000004</v>
      </c>
      <c r="D10" s="26">
        <f>IF(B10="","",VLOOKUP(B10,DATA!$A$2:$E$68,3,0))</f>
        <v>0.5</v>
      </c>
      <c r="E10" s="26">
        <f>IF(B10="","",VLOOKUP(B10,DATA!$A$2:$E$68,4,0))</f>
        <v>1</v>
      </c>
      <c r="F10" s="6"/>
      <c r="G10" s="6"/>
      <c r="H10" s="23" t="str">
        <f>IF(SUM(F10:G10)&gt;0,F$5-VLOOKUP($B10,DATA!$A$2:$E$68,5,0),"")</f>
        <v/>
      </c>
      <c r="I10" s="6"/>
      <c r="J10" s="6"/>
      <c r="K10" s="23" t="str">
        <f>IF(SUM(I10:J10)&gt;0,I$5-VLOOKUP($B10,DATA!$A$2:$E$68,5,0),"")</f>
        <v/>
      </c>
      <c r="L10" s="6"/>
      <c r="M10" s="6"/>
      <c r="N10" s="23" t="str">
        <f>IF(SUM(L10:M10)&gt;0,L$5-VLOOKUP($B10,DATA!$A$2:$E$68,5,0),"")</f>
        <v/>
      </c>
      <c r="O10" s="6"/>
      <c r="P10" s="6"/>
      <c r="Q10" s="23" t="str">
        <f>IF(SUM(O10:P10)&gt;0,O$5-VLOOKUP($B10,DATA!$A$2:$E$68,5,0),"")</f>
        <v/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6" t="s">
        <v>61</v>
      </c>
      <c r="C11" s="26">
        <f>IF(B11="","",VLOOKUP(B11,DATA!$A$2:$E$68,2,0))</f>
        <v>1.9</v>
      </c>
      <c r="D11" s="26">
        <f>IF(B11="","",VLOOKUP(B11,DATA!$A$2:$E$68,3,0))</f>
        <v>1</v>
      </c>
      <c r="E11" s="26">
        <f>IF(B11="","",VLOOKUP(B11,DATA!$A$2:$E$68,4,0))</f>
        <v>1</v>
      </c>
      <c r="F11" s="6">
        <v>1</v>
      </c>
      <c r="G11" s="6">
        <v>1</v>
      </c>
      <c r="H11" s="23">
        <f>IF(SUM(F11:G11)&gt;0,F$5-VLOOKUP($B11,DATA!$A$2:$E$68,5,0),"")</f>
        <v>40</v>
      </c>
      <c r="I11" s="6"/>
      <c r="J11" s="6"/>
      <c r="K11" s="23" t="str">
        <f>IF(SUM(I11:J11)&gt;0,I$5-VLOOKUP($B11,DATA!$A$2:$E$68,5,0),"")</f>
        <v/>
      </c>
      <c r="L11" s="6">
        <v>1</v>
      </c>
      <c r="M11" s="6">
        <v>1</v>
      </c>
      <c r="N11" s="23">
        <f>IF(SUM(L11:M11)&gt;0,L$5-VLOOKUP($B11,DATA!$A$2:$E$68,5,0),"")</f>
        <v>42</v>
      </c>
      <c r="O11" s="6"/>
      <c r="P11" s="6"/>
      <c r="Q11" s="23" t="str">
        <f>IF(SUM(O11:P11)&gt;0,O$5-VLOOKUP($B11,DATA!$A$2:$E$68,5,0),"")</f>
        <v/>
      </c>
      <c r="R11" s="6">
        <v>1</v>
      </c>
      <c r="S11" s="6">
        <v>1</v>
      </c>
      <c r="T11" s="23">
        <f>IF(SUM(R11:S11)&gt;0,R$5-VLOOKUP($B11,DATA!$A$2:$E$68,5,0),"")</f>
        <v>44</v>
      </c>
    </row>
    <row r="12" spans="1:20">
      <c r="A12" s="26"/>
      <c r="B12" s="26" t="s">
        <v>127</v>
      </c>
      <c r="C12" s="26">
        <f>IF(B12="","",VLOOKUP(B12,DATA!$A$2:$E$68,2,0))</f>
        <v>1.6</v>
      </c>
      <c r="D12" s="26">
        <f>IF(B12="","",VLOOKUP(B12,DATA!$A$2:$E$68,3,0))</f>
        <v>1</v>
      </c>
      <c r="E12" s="26">
        <f>IF(B12="","",VLOOKUP(B12,DATA!$A$2:$E$68,4,0))</f>
        <v>1</v>
      </c>
      <c r="F12" s="6">
        <v>1</v>
      </c>
      <c r="G12" s="6">
        <v>1</v>
      </c>
      <c r="H12" s="23">
        <f>IF(SUM(F12:G12)&gt;0,F$5-VLOOKUP($B12,DATA!$A$2:$E$68,5,0),"")</f>
        <v>40</v>
      </c>
      <c r="I12" s="6"/>
      <c r="J12" s="6"/>
      <c r="K12" s="23" t="str">
        <f>IF(SUM(I12:J12)&gt;0,I$5-VLOOKUP($B12,DATA!$A$2:$E$68,5,0),"")</f>
        <v/>
      </c>
      <c r="L12" s="6">
        <v>1</v>
      </c>
      <c r="M12" s="6">
        <v>1</v>
      </c>
      <c r="N12" s="23">
        <f>IF(SUM(L12:M12)&gt;0,L$5-VLOOKUP($B12,DATA!$A$2:$E$68,5,0),"")</f>
        <v>42</v>
      </c>
      <c r="O12" s="6"/>
      <c r="P12" s="6"/>
      <c r="Q12" s="23" t="str">
        <f>IF(SUM(O12:P12)&gt;0,O$5-VLOOKUP($B12,DATA!$A$2:$E$68,5,0),"")</f>
        <v/>
      </c>
      <c r="R12" s="6">
        <v>1</v>
      </c>
      <c r="S12" s="6">
        <v>1</v>
      </c>
      <c r="T12" s="23">
        <f>IF(SUM(R12:S12)&gt;0,R$5-VLOOKUP($B12,DATA!$A$2:$E$68,5,0),"")</f>
        <v>44</v>
      </c>
    </row>
    <row r="13" spans="1:20">
      <c r="A13" s="26"/>
      <c r="B13" s="26" t="s">
        <v>122</v>
      </c>
      <c r="C13" s="26">
        <f>IF(B13="","",VLOOKUP(B13,DATA!$A$2:$E$68,2,0))</f>
        <v>2.2000000000000002</v>
      </c>
      <c r="D13" s="26">
        <f>IF(B13="","",VLOOKUP(B13,DATA!$A$2:$E$68,3,0))</f>
        <v>1</v>
      </c>
      <c r="E13" s="26">
        <f>IF(B13="","",VLOOKUP(B13,DATA!$A$2:$E$68,4,0))</f>
        <v>2</v>
      </c>
      <c r="F13" s="6"/>
      <c r="G13" s="6"/>
      <c r="H13" s="23" t="str">
        <f>IF(SUM(F13:G13)&gt;0,F$5-VLOOKUP($B13,DATA!$A$2:$E$68,5,0),"")</f>
        <v/>
      </c>
      <c r="I13" s="6">
        <v>1</v>
      </c>
      <c r="J13" s="6">
        <v>1</v>
      </c>
      <c r="K13" s="23">
        <f>IF(SUM(I13:J13)&gt;0,I$5-VLOOKUP($B13,DATA!$A$2:$E$68,5,0),"")</f>
        <v>41</v>
      </c>
      <c r="L13" s="6"/>
      <c r="M13" s="6"/>
      <c r="N13" s="23" t="str">
        <f>IF(SUM(L13:M13)&gt;0,L$5-VLOOKUP($B13,DATA!$A$2:$E$68,5,0),"")</f>
        <v/>
      </c>
      <c r="O13" s="6">
        <v>1</v>
      </c>
      <c r="P13" s="6">
        <v>1</v>
      </c>
      <c r="Q13" s="23">
        <f>IF(SUM(O13:P13)&gt;0,O$5-VLOOKUP($B13,DATA!$A$2:$E$68,5,0),"")</f>
        <v>43</v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70</v>
      </c>
      <c r="C14" s="26">
        <f>IF(B14="","",VLOOKUP(B14,DATA!$A$2:$E$68,2,0))</f>
        <v>1.5</v>
      </c>
      <c r="D14" s="26">
        <f>IF(B14="","",VLOOKUP(B14,DATA!$A$2:$E$68,3,0))</f>
        <v>1</v>
      </c>
      <c r="E14" s="26">
        <f>IF(B14="","",VLOOKUP(B14,DATA!$A$2:$E$68,4,0))</f>
        <v>1</v>
      </c>
      <c r="F14" s="6">
        <v>1</v>
      </c>
      <c r="G14" s="6">
        <v>1</v>
      </c>
      <c r="H14" s="23">
        <f>IF(SUM(F14:G14)&gt;0,F$5-VLOOKUP($B14,DATA!$A$2:$E$68,5,0),"")</f>
        <v>40</v>
      </c>
      <c r="I14" s="6"/>
      <c r="J14" s="6"/>
      <c r="K14" s="23" t="str">
        <f>IF(SUM(I14:J14)&gt;0,I$5-VLOOKUP($B14,DATA!$A$2:$E$68,5,0),"")</f>
        <v/>
      </c>
      <c r="L14" s="6">
        <v>1</v>
      </c>
      <c r="M14" s="6">
        <v>1</v>
      </c>
      <c r="N14" s="23">
        <f>IF(SUM(L14:M14)&gt;0,L$5-VLOOKUP($B14,DATA!$A$2:$E$68,5,0),"")</f>
        <v>42</v>
      </c>
      <c r="O14" s="6"/>
      <c r="P14" s="6"/>
      <c r="Q14" s="23" t="str">
        <f>IF(SUM(O14:P14)&gt;0,O$5-VLOOKUP($B14,DATA!$A$2:$E$68,5,0),"")</f>
        <v/>
      </c>
      <c r="R14" s="6">
        <v>1</v>
      </c>
      <c r="S14" s="6">
        <v>1</v>
      </c>
      <c r="T14" s="23">
        <f>IF(SUM(R14:S14)&gt;0,R$5-VLOOKUP($B14,DATA!$A$2:$E$68,5,0),"")</f>
        <v>44</v>
      </c>
    </row>
    <row r="15" spans="1:20">
      <c r="A15" s="26"/>
      <c r="B15" s="26" t="s">
        <v>131</v>
      </c>
      <c r="C15" s="26">
        <f>IF(B15="","",VLOOKUP(B15,DATA!$A$2:$E$68,2,0))</f>
        <v>15</v>
      </c>
      <c r="D15" s="26">
        <f>IF(B15="","",VLOOKUP(B15,DATA!$A$2:$E$68,3,0))</f>
        <v>0.15</v>
      </c>
      <c r="E15" s="26">
        <f>IF(B15="","",VLOOKUP(B15,DATA!$A$2:$E$68,4,0))</f>
        <v>0.3</v>
      </c>
      <c r="F15" s="6"/>
      <c r="G15" s="6"/>
      <c r="H15" s="23" t="str">
        <f>IF(SUM(F15:G15)&gt;0,F$5-VLOOKUP($B15,DATA!$A$2:$E$68,5,0),"")</f>
        <v/>
      </c>
      <c r="I15" s="6">
        <v>1</v>
      </c>
      <c r="J15" s="6">
        <v>1</v>
      </c>
      <c r="K15" s="23">
        <f>IF(SUM(I15:J15)&gt;0,I$5-VLOOKUP($B15,DATA!$A$2:$E$68,5,0),"")</f>
        <v>41</v>
      </c>
      <c r="L15" s="6"/>
      <c r="M15" s="6"/>
      <c r="N15" s="23" t="str">
        <f>IF(SUM(L15:M15)&gt;0,L$5-VLOOKUP($B15,DATA!$A$2:$E$68,5,0),"")</f>
        <v/>
      </c>
      <c r="O15" s="6">
        <v>1</v>
      </c>
      <c r="P15" s="6">
        <v>1</v>
      </c>
      <c r="Q15" s="23">
        <f>IF(SUM(O15:P15)&gt;0,O$5-VLOOKUP($B15,DATA!$A$2:$E$68,5,0),"")</f>
        <v>43</v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87</v>
      </c>
      <c r="C16" s="26">
        <f>IF(B16="","",VLOOKUP(B16,DATA!$A$2:$E$68,2,0))</f>
        <v>1.9</v>
      </c>
      <c r="D16" s="26">
        <f>IF(B16="","",VLOOKUP(B16,DATA!$A$2:$E$68,3,0))</f>
        <v>0.5</v>
      </c>
      <c r="E16" s="26">
        <f>IF(B16="","",VLOOKUP(B16,DATA!$A$2:$E$68,4,0))</f>
        <v>1</v>
      </c>
      <c r="F16" s="6"/>
      <c r="G16" s="6"/>
      <c r="H16" s="23" t="str">
        <f>IF(SUM(F16:G16)&gt;0,F$5-VLOOKUP($B16,DATA!$A$2:$E$68,5,0),"")</f>
        <v/>
      </c>
      <c r="I16" s="6">
        <v>1</v>
      </c>
      <c r="J16" s="6">
        <v>1</v>
      </c>
      <c r="K16" s="23">
        <f>IF(SUM(I16:J16)&gt;0,I$5-VLOOKUP($B16,DATA!$A$2:$E$68,5,0),"")</f>
        <v>41</v>
      </c>
      <c r="L16" s="6"/>
      <c r="M16" s="6"/>
      <c r="N16" s="23" t="str">
        <f>IF(SUM(L16:M16)&gt;0,L$5-VLOOKUP($B16,DATA!$A$2:$E$68,5,0),"")</f>
        <v/>
      </c>
      <c r="O16" s="6">
        <v>1</v>
      </c>
      <c r="P16" s="6">
        <v>1</v>
      </c>
      <c r="Q16" s="23">
        <f>IF(SUM(O16:P16)&gt;0,O$5-VLOOKUP($B16,DATA!$A$2:$E$68,5,0),"")</f>
        <v>43</v>
      </c>
      <c r="R16" s="6"/>
      <c r="S16" s="6"/>
      <c r="T16" s="23" t="str">
        <f>IF(SUM(R16:S16)&gt;0,R$5-VLOOKUP($B16,DATA!$A$2:$E$68,5,0),"")</f>
        <v/>
      </c>
    </row>
    <row r="17" spans="1:20">
      <c r="A17" s="26"/>
      <c r="B17" s="26" t="s">
        <v>132</v>
      </c>
      <c r="C17" s="26">
        <f>IF(B17="","",VLOOKUP(B17,DATA!$A$2:$E$68,2,0))</f>
        <v>3</v>
      </c>
      <c r="D17" s="26">
        <f>IF(B17="","",VLOOKUP(B17,DATA!$A$2:$E$68,3,0))</f>
        <v>0.45</v>
      </c>
      <c r="E17" s="26">
        <f>IF(B17="","",VLOOKUP(B17,DATA!$A$2:$E$68,4,0))</f>
        <v>0.9</v>
      </c>
      <c r="F17" s="6">
        <v>1</v>
      </c>
      <c r="G17" s="6">
        <v>1</v>
      </c>
      <c r="H17" s="23">
        <f>IF(SUM(F17:G17)&gt;0,F$5-VLOOKUP($B17,DATA!$A$2:$E$68,5,0),"")</f>
        <v>40</v>
      </c>
      <c r="I17" s="6"/>
      <c r="J17" s="6"/>
      <c r="K17" s="23" t="str">
        <f>IF(SUM(I17:J17)&gt;0,I$5-VLOOKUP($B17,DATA!$A$2:$E$68,5,0),"")</f>
        <v/>
      </c>
      <c r="L17" s="6">
        <v>1</v>
      </c>
      <c r="M17" s="6">
        <v>1</v>
      </c>
      <c r="N17" s="23">
        <f>IF(SUM(L17:M17)&gt;0,L$5-VLOOKUP($B17,DATA!$A$2:$E$68,5,0),"")</f>
        <v>42</v>
      </c>
      <c r="O17" s="6"/>
      <c r="P17" s="6"/>
      <c r="Q17" s="23" t="str">
        <f>IF(SUM(O17:P17)&gt;0,O$5-VLOOKUP($B17,DATA!$A$2:$E$68,5,0),"")</f>
        <v/>
      </c>
      <c r="R17" s="6">
        <v>1</v>
      </c>
      <c r="S17" s="6">
        <v>1</v>
      </c>
      <c r="T17" s="23">
        <f>IF(SUM(R17:S17)&gt;0,R$5-VLOOKUP($B17,DATA!$A$2:$E$68,5,0),"")</f>
        <v>44</v>
      </c>
    </row>
    <row r="18" spans="1:20">
      <c r="A18" s="26"/>
      <c r="B18" s="26" t="s">
        <v>119</v>
      </c>
      <c r="C18" s="26">
        <f>IF(B18="","",VLOOKUP(B18,DATA!$A$2:$E$68,2,0))</f>
        <v>1.5</v>
      </c>
      <c r="D18" s="26">
        <f>IF(B18="","",VLOOKUP(B18,DATA!$A$2:$E$68,3,0))</f>
        <v>1</v>
      </c>
      <c r="E18" s="26">
        <f>IF(B18="","",VLOOKUP(B18,DATA!$A$2:$E$68,4,0))</f>
        <v>2</v>
      </c>
      <c r="F18" s="6"/>
      <c r="G18" s="6">
        <v>1</v>
      </c>
      <c r="H18" s="23">
        <f>IF(SUM(F18:G18)&gt;0,F$5-VLOOKUP($B18,DATA!$A$2:$E$68,5,0),"")</f>
        <v>40</v>
      </c>
      <c r="I18" s="6"/>
      <c r="J18" s="6"/>
      <c r="K18" s="23" t="str">
        <f>IF(SUM(I18:J18)&gt;0,I$5-VLOOKUP($B18,DATA!$A$2:$E$68,5,0),"")</f>
        <v/>
      </c>
      <c r="L18" s="6"/>
      <c r="M18" s="6">
        <v>1</v>
      </c>
      <c r="N18" s="23">
        <f>IF(SUM(L18:M18)&gt;0,L$5-VLOOKUP($B18,DATA!$A$2:$E$68,5,0),"")</f>
        <v>42</v>
      </c>
      <c r="O18" s="6"/>
      <c r="P18" s="6"/>
      <c r="Q18" s="23" t="str">
        <f>IF(SUM(O18:P18)&gt;0,O$5-VLOOKUP($B18,DATA!$A$2:$E$68,5,0),"")</f>
        <v/>
      </c>
      <c r="R18" s="6"/>
      <c r="S18" s="6">
        <v>1</v>
      </c>
      <c r="T18" s="23">
        <f>IF(SUM(R18:S18)&gt;0,R$5-VLOOKUP($B18,DATA!$A$2:$E$68,5,0),"")</f>
        <v>44</v>
      </c>
    </row>
    <row r="19" spans="1:20">
      <c r="A19" s="26"/>
      <c r="B19" s="66" t="s">
        <v>112</v>
      </c>
      <c r="C19" s="26">
        <f>IF(B19="","",VLOOKUP(B19,DATA!$A$2:$E$68,2,0))</f>
        <v>1.3</v>
      </c>
      <c r="D19" s="26">
        <f>IF(B19="","",VLOOKUP(B19,DATA!$A$2:$E$68,3,0))</f>
        <v>1</v>
      </c>
      <c r="E19" s="26">
        <f>IF(B19="","",VLOOKUP(B19,DATA!$A$2:$E$68,4,0))</f>
        <v>2</v>
      </c>
      <c r="F19" s="6"/>
      <c r="G19" s="6"/>
      <c r="H19" s="23" t="str">
        <f>IF(SUM(F19:G19)&gt;0,F$5-VLOOKUP($B19,DATA!$A$2:$E$68,5,0),"")</f>
        <v/>
      </c>
      <c r="I19" s="6">
        <v>1</v>
      </c>
      <c r="J19" s="6">
        <v>1</v>
      </c>
      <c r="K19" s="23">
        <f>IF(SUM(I19:J19)&gt;0,I$5-VLOOKUP($B19,DATA!$A$2:$E$68,5,0),"")</f>
        <v>41</v>
      </c>
      <c r="L19" s="6"/>
      <c r="M19" s="6"/>
      <c r="N19" s="23" t="str">
        <f>IF(SUM(L19:M19)&gt;0,L$5-VLOOKUP($B19,DATA!$A$2:$E$68,5,0),"")</f>
        <v/>
      </c>
      <c r="O19" s="6">
        <v>1</v>
      </c>
      <c r="P19" s="6">
        <v>1</v>
      </c>
      <c r="Q19" s="23">
        <f>IF(SUM(O19:P19)&gt;0,O$5-VLOOKUP($B19,DATA!$A$2:$E$68,5,0),"")</f>
        <v>43</v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66" t="s">
        <v>110</v>
      </c>
      <c r="C20" s="26">
        <f>IF(B20="","",VLOOKUP(B20,DATA!$A$2:$E$68,2,0))</f>
        <v>5.5</v>
      </c>
      <c r="D20" s="26">
        <f>IF(B20="","",VLOOKUP(B20,DATA!$A$2:$E$68,3,0))</f>
        <v>0.6</v>
      </c>
      <c r="E20" s="26">
        <f>IF(B20="","",VLOOKUP(B20,DATA!$A$2:$E$68,4,0))</f>
        <v>1.2</v>
      </c>
      <c r="F20" s="6">
        <v>1</v>
      </c>
      <c r="G20" s="6">
        <v>1</v>
      </c>
      <c r="H20" s="23">
        <f>IF(SUM(F20:G20)&gt;0,F$5-VLOOKUP($B20,DATA!$A$2:$E$68,5,0),"")</f>
        <v>40</v>
      </c>
      <c r="I20" s="6"/>
      <c r="J20" s="6"/>
      <c r="K20" s="23" t="str">
        <f>IF(SUM(I20:J20)&gt;0,I$5-VLOOKUP($B20,DATA!$A$2:$E$68,5,0),"")</f>
        <v/>
      </c>
      <c r="L20" s="6">
        <v>1</v>
      </c>
      <c r="M20" s="6">
        <v>1</v>
      </c>
      <c r="N20" s="23">
        <f>IF(SUM(L20:M20)&gt;0,L$5-VLOOKUP($B20,DATA!$A$2:$E$68,5,0),"")</f>
        <v>42</v>
      </c>
      <c r="O20" s="6"/>
      <c r="P20" s="6"/>
      <c r="Q20" s="23" t="str">
        <f>IF(SUM(O20:P20)&gt;0,O$5-VLOOKUP($B20,DATA!$A$2:$E$68,5,0),"")</f>
        <v/>
      </c>
      <c r="R20" s="6">
        <v>1</v>
      </c>
      <c r="S20" s="6">
        <v>1</v>
      </c>
      <c r="T20" s="23">
        <f>IF(SUM(R20:S20)&gt;0,R$5-VLOOKUP($B20,DATA!$A$2:$E$68,5,0),"")</f>
        <v>44</v>
      </c>
    </row>
    <row r="21" spans="1:20">
      <c r="A21" s="26"/>
      <c r="B21" s="66" t="s">
        <v>95</v>
      </c>
      <c r="C21" s="26">
        <f>IF(B21="","",VLOOKUP(B21,DATA!$A$2:$E$68,2,0))</f>
        <v>4.5</v>
      </c>
      <c r="D21" s="26">
        <f>IF(B21="","",VLOOKUP(B21,DATA!$A$2:$E$68,3,0))</f>
        <v>0.2</v>
      </c>
      <c r="E21" s="26">
        <f>IF(B21="","",VLOOKUP(B21,DATA!$A$2:$E$68,4,0))</f>
        <v>0.4</v>
      </c>
      <c r="F21" s="6">
        <v>1</v>
      </c>
      <c r="G21" s="6">
        <v>1</v>
      </c>
      <c r="H21" s="23">
        <f>IF(SUM(F21:G21)&gt;0,F$5-VLOOKUP($B21,DATA!$A$2:$E$68,5,0),"")</f>
        <v>40</v>
      </c>
      <c r="I21" s="6"/>
      <c r="J21" s="6"/>
      <c r="K21" s="23" t="str">
        <f>IF(SUM(I21:J21)&gt;0,I$5-VLOOKUP($B21,DATA!$A$2:$E$68,5,0),"")</f>
        <v/>
      </c>
      <c r="L21" s="6">
        <v>1</v>
      </c>
      <c r="M21" s="6">
        <v>1</v>
      </c>
      <c r="N21" s="23">
        <f>IF(SUM(L21:M21)&gt;0,L$5-VLOOKUP($B21,DATA!$A$2:$E$68,5,0),"")</f>
        <v>42</v>
      </c>
      <c r="O21" s="6"/>
      <c r="P21" s="6"/>
      <c r="Q21" s="23" t="str">
        <f>IF(SUM(O21:P21)&gt;0,O$5-VLOOKUP($B21,DATA!$A$2:$E$68,5,0),"")</f>
        <v/>
      </c>
      <c r="R21" s="6">
        <v>1</v>
      </c>
      <c r="S21" s="6">
        <v>1</v>
      </c>
      <c r="T21" s="23">
        <f>IF(SUM(R21:S21)&gt;0,R$5-VLOOKUP($B21,DATA!$A$2:$E$68,5,0),"")</f>
        <v>44</v>
      </c>
    </row>
    <row r="22" spans="1:20">
      <c r="A22" s="26"/>
      <c r="B22" s="66" t="s">
        <v>137</v>
      </c>
      <c r="C22" s="26">
        <f>IF(B22="","",VLOOKUP(B22,DATA!$A$2:$E$68,2,0))</f>
        <v>2.25</v>
      </c>
      <c r="D22" s="26">
        <f>IF(B22="","",VLOOKUP(B22,DATA!$A$2:$E$68,3,0))</f>
        <v>1</v>
      </c>
      <c r="E22" s="26">
        <f>IF(B22="","",VLOOKUP(B22,DATA!$A$2:$E$68,4,0))</f>
        <v>1</v>
      </c>
      <c r="F22" s="6"/>
      <c r="G22" s="6"/>
      <c r="H22" s="23" t="str">
        <f>IF(SUM(F22:G22)&gt;0,F$5-VLOOKUP($B22,DATA!$A$2:$E$68,5,0),"")</f>
        <v/>
      </c>
      <c r="I22" s="6">
        <v>1</v>
      </c>
      <c r="J22" s="6">
        <v>1</v>
      </c>
      <c r="K22" s="23">
        <f>IF(SUM(I22:J22)&gt;0,I$5-VLOOKUP($B22,DATA!$A$2:$E$68,5,0),"")</f>
        <v>41</v>
      </c>
      <c r="L22" s="6"/>
      <c r="M22" s="6"/>
      <c r="N22" s="23" t="str">
        <f>IF(SUM(L22:M22)&gt;0,L$5-VLOOKUP($B22,DATA!$A$2:$E$68,5,0),"")</f>
        <v/>
      </c>
      <c r="O22" s="6">
        <v>1</v>
      </c>
      <c r="P22" s="6">
        <v>1</v>
      </c>
      <c r="Q22" s="23">
        <f>IF(SUM(O22:P22)&gt;0,O$5-VLOOKUP($B22,DATA!$A$2:$E$68,5,0),"")</f>
        <v>43</v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66" t="s">
        <v>69</v>
      </c>
      <c r="C23" s="26">
        <f>IF(B23="","",VLOOKUP(B23,DATA!$A$2:$E$68,2,0))</f>
        <v>15</v>
      </c>
      <c r="D23" s="26">
        <f>IF(B23="","",VLOOKUP(B23,DATA!$A$2:$E$68,3,0))</f>
        <v>0.1</v>
      </c>
      <c r="E23" s="26">
        <f>IF(B23="","",VLOOKUP(B23,DATA!$A$2:$E$68,4,0))</f>
        <v>0.2</v>
      </c>
      <c r="F23" s="6"/>
      <c r="G23" s="6"/>
      <c r="H23" s="23" t="str">
        <f>IF(SUM(F23:G23)&gt;0,F$5-VLOOKUP($B23,DATA!$A$2:$E$68,5,0),"")</f>
        <v/>
      </c>
      <c r="I23" s="6"/>
      <c r="J23" s="6">
        <v>1</v>
      </c>
      <c r="K23" s="23">
        <f>IF(SUM(I23:J23)&gt;0,I$5-VLOOKUP($B23,DATA!$A$2:$E$68,5,0),"")</f>
        <v>41</v>
      </c>
      <c r="L23" s="6"/>
      <c r="M23" s="6"/>
      <c r="N23" s="23" t="str">
        <f>IF(SUM(L23:M23)&gt;0,L$5-VLOOKUP($B23,DATA!$A$2:$E$68,5,0),"")</f>
        <v/>
      </c>
      <c r="O23" s="6"/>
      <c r="P23" s="6">
        <v>1</v>
      </c>
      <c r="Q23" s="23">
        <f>IF(SUM(O23:P23)&gt;0,O$5-VLOOKUP($B23,DATA!$A$2:$E$68,5,0),"")</f>
        <v>43</v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10.549999999999999</v>
      </c>
      <c r="G24" s="22">
        <f>SUMPRODUCT(($C$7:$C$23)*($E$7:$E$23)*(G$7:G$23))</f>
        <v>20.900000000000002</v>
      </c>
      <c r="H24" s="22"/>
      <c r="I24" s="22">
        <f t="shared" ref="I24:R24" si="0">SUMPRODUCT(($C$7:$C$23)*($D$7:$D$23)*(I$7:I$23))</f>
        <v>9.59</v>
      </c>
      <c r="J24" s="22">
        <f>SUMPRODUCT(($C$7:$C$23)*($E$7:$E$23)*(J$7:J$23))</f>
        <v>19.93</v>
      </c>
      <c r="K24" s="22"/>
      <c r="L24" s="22">
        <f t="shared" si="0"/>
        <v>10.549999999999999</v>
      </c>
      <c r="M24" s="22">
        <f>SUMPRODUCT(($C$7:$C$23)*($E$7:$E$23)*(M$7:M$23))</f>
        <v>20.900000000000002</v>
      </c>
      <c r="N24" s="22"/>
      <c r="O24" s="22">
        <f t="shared" si="0"/>
        <v>9.59</v>
      </c>
      <c r="P24" s="22">
        <f>SUMPRODUCT(($C$7:$C$23)*($E$7:$E$23)*(P$7:P$23))</f>
        <v>19.93</v>
      </c>
      <c r="Q24" s="22"/>
      <c r="R24" s="22">
        <f t="shared" si="0"/>
        <v>10.549999999999999</v>
      </c>
      <c r="S24" s="22">
        <f>SUMPRODUCT(($C$7:$C$23)*($E$7:$E$23)*(S$7:S$23))</f>
        <v>20.900000000000002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</row>
    <row r="27" spans="1:20">
      <c r="A27" s="9"/>
      <c r="B27" s="9"/>
      <c r="C27" s="9"/>
      <c r="D27" s="9"/>
    </row>
    <row r="28" spans="1:20">
      <c r="A28" s="9"/>
      <c r="B28" s="9"/>
      <c r="C28" s="9"/>
      <c r="D28" s="9"/>
    </row>
    <row r="29" spans="1:20">
      <c r="A29" s="9"/>
      <c r="B29" s="9"/>
      <c r="C29" s="8"/>
      <c r="D29" s="8"/>
    </row>
    <row r="30" spans="1:20">
      <c r="A30" s="9"/>
      <c r="B30" s="9"/>
      <c r="C30" s="9"/>
      <c r="D30" s="9"/>
    </row>
    <row r="31" spans="1:20">
      <c r="A31" s="9"/>
      <c r="B31" s="9"/>
      <c r="C31" s="9"/>
      <c r="D31" s="9"/>
    </row>
    <row r="32" spans="1:20">
      <c r="A32" s="9"/>
      <c r="B32" s="9"/>
      <c r="C32" s="9"/>
      <c r="D32" s="9"/>
    </row>
    <row r="33" spans="1:4">
      <c r="A33" s="8"/>
      <c r="B33" s="8"/>
      <c r="C33" s="8"/>
      <c r="D33" s="8"/>
    </row>
    <row r="34" spans="1:4">
      <c r="A34" s="9"/>
      <c r="B34" s="9"/>
      <c r="C34" s="9"/>
      <c r="D34" s="9"/>
    </row>
    <row r="35" spans="1:4">
      <c r="A35" s="9"/>
      <c r="B35" s="9"/>
      <c r="C35" s="9"/>
      <c r="D35" s="9"/>
    </row>
    <row r="36" spans="1:4">
      <c r="A36" s="8"/>
      <c r="B36" s="8"/>
      <c r="C36" s="8"/>
      <c r="D36" s="8"/>
    </row>
    <row r="37" spans="1:4">
      <c r="A37" s="9"/>
      <c r="B37" s="9"/>
      <c r="C37" s="9"/>
      <c r="D37" s="9"/>
    </row>
    <row r="38" spans="1:4">
      <c r="A38" s="8"/>
      <c r="B38" s="8"/>
      <c r="C38" s="8"/>
      <c r="D38" s="8"/>
    </row>
    <row r="39" spans="1:4">
      <c r="A39" s="9"/>
      <c r="B39" s="9"/>
      <c r="C39" s="9"/>
      <c r="D39" s="9"/>
    </row>
    <row r="40" spans="1:4">
      <c r="A40" s="8"/>
      <c r="B40" s="8"/>
      <c r="C40" s="8"/>
      <c r="D40" s="8"/>
    </row>
    <row r="41" spans="1:4">
      <c r="A41" s="9"/>
      <c r="B41" s="9"/>
      <c r="C41" s="9"/>
      <c r="D41" s="9"/>
    </row>
    <row r="42" spans="1:4">
      <c r="A42" s="9"/>
      <c r="B42" s="9"/>
      <c r="C42" s="9"/>
      <c r="D42" s="9"/>
    </row>
    <row r="43" spans="1:4">
      <c r="A43" s="9"/>
      <c r="B43" s="9"/>
      <c r="C43" s="9"/>
      <c r="D43" s="9"/>
    </row>
    <row r="44" spans="1:4">
      <c r="A44" s="8"/>
      <c r="B44" s="8"/>
      <c r="C44" s="8"/>
      <c r="D44" s="8"/>
    </row>
    <row r="45" spans="1:4">
      <c r="A45" s="9"/>
      <c r="B45" s="9"/>
      <c r="C45" s="9"/>
      <c r="D45" s="9"/>
    </row>
    <row r="46" spans="1:4">
      <c r="A46" s="8"/>
      <c r="B46" s="8"/>
      <c r="C46" s="8"/>
      <c r="D46" s="8"/>
    </row>
    <row r="47" spans="1:4">
      <c r="A47" s="9"/>
      <c r="B47" s="9"/>
      <c r="C47" s="9"/>
      <c r="D47" s="9"/>
    </row>
    <row r="48" spans="1:4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sortState ref="B8:T18">
    <sortCondition ref="B8:B18"/>
  </sortState>
  <mergeCells count="5">
    <mergeCell ref="F5:H5"/>
    <mergeCell ref="I5:K5"/>
    <mergeCell ref="L5:N5"/>
    <mergeCell ref="O5:Q5"/>
    <mergeCell ref="R5:T5"/>
  </mergeCells>
  <phoneticPr fontId="5" type="noConversion"/>
  <conditionalFormatting sqref="F7:T23">
    <cfRule type="expression" dxfId="2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>
    <pageSetUpPr fitToPage="1"/>
  </sheetPr>
  <dimension ref="A1:T70"/>
  <sheetViews>
    <sheetView workbookViewId="0">
      <selection activeCell="F31" sqref="F31"/>
    </sheetView>
  </sheetViews>
  <sheetFormatPr baseColWidth="10" defaultColWidth="10.7109375" defaultRowHeight="13"/>
  <cols>
    <col min="1" max="1" width="3.7109375" style="2" customWidth="1"/>
    <col min="2" max="2" width="10.140625" style="2" customWidth="1"/>
    <col min="3" max="3" width="6" style="2" customWidth="1"/>
    <col min="4" max="5" width="6.2851562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45</v>
      </c>
      <c r="G5" s="64"/>
      <c r="H5" s="65"/>
      <c r="I5" s="63">
        <v>46</v>
      </c>
      <c r="J5" s="64"/>
      <c r="K5" s="65"/>
      <c r="L5" s="63">
        <v>47</v>
      </c>
      <c r="M5" s="64"/>
      <c r="N5" s="65"/>
      <c r="O5" s="63">
        <v>48</v>
      </c>
      <c r="P5" s="64"/>
      <c r="Q5" s="65"/>
      <c r="R5" s="63"/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51</v>
      </c>
      <c r="B7" s="26" t="s">
        <v>125</v>
      </c>
      <c r="C7" s="26">
        <f>IF(B7="","",VLOOKUP(B7,DATA!$A$2:$E$68,2,0))</f>
        <v>4.9000000000000004</v>
      </c>
      <c r="D7" s="26">
        <f>IF(B7="","",VLOOKUP(B7,DATA!$A$2:$E$68,3,0))</f>
        <v>0.5</v>
      </c>
      <c r="E7" s="26">
        <f>IF(B7="","",VLOOKUP(B7,DATA!$A$2:$E$68,4,0))</f>
        <v>1</v>
      </c>
      <c r="F7" s="6"/>
      <c r="G7" s="6"/>
      <c r="H7" s="23" t="str">
        <f>IF(SUM(F7:G7)&gt;0,F$5-VLOOKUP($B7,DATA!$A$2:$E$68,5,0),"")</f>
        <v/>
      </c>
      <c r="I7" s="6">
        <v>1</v>
      </c>
      <c r="J7" s="6">
        <v>1</v>
      </c>
      <c r="K7" s="23">
        <f>IF(SUM(I7:J7)&gt;0,I$5-VLOOKUP($B7,DATA!$A$2:$E$68,5,0),"")</f>
        <v>46</v>
      </c>
      <c r="L7" s="6"/>
      <c r="M7" s="6"/>
      <c r="N7" s="23" t="str">
        <f>IF(SUM(L7:M7)&gt;0,L$5-VLOOKUP($B7,DATA!$A$2:$E$68,5,0),"")</f>
        <v/>
      </c>
      <c r="O7" s="6">
        <v>1</v>
      </c>
      <c r="P7" s="6">
        <v>1</v>
      </c>
      <c r="Q7" s="23">
        <f>IF(SUM(O7:P7)&gt;0,O$5-VLOOKUP($B7,DATA!$A$2:$E$68,5,0),"")</f>
        <v>48</v>
      </c>
      <c r="R7" s="6"/>
      <c r="S7" s="6"/>
      <c r="T7" s="23" t="str">
        <f>IF(SUM(R7:S7)&gt;0,R$5-VLOOKUP($B7,DATA!$A$2:$E$68,5,0),"")</f>
        <v/>
      </c>
    </row>
    <row r="8" spans="1:20">
      <c r="A8" s="26"/>
      <c r="B8" s="66" t="s">
        <v>63</v>
      </c>
      <c r="C8" s="26">
        <f>IF(B8="","",VLOOKUP(B8,DATA!$A$2:$E$68,2,0))</f>
        <v>1.9</v>
      </c>
      <c r="D8" s="26">
        <f>IF(B8="","",VLOOKUP(B8,DATA!$A$2:$E$68,3,0))</f>
        <v>1</v>
      </c>
      <c r="E8" s="26">
        <f>IF(B8="","",VLOOKUP(B8,DATA!$A$2:$E$68,4,0))</f>
        <v>1</v>
      </c>
      <c r="F8" s="6"/>
      <c r="G8" s="6"/>
      <c r="H8" s="23" t="str">
        <f>IF(SUM(F8:G8)&gt;0,F$5-VLOOKUP($B8,DATA!$A$2:$E$68,5,0),"")</f>
        <v/>
      </c>
      <c r="I8" s="6">
        <v>1</v>
      </c>
      <c r="J8" s="6">
        <v>1</v>
      </c>
      <c r="K8" s="23">
        <f>IF(SUM(I8:J8)&gt;0,I$5-VLOOKUP($B8,DATA!$A$2:$E$68,5,0),"")</f>
        <v>46</v>
      </c>
      <c r="L8" s="6"/>
      <c r="M8" s="6"/>
      <c r="N8" s="23" t="str">
        <f>IF(SUM(L8:M8)&gt;0,L$5-VLOOKUP($B8,DATA!$A$2:$E$68,5,0),"")</f>
        <v/>
      </c>
      <c r="O8" s="6"/>
      <c r="P8" s="6"/>
      <c r="Q8" s="23" t="str">
        <f>IF(SUM(O8:P8)&gt;0,O$5-VLOOKUP($B8,DATA!$A$2:$E$68,5,0),"")</f>
        <v/>
      </c>
      <c r="R8" s="6"/>
      <c r="S8" s="6"/>
      <c r="T8" s="23" t="str">
        <f>IF(SUM(R8:S8)&gt;0,R$5-VLOOKUP($B8,DATA!$A$2:$E$68,5,0),"")</f>
        <v/>
      </c>
    </row>
    <row r="9" spans="1:20">
      <c r="A9" s="26"/>
      <c r="B9" s="66" t="s">
        <v>61</v>
      </c>
      <c r="C9" s="26">
        <f>IF(B9="","",VLOOKUP(B9,DATA!$A$2:$E$68,2,0))</f>
        <v>1.9</v>
      </c>
      <c r="D9" s="26">
        <f>IF(B9="","",VLOOKUP(B9,DATA!$A$2:$E$68,3,0))</f>
        <v>1</v>
      </c>
      <c r="E9" s="26">
        <f>IF(B9="","",VLOOKUP(B9,DATA!$A$2:$E$68,4,0))</f>
        <v>1</v>
      </c>
      <c r="F9" s="6"/>
      <c r="G9" s="6"/>
      <c r="H9" s="23" t="str">
        <f>IF(SUM(F9:G9)&gt;0,F$5-VLOOKUP($B9,DATA!$A$2:$E$68,5,0),"")</f>
        <v/>
      </c>
      <c r="I9" s="6"/>
      <c r="J9" s="6"/>
      <c r="K9" s="23" t="str">
        <f>IF(SUM(I9:J9)&gt;0,I$5-VLOOKUP($B9,DATA!$A$2:$E$68,5,0),"")</f>
        <v/>
      </c>
      <c r="L9" s="6"/>
      <c r="M9" s="6"/>
      <c r="N9" s="23" t="str">
        <f>IF(SUM(L9:M9)&gt;0,L$5-VLOOKUP($B9,DATA!$A$2:$E$68,5,0),"")</f>
        <v/>
      </c>
      <c r="O9" s="6">
        <v>1</v>
      </c>
      <c r="P9" s="6">
        <v>1</v>
      </c>
      <c r="Q9" s="23">
        <f>IF(SUM(O9:P9)&gt;0,O$5-VLOOKUP($B9,DATA!$A$2:$E$68,5,0),"")</f>
        <v>48</v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126</v>
      </c>
      <c r="C10" s="26">
        <f>IF(B10="","",VLOOKUP(B10,DATA!$A$2:$E$68,2,0))</f>
        <v>1.5</v>
      </c>
      <c r="D10" s="26">
        <f>IF(B10="","",VLOOKUP(B10,DATA!$A$2:$E$68,3,0))</f>
        <v>1</v>
      </c>
      <c r="E10" s="26">
        <f>IF(B10="","",VLOOKUP(B10,DATA!$A$2:$E$68,4,0))</f>
        <v>1</v>
      </c>
      <c r="F10" s="6">
        <v>1</v>
      </c>
      <c r="G10" s="6">
        <v>1</v>
      </c>
      <c r="H10" s="23">
        <f>IF(SUM(F10:G10)&gt;0,F$5-VLOOKUP($B10,DATA!$A$2:$E$68,5,0),"")</f>
        <v>45</v>
      </c>
      <c r="I10" s="6"/>
      <c r="J10" s="6"/>
      <c r="K10" s="23" t="str">
        <f>IF(SUM(I10:J10)&gt;0,I$5-VLOOKUP($B10,DATA!$A$2:$E$68,5,0),"")</f>
        <v/>
      </c>
      <c r="L10" s="6">
        <v>1</v>
      </c>
      <c r="M10" s="6">
        <v>1</v>
      </c>
      <c r="N10" s="23">
        <f>IF(SUM(L10:M10)&gt;0,L$5-VLOOKUP($B10,DATA!$A$2:$E$68,5,0),"")</f>
        <v>47</v>
      </c>
      <c r="O10" s="6"/>
      <c r="P10" s="6"/>
      <c r="Q10" s="23" t="str">
        <f>IF(SUM(O10:P10)&gt;0,O$5-VLOOKUP($B10,DATA!$A$2:$E$68,5,0),"")</f>
        <v/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6" t="s">
        <v>129</v>
      </c>
      <c r="C11" s="26">
        <f>IF(B11="","",VLOOKUP(B11,DATA!$A$2:$E$68,2,0))</f>
        <v>4.5</v>
      </c>
      <c r="D11" s="26">
        <f>IF(B11="","",VLOOKUP(B11,DATA!$A$2:$E$68,3,0))</f>
        <v>0.3</v>
      </c>
      <c r="E11" s="26">
        <f>IF(B11="","",VLOOKUP(B11,DATA!$A$2:$E$68,4,0))</f>
        <v>0.6</v>
      </c>
      <c r="F11" s="6"/>
      <c r="G11" s="6"/>
      <c r="H11" s="23" t="str">
        <f>IF(SUM(F11:G11)&gt;0,F$5-VLOOKUP($B11,DATA!$A$2:$E$68,5,0),"")</f>
        <v/>
      </c>
      <c r="I11" s="6"/>
      <c r="J11" s="6">
        <v>1</v>
      </c>
      <c r="K11" s="23">
        <f>IF(SUM(I11:J11)&gt;0,I$5-VLOOKUP($B11,DATA!$A$2:$E$68,5,0),"")</f>
        <v>46</v>
      </c>
      <c r="L11" s="6"/>
      <c r="M11" s="6"/>
      <c r="N11" s="23" t="str">
        <f>IF(SUM(L11:M11)&gt;0,L$5-VLOOKUP($B11,DATA!$A$2:$E$68,5,0),"")</f>
        <v/>
      </c>
      <c r="O11" s="6"/>
      <c r="P11" s="6">
        <v>1</v>
      </c>
      <c r="Q11" s="23">
        <f>IF(SUM(O11:P11)&gt;0,O$5-VLOOKUP($B11,DATA!$A$2:$E$68,5,0),"")</f>
        <v>48</v>
      </c>
      <c r="R11" s="6"/>
      <c r="S11" s="6"/>
      <c r="T11" s="23" t="str">
        <f>IF(SUM(R11:S11)&gt;0,R$5-VLOOKUP($B11,DATA!$A$2:$E$68,5,0),"")</f>
        <v/>
      </c>
    </row>
    <row r="12" spans="1:20">
      <c r="A12" s="26"/>
      <c r="B12" s="26" t="s">
        <v>65</v>
      </c>
      <c r="C12" s="26">
        <f>IF(B12="","",VLOOKUP(B12,DATA!$A$2:$E$68,2,0))</f>
        <v>1.5</v>
      </c>
      <c r="D12" s="26">
        <f>IF(B12="","",VLOOKUP(B12,DATA!$A$2:$E$68,3,0))</f>
        <v>1</v>
      </c>
      <c r="E12" s="26">
        <f>IF(B12="","",VLOOKUP(B12,DATA!$A$2:$E$68,4,0))</f>
        <v>1</v>
      </c>
      <c r="F12" s="6"/>
      <c r="G12" s="6"/>
      <c r="H12" s="23" t="str">
        <f>IF(SUM(F12:G12)&gt;0,F$5-VLOOKUP($B12,DATA!$A$2:$E$68,5,0),"")</f>
        <v/>
      </c>
      <c r="I12" s="6">
        <v>1</v>
      </c>
      <c r="J12" s="6">
        <v>1</v>
      </c>
      <c r="K12" s="23">
        <f>IF(SUM(I12:J12)&gt;0,I$5-VLOOKUP($B12,DATA!$A$2:$E$68,5,0),"")</f>
        <v>46</v>
      </c>
      <c r="L12" s="6"/>
      <c r="M12" s="6"/>
      <c r="N12" s="23" t="str">
        <f>IF(SUM(L12:M12)&gt;0,L$5-VLOOKUP($B12,DATA!$A$2:$E$68,5,0),"")</f>
        <v/>
      </c>
      <c r="O12" s="6">
        <v>1</v>
      </c>
      <c r="P12" s="6">
        <v>1</v>
      </c>
      <c r="Q12" s="23">
        <f>IF(SUM(O12:P12)&gt;0,O$5-VLOOKUP($B12,DATA!$A$2:$E$68,5,0),"")</f>
        <v>48</v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29" t="s">
        <v>114</v>
      </c>
      <c r="C13" s="29">
        <f>IF(B13="","",VLOOKUP(B13,DATA!$A$2:$E$68,2,0))</f>
        <v>2</v>
      </c>
      <c r="D13" s="29">
        <f>IF(B13="","",VLOOKUP(B13,DATA!$A$2:$E$68,3,0))</f>
        <v>0.5</v>
      </c>
      <c r="E13" s="29">
        <f>IF(B13="","",VLOOKUP(B13,DATA!$A$2:$E$68,4,0))</f>
        <v>1</v>
      </c>
      <c r="F13" s="30">
        <v>1</v>
      </c>
      <c r="G13" s="6">
        <v>1</v>
      </c>
      <c r="H13" s="23">
        <f>IF(SUM(F13:G13)&gt;0,F$5-VLOOKUP($B13,DATA!$A$2:$E$68,5,0),"")</f>
        <v>45</v>
      </c>
      <c r="I13" s="6">
        <v>1</v>
      </c>
      <c r="J13" s="6">
        <v>1</v>
      </c>
      <c r="K13" s="23">
        <f>IF(SUM(I13:J13)&gt;0,I$5-VLOOKUP($B13,DATA!$A$2:$E$68,5,0),"")</f>
        <v>46</v>
      </c>
      <c r="L13" s="6">
        <v>1</v>
      </c>
      <c r="M13" s="6">
        <v>1</v>
      </c>
      <c r="N13" s="23">
        <f>IF(SUM(L13:M13)&gt;0,L$5-VLOOKUP($B13,DATA!$A$2:$E$68,5,0),"")</f>
        <v>47</v>
      </c>
      <c r="O13" s="6">
        <v>1</v>
      </c>
      <c r="P13" s="6">
        <v>1</v>
      </c>
      <c r="Q13" s="23">
        <f>IF(SUM(O13:P13)&gt;0,O$5-VLOOKUP($B13,DATA!$A$2:$E$68,5,0),"")</f>
        <v>48</v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131</v>
      </c>
      <c r="C14" s="26">
        <f>IF(B14="","",VLOOKUP(B14,DATA!$A$2:$E$68,2,0))</f>
        <v>15</v>
      </c>
      <c r="D14" s="26">
        <f>IF(B14="","",VLOOKUP(B14,DATA!$A$2:$E$68,3,0))</f>
        <v>0.15</v>
      </c>
      <c r="E14" s="26">
        <f>IF(B14="","",VLOOKUP(B14,DATA!$A$2:$E$68,4,0))</f>
        <v>0.3</v>
      </c>
      <c r="F14" s="6">
        <v>1</v>
      </c>
      <c r="G14" s="6">
        <v>1</v>
      </c>
      <c r="H14" s="23">
        <f>IF(SUM(F14:G14)&gt;0,F$5-VLOOKUP($B14,DATA!$A$2:$E$68,5,0),"")</f>
        <v>45</v>
      </c>
      <c r="I14" s="6"/>
      <c r="J14" s="6"/>
      <c r="K14" s="23" t="str">
        <f>IF(SUM(I14:J14)&gt;0,I$5-VLOOKUP($B14,DATA!$A$2:$E$68,5,0),"")</f>
        <v/>
      </c>
      <c r="L14" s="6">
        <v>1</v>
      </c>
      <c r="M14" s="6">
        <v>1</v>
      </c>
      <c r="N14" s="23">
        <f>IF(SUM(L14:M14)&gt;0,L$5-VLOOKUP($B14,DATA!$A$2:$E$68,5,0),"")</f>
        <v>47</v>
      </c>
      <c r="O14" s="6"/>
      <c r="P14" s="6"/>
      <c r="Q14" s="23" t="str">
        <f>IF(SUM(O14:P14)&gt;0,O$5-VLOOKUP($B14,DATA!$A$2:$E$68,5,0),"")</f>
        <v/>
      </c>
      <c r="R14" s="6"/>
      <c r="S14" s="6"/>
      <c r="T14" s="23" t="str">
        <f>IF(SUM(R14:S14)&gt;0,R$5-VLOOKUP($B14,DATA!$A$2:$E$68,5,0),"")</f>
        <v/>
      </c>
    </row>
    <row r="15" spans="1:20">
      <c r="A15" s="26"/>
      <c r="B15" s="26" t="s">
        <v>87</v>
      </c>
      <c r="C15" s="26">
        <f>IF(B15="","",VLOOKUP(B15,DATA!$A$2:$E$68,2,0))</f>
        <v>1.9</v>
      </c>
      <c r="D15" s="26">
        <f>IF(B15="","",VLOOKUP(B15,DATA!$A$2:$E$68,3,0))</f>
        <v>0.5</v>
      </c>
      <c r="E15" s="26">
        <f>IF(B15="","",VLOOKUP(B15,DATA!$A$2:$E$68,4,0))</f>
        <v>1</v>
      </c>
      <c r="F15" s="6">
        <v>1</v>
      </c>
      <c r="G15" s="6">
        <v>1</v>
      </c>
      <c r="H15" s="23">
        <f>IF(SUM(F15:G15)&gt;0,F$5-VLOOKUP($B15,DATA!$A$2:$E$68,5,0),"")</f>
        <v>45</v>
      </c>
      <c r="I15" s="6"/>
      <c r="J15" s="6"/>
      <c r="K15" s="23" t="str">
        <f>IF(SUM(I15:J15)&gt;0,I$5-VLOOKUP($B15,DATA!$A$2:$E$68,5,0),"")</f>
        <v/>
      </c>
      <c r="L15" s="6">
        <v>1</v>
      </c>
      <c r="M15" s="6">
        <v>1</v>
      </c>
      <c r="N15" s="23">
        <f>IF(SUM(L15:M15)&gt;0,L$5-VLOOKUP($B15,DATA!$A$2:$E$68,5,0),"")</f>
        <v>47</v>
      </c>
      <c r="O15" s="6"/>
      <c r="P15" s="6"/>
      <c r="Q15" s="23" t="str">
        <f>IF(SUM(O15:P15)&gt;0,O$5-VLOOKUP($B15,DATA!$A$2:$E$68,5,0),"")</f>
        <v/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96</v>
      </c>
      <c r="C16" s="26">
        <f>IF(B16="","",VLOOKUP(B16,DATA!$A$2:$E$68,2,0))</f>
        <v>3.1</v>
      </c>
      <c r="D16" s="26">
        <f>IF(B16="","",VLOOKUP(B16,DATA!$A$2:$E$68,3,0))</f>
        <v>0.45</v>
      </c>
      <c r="E16" s="26">
        <f>IF(B16="","",VLOOKUP(B16,DATA!$A$2:$E$68,4,0))</f>
        <v>0.9</v>
      </c>
      <c r="F16" s="6">
        <v>1</v>
      </c>
      <c r="G16" s="6">
        <v>1</v>
      </c>
      <c r="H16" s="23">
        <f>IF(SUM(F16:G16)&gt;0,F$5-VLOOKUP($B16,DATA!$A$2:$E$68,5,0),"")</f>
        <v>45</v>
      </c>
      <c r="I16" s="6">
        <v>1</v>
      </c>
      <c r="J16" s="6">
        <v>1</v>
      </c>
      <c r="K16" s="23">
        <f>IF(SUM(I16:J16)&gt;0,I$5-VLOOKUP($B16,DATA!$A$2:$E$68,5,0),"")</f>
        <v>46</v>
      </c>
      <c r="L16" s="6">
        <v>1</v>
      </c>
      <c r="M16" s="6">
        <v>1</v>
      </c>
      <c r="N16" s="23">
        <f>IF(SUM(L16:M16)&gt;0,L$5-VLOOKUP($B16,DATA!$A$2:$E$68,5,0),"")</f>
        <v>47</v>
      </c>
      <c r="O16" s="6">
        <v>1</v>
      </c>
      <c r="P16" s="6">
        <v>1</v>
      </c>
      <c r="Q16" s="23">
        <f>IF(SUM(O16:P16)&gt;0,O$5-VLOOKUP($B16,DATA!$A$2:$E$68,5,0),"")</f>
        <v>48</v>
      </c>
      <c r="R16" s="6"/>
      <c r="S16" s="6"/>
      <c r="T16" s="23" t="str">
        <f>IF(SUM(R16:S16)&gt;0,R$5-VLOOKUP($B16,DATA!$A$2:$E$68,5,0),"")</f>
        <v/>
      </c>
    </row>
    <row r="17" spans="1:20">
      <c r="A17" s="26"/>
      <c r="B17" s="26" t="s">
        <v>101</v>
      </c>
      <c r="C17" s="26">
        <f>IF(B17="","",VLOOKUP(B17,DATA!$A$2:$E$68,2,0))</f>
        <v>3.25</v>
      </c>
      <c r="D17" s="26">
        <f>IF(B17="","",VLOOKUP(B17,DATA!$A$2:$E$68,3,0))</f>
        <v>0.3</v>
      </c>
      <c r="E17" s="26">
        <f>IF(B17="","",VLOOKUP(B17,DATA!$A$2:$E$68,4,0))</f>
        <v>0.6</v>
      </c>
      <c r="F17" s="6">
        <v>1</v>
      </c>
      <c r="G17" s="6">
        <v>1</v>
      </c>
      <c r="H17" s="23">
        <f>IF(SUM(F17:G17)&gt;0,F$5-VLOOKUP($B17,DATA!$A$2:$E$68,5,0),"")</f>
        <v>45</v>
      </c>
      <c r="I17" s="6"/>
      <c r="J17" s="6"/>
      <c r="K17" s="23" t="str">
        <f>IF(SUM(I17:J17)&gt;0,I$5-VLOOKUP($B17,DATA!$A$2:$E$68,5,0),"")</f>
        <v/>
      </c>
      <c r="L17" s="6">
        <v>1</v>
      </c>
      <c r="M17" s="6">
        <v>1</v>
      </c>
      <c r="N17" s="23">
        <f>IF(SUM(L17:M17)&gt;0,L$5-VLOOKUP($B17,DATA!$A$2:$E$68,5,0),"")</f>
        <v>47</v>
      </c>
      <c r="O17" s="6"/>
      <c r="P17" s="6"/>
      <c r="Q17" s="23" t="str">
        <f>IF(SUM(O17:P17)&gt;0,O$5-VLOOKUP($B17,DATA!$A$2:$E$68,5,0),"")</f>
        <v/>
      </c>
      <c r="R17" s="6"/>
      <c r="S17" s="6"/>
      <c r="T17" s="23" t="str">
        <f>IF(SUM(R17:S17)&gt;0,R$5-VLOOKUP($B17,DATA!$A$2:$E$68,5,0),"")</f>
        <v/>
      </c>
    </row>
    <row r="18" spans="1:20">
      <c r="A18" s="26"/>
      <c r="B18" s="26" t="s">
        <v>132</v>
      </c>
      <c r="C18" s="26">
        <f>IF(B18="","",VLOOKUP(B18,DATA!$A$2:$E$68,2,0))</f>
        <v>3</v>
      </c>
      <c r="D18" s="26">
        <f>IF(B18="","",VLOOKUP(B18,DATA!$A$2:$E$68,3,0))</f>
        <v>0.45</v>
      </c>
      <c r="E18" s="26">
        <f>IF(B18="","",VLOOKUP(B18,DATA!$A$2:$E$68,4,0))</f>
        <v>0.9</v>
      </c>
      <c r="F18" s="6"/>
      <c r="G18" s="6"/>
      <c r="H18" s="23" t="str">
        <f>IF(SUM(F18:G18)&gt;0,F$5-VLOOKUP($B18,DATA!$A$2:$E$68,5,0),"")</f>
        <v/>
      </c>
      <c r="I18" s="6">
        <v>1</v>
      </c>
      <c r="J18" s="6">
        <v>1</v>
      </c>
      <c r="K18" s="23">
        <f>IF(SUM(I18:J18)&gt;0,I$5-VLOOKUP($B18,DATA!$A$2:$E$68,5,0),"")</f>
        <v>46</v>
      </c>
      <c r="L18" s="6"/>
      <c r="M18" s="6"/>
      <c r="N18" s="23" t="str">
        <f>IF(SUM(L18:M18)&gt;0,L$5-VLOOKUP($B18,DATA!$A$2:$E$68,5,0),"")</f>
        <v/>
      </c>
      <c r="O18" s="6">
        <v>1</v>
      </c>
      <c r="P18" s="6">
        <v>1</v>
      </c>
      <c r="Q18" s="23">
        <f>IF(SUM(O18:P18)&gt;0,O$5-VLOOKUP($B18,DATA!$A$2:$E$68,5,0),"")</f>
        <v>48</v>
      </c>
      <c r="R18" s="6"/>
      <c r="S18" s="6"/>
      <c r="T18" s="23" t="str">
        <f>IF(SUM(R18:S18)&gt;0,R$5-VLOOKUP($B18,DATA!$A$2:$E$68,5,0),"")</f>
        <v/>
      </c>
    </row>
    <row r="19" spans="1:20">
      <c r="A19" s="26"/>
      <c r="B19" s="26" t="s">
        <v>132</v>
      </c>
      <c r="C19" s="26">
        <f>IF(B19="","",VLOOKUP(B19,DATA!$A$2:$E$68,2,0))</f>
        <v>3</v>
      </c>
      <c r="D19" s="26">
        <f>IF(B19="","",VLOOKUP(B19,DATA!$A$2:$E$68,3,0))</f>
        <v>0.45</v>
      </c>
      <c r="E19" s="26">
        <f>IF(B19="","",VLOOKUP(B19,DATA!$A$2:$E$68,4,0))</f>
        <v>0.9</v>
      </c>
      <c r="F19" s="6">
        <v>1</v>
      </c>
      <c r="G19" s="6">
        <v>1</v>
      </c>
      <c r="H19" s="23">
        <f>IF(SUM(F19:G19)&gt;0,F$5-VLOOKUP($B19,DATA!$A$2:$E$68,5,0),"")</f>
        <v>45</v>
      </c>
      <c r="I19" s="6"/>
      <c r="J19" s="6"/>
      <c r="K19" s="23" t="str">
        <f>IF(SUM(I19:J19)&gt;0,I$5-VLOOKUP($B19,DATA!$A$2:$E$68,5,0),"")</f>
        <v/>
      </c>
      <c r="L19" s="6">
        <v>1</v>
      </c>
      <c r="M19" s="6">
        <v>1</v>
      </c>
      <c r="N19" s="23">
        <f>IF(SUM(L19:M19)&gt;0,L$5-VLOOKUP($B19,DATA!$A$2:$E$68,5,0),"")</f>
        <v>47</v>
      </c>
      <c r="O19" s="6"/>
      <c r="P19" s="6"/>
      <c r="Q19" s="23" t="str">
        <f>IF(SUM(O19:P19)&gt;0,O$5-VLOOKUP($B19,DATA!$A$2:$E$68,5,0),"")</f>
        <v/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26" t="s">
        <v>98</v>
      </c>
      <c r="C20" s="26">
        <f>IF(B20="","",VLOOKUP(B20,DATA!$A$2:$E$68,2,0))</f>
        <v>2.7</v>
      </c>
      <c r="D20" s="26">
        <f>IF(B20="","",VLOOKUP(B20,DATA!$A$2:$E$68,3,0))</f>
        <v>0.5</v>
      </c>
      <c r="E20" s="26">
        <f>IF(B20="","",VLOOKUP(B20,DATA!$A$2:$E$68,4,0))</f>
        <v>1</v>
      </c>
      <c r="F20" s="6">
        <v>1</v>
      </c>
      <c r="G20" s="6">
        <v>1</v>
      </c>
      <c r="H20" s="23">
        <f>IF(SUM(F20:G20)&gt;0,F$5-VLOOKUP($B20,DATA!$A$2:$E$68,5,0),"")</f>
        <v>45</v>
      </c>
      <c r="I20" s="6"/>
      <c r="J20" s="6"/>
      <c r="K20" s="23" t="str">
        <f>IF(SUM(I20:J20)&gt;0,I$5-VLOOKUP($B20,DATA!$A$2:$E$68,5,0),"")</f>
        <v/>
      </c>
      <c r="L20" s="6">
        <v>1</v>
      </c>
      <c r="M20" s="6">
        <v>1</v>
      </c>
      <c r="N20" s="23">
        <f>IF(SUM(L20:M20)&gt;0,L$5-VLOOKUP($B20,DATA!$A$2:$E$68,5,0),"")</f>
        <v>47</v>
      </c>
      <c r="O20" s="6"/>
      <c r="P20" s="6"/>
      <c r="Q20" s="23" t="str">
        <f>IF(SUM(O20:P20)&gt;0,O$5-VLOOKUP($B20,DATA!$A$2:$E$68,5,0),"")</f>
        <v/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66" t="s">
        <v>99</v>
      </c>
      <c r="C21" s="26">
        <f>IF(B21="","",VLOOKUP(B21,DATA!$A$2:$E$68,2,0))</f>
        <v>1.5</v>
      </c>
      <c r="D21" s="26">
        <f>IF(B21="","",VLOOKUP(B21,DATA!$A$2:$E$68,3,0))</f>
        <v>0.4</v>
      </c>
      <c r="E21" s="26">
        <f>IF(B21="","",VLOOKUP(B21,DATA!$A$2:$E$68,4,0))</f>
        <v>0.8</v>
      </c>
      <c r="F21" s="6"/>
      <c r="G21" s="6">
        <v>1</v>
      </c>
      <c r="H21" s="23">
        <f>IF(SUM(F21:G21)&gt;0,F$5-VLOOKUP($B21,DATA!$A$2:$E$68,5,0),"")</f>
        <v>45</v>
      </c>
      <c r="I21" s="6">
        <v>1</v>
      </c>
      <c r="J21" s="6">
        <v>1</v>
      </c>
      <c r="K21" s="23">
        <f>IF(SUM(I21:J21)&gt;0,I$5-VLOOKUP($B21,DATA!$A$2:$E$68,5,0),"")</f>
        <v>46</v>
      </c>
      <c r="L21" s="6"/>
      <c r="M21" s="6">
        <v>1</v>
      </c>
      <c r="N21" s="23">
        <f>IF(SUM(L21:M21)&gt;0,L$5-VLOOKUP($B21,DATA!$A$2:$E$68,5,0),"")</f>
        <v>47</v>
      </c>
      <c r="O21" s="6">
        <v>1</v>
      </c>
      <c r="P21" s="6">
        <v>1</v>
      </c>
      <c r="Q21" s="23">
        <f>IF(SUM(O21:P21)&gt;0,O$5-VLOOKUP($B21,DATA!$A$2:$E$68,5,0),"")</f>
        <v>48</v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6" t="s">
        <v>72</v>
      </c>
      <c r="C22" s="26">
        <f>IF(B22="","",VLOOKUP(B22,DATA!$A$2:$E$68,2,0))</f>
        <v>1</v>
      </c>
      <c r="D22" s="26">
        <f>IF(B22="","",VLOOKUP(B22,DATA!$A$2:$E$68,3,0))</f>
        <v>1</v>
      </c>
      <c r="E22" s="26">
        <f>IF(B22="","",VLOOKUP(B22,DATA!$A$2:$E$68,4,0))</f>
        <v>1</v>
      </c>
      <c r="F22" s="6"/>
      <c r="G22" s="6"/>
      <c r="H22" s="23" t="str">
        <f>IF(SUM(F22:G22)&gt;0,F$5-VLOOKUP($B22,DATA!$A$2:$E$68,5,0),"")</f>
        <v/>
      </c>
      <c r="I22" s="6"/>
      <c r="J22" s="6"/>
      <c r="K22" s="23" t="str">
        <f>IF(SUM(I22:J22)&gt;0,I$5-VLOOKUP($B22,DATA!$A$2:$E$68,5,0),"")</f>
        <v/>
      </c>
      <c r="L22" s="6"/>
      <c r="M22" s="6"/>
      <c r="N22" s="23" t="str">
        <f>IF(SUM(L22:M22)&gt;0,L$5-VLOOKUP($B22,DATA!$A$2:$E$68,5,0),"")</f>
        <v/>
      </c>
      <c r="O22" s="6"/>
      <c r="P22" s="6"/>
      <c r="Q22" s="23" t="str">
        <f>IF(SUM(O22:P22)&gt;0,O$5-VLOOKUP($B22,DATA!$A$2:$E$68,5,0),"")</f>
        <v/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72</v>
      </c>
      <c r="C23" s="26">
        <f>IF(B23="","",VLOOKUP(B23,DATA!$A$2:$E$68,2,0))</f>
        <v>1</v>
      </c>
      <c r="D23" s="26">
        <f>IF(B23="","",VLOOKUP(B23,DATA!$A$2:$E$68,3,0))</f>
        <v>1</v>
      </c>
      <c r="E23" s="26">
        <f>IF(B23="","",VLOOKUP(B23,DATA!$A$2:$E$68,4,0))</f>
        <v>1</v>
      </c>
      <c r="F23" s="6"/>
      <c r="G23" s="6"/>
      <c r="H23" s="23" t="str">
        <f>IF(SUM(F23:G23)&gt;0,F$5-VLOOKUP($B23,DATA!$A$2:$E$68,5,0),"")</f>
        <v/>
      </c>
      <c r="I23" s="6"/>
      <c r="J23" s="6"/>
      <c r="K23" s="23" t="str">
        <f>IF(SUM(I23:J23)&gt;0,I$5-VLOOKUP($B23,DATA!$A$2:$E$68,5,0),"")</f>
        <v/>
      </c>
      <c r="L23" s="6"/>
      <c r="M23" s="6"/>
      <c r="N23" s="23" t="str">
        <f>IF(SUM(L23:M23)&gt;0,L$5-VLOOKUP($B23,DATA!$A$2:$E$68,5,0),"")</f>
        <v/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10.77</v>
      </c>
      <c r="G24" s="22">
        <f>SUMPRODUCT(($C$7:$C$23)*($E$7:$E$23)*(G$7:G$23))</f>
        <v>21.24</v>
      </c>
      <c r="H24" s="22"/>
      <c r="I24" s="22">
        <f t="shared" ref="I24:R24" si="0">SUMPRODUCT(($C$7:$C$23)*($D$7:$D$23)*(I$7:I$23))</f>
        <v>10.194999999999999</v>
      </c>
      <c r="J24" s="22">
        <f>SUMPRODUCT(($C$7:$C$23)*($E$7:$E$23)*(J$7:J$23))</f>
        <v>19.689999999999998</v>
      </c>
      <c r="K24" s="22"/>
      <c r="L24" s="22">
        <f t="shared" si="0"/>
        <v>10.77</v>
      </c>
      <c r="M24" s="22">
        <f>SUMPRODUCT(($C$7:$C$23)*($E$7:$E$23)*(M$7:M$23))</f>
        <v>21.24</v>
      </c>
      <c r="N24" s="22"/>
      <c r="O24" s="22">
        <f t="shared" si="0"/>
        <v>10.194999999999999</v>
      </c>
      <c r="P24" s="22">
        <f>SUMPRODUCT(($C$7:$C$23)*($E$7:$E$23)*(P$7:P$23))</f>
        <v>19.689999999999998</v>
      </c>
      <c r="Q24" s="22"/>
      <c r="R24" s="22">
        <f t="shared" si="0"/>
        <v>0</v>
      </c>
      <c r="S24" s="22">
        <f>SUMPRODUCT(($C$7:$C$23)*($E$7:$E$23)*(S$7:S$23))</f>
        <v>0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</row>
    <row r="27" spans="1:20">
      <c r="A27" s="9"/>
      <c r="B27" s="9"/>
      <c r="C27" s="9"/>
      <c r="D27" s="9"/>
    </row>
    <row r="28" spans="1:20">
      <c r="A28" s="9"/>
      <c r="B28" s="9"/>
      <c r="C28" s="9"/>
      <c r="D28" s="9"/>
    </row>
    <row r="29" spans="1:20">
      <c r="A29" s="9"/>
      <c r="B29" s="9"/>
      <c r="C29" s="8"/>
      <c r="D29" s="8"/>
    </row>
    <row r="30" spans="1:20">
      <c r="A30" s="9"/>
      <c r="B30" s="9"/>
      <c r="C30" s="9"/>
      <c r="D30" s="9"/>
    </row>
    <row r="31" spans="1:20">
      <c r="A31" s="9"/>
      <c r="B31" s="9"/>
      <c r="C31" s="9"/>
      <c r="D31" s="9"/>
    </row>
    <row r="32" spans="1:20">
      <c r="A32" s="9"/>
      <c r="B32" s="9"/>
      <c r="C32" s="9"/>
      <c r="D32" s="9"/>
    </row>
    <row r="33" spans="1:4">
      <c r="A33" s="8"/>
      <c r="B33" s="8"/>
      <c r="C33" s="8"/>
      <c r="D33" s="8"/>
    </row>
    <row r="34" spans="1:4">
      <c r="A34" s="9"/>
      <c r="B34" s="9"/>
      <c r="C34" s="9"/>
      <c r="D34" s="9"/>
    </row>
    <row r="35" spans="1:4">
      <c r="A35" s="9"/>
      <c r="B35" s="9"/>
      <c r="C35" s="9"/>
      <c r="D35" s="9"/>
    </row>
    <row r="36" spans="1:4">
      <c r="A36" s="8"/>
      <c r="B36" s="8"/>
      <c r="C36" s="8"/>
      <c r="D36" s="8"/>
    </row>
    <row r="37" spans="1:4">
      <c r="A37" s="9"/>
      <c r="B37" s="9"/>
      <c r="C37" s="9"/>
      <c r="D37" s="9"/>
    </row>
    <row r="38" spans="1:4">
      <c r="A38" s="8"/>
      <c r="B38" s="8"/>
      <c r="C38" s="8"/>
      <c r="D38" s="8"/>
    </row>
    <row r="39" spans="1:4">
      <c r="A39" s="9"/>
      <c r="B39" s="9"/>
      <c r="C39" s="9"/>
      <c r="D39" s="9"/>
    </row>
    <row r="40" spans="1:4">
      <c r="A40" s="8"/>
      <c r="B40" s="8"/>
      <c r="C40" s="8"/>
      <c r="D40" s="8"/>
    </row>
    <row r="41" spans="1:4">
      <c r="A41" s="9"/>
      <c r="B41" s="9"/>
      <c r="C41" s="9"/>
      <c r="D41" s="9"/>
    </row>
    <row r="42" spans="1:4">
      <c r="A42" s="9"/>
      <c r="B42" s="9"/>
      <c r="C42" s="9"/>
      <c r="D42" s="9"/>
    </row>
    <row r="43" spans="1:4">
      <c r="A43" s="9"/>
      <c r="B43" s="9"/>
      <c r="C43" s="9"/>
      <c r="D43" s="9"/>
    </row>
    <row r="44" spans="1:4">
      <c r="A44" s="8"/>
      <c r="B44" s="8"/>
      <c r="C44" s="8"/>
      <c r="D44" s="8"/>
    </row>
    <row r="45" spans="1:4">
      <c r="A45" s="9"/>
      <c r="B45" s="9"/>
      <c r="C45" s="9"/>
      <c r="D45" s="9"/>
    </row>
    <row r="46" spans="1:4">
      <c r="A46" s="8"/>
      <c r="B46" s="8"/>
      <c r="C46" s="8"/>
      <c r="D46" s="8"/>
    </row>
    <row r="47" spans="1:4">
      <c r="A47" s="9"/>
      <c r="B47" s="9"/>
      <c r="C47" s="9"/>
      <c r="D47" s="9"/>
    </row>
    <row r="48" spans="1:4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ortState ref="B7:T21">
    <sortCondition ref="B7:B21"/>
  </sortState>
  <mergeCells count="5">
    <mergeCell ref="F5:H5"/>
    <mergeCell ref="I5:K5"/>
    <mergeCell ref="L5:N5"/>
    <mergeCell ref="O5:Q5"/>
    <mergeCell ref="R5:T5"/>
  </mergeCells>
  <phoneticPr fontId="5" type="noConversion"/>
  <conditionalFormatting sqref="F7:T23">
    <cfRule type="expression" dxfId="1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>
    <pageSetUpPr fitToPage="1"/>
  </sheetPr>
  <dimension ref="A1:T70"/>
  <sheetViews>
    <sheetView workbookViewId="0">
      <selection activeCell="H8" sqref="H8"/>
    </sheetView>
  </sheetViews>
  <sheetFormatPr baseColWidth="10" defaultColWidth="10.7109375" defaultRowHeight="13"/>
  <cols>
    <col min="1" max="1" width="3.7109375" style="2" customWidth="1"/>
    <col min="2" max="2" width="10.140625" style="2" customWidth="1"/>
    <col min="3" max="3" width="6" style="2" customWidth="1"/>
    <col min="4" max="5" width="6.28515625" style="2" customWidth="1"/>
    <col min="6" max="20" width="8.140625" style="2" customWidth="1"/>
    <col min="21" max="16384" width="10.7109375" style="2"/>
  </cols>
  <sheetData>
    <row r="1" spans="1:20">
      <c r="A1" s="1"/>
      <c r="B1" s="1"/>
      <c r="C1" s="1"/>
      <c r="D1" s="1"/>
      <c r="E1" s="1"/>
      <c r="F1" s="3"/>
      <c r="G1" s="20"/>
      <c r="H1" s="4"/>
      <c r="I1" s="3"/>
      <c r="J1" s="20"/>
      <c r="K1" s="4"/>
      <c r="L1" s="3"/>
      <c r="M1" s="20"/>
      <c r="N1" s="4"/>
      <c r="O1" s="3"/>
      <c r="P1" s="20"/>
      <c r="Q1" s="4"/>
      <c r="R1" s="3"/>
      <c r="S1" s="20"/>
      <c r="T1" s="4"/>
    </row>
    <row r="2" spans="1:20">
      <c r="A2" s="1"/>
      <c r="B2" s="1"/>
      <c r="C2" s="1"/>
      <c r="D2" s="1"/>
      <c r="E2" s="1"/>
      <c r="F2" s="3"/>
      <c r="G2" s="20"/>
      <c r="H2" s="4"/>
      <c r="I2" s="3"/>
      <c r="J2" s="20"/>
      <c r="K2" s="4"/>
      <c r="L2" s="3"/>
      <c r="M2" s="20"/>
      <c r="N2" s="4"/>
      <c r="O2" s="3"/>
      <c r="P2" s="20"/>
      <c r="Q2" s="4"/>
      <c r="R2" s="3"/>
      <c r="S2" s="20"/>
      <c r="T2" s="4"/>
    </row>
    <row r="3" spans="1:20">
      <c r="A3" s="1"/>
      <c r="B3" s="1"/>
      <c r="C3" s="1"/>
      <c r="D3" s="1"/>
      <c r="E3" s="1"/>
      <c r="F3" s="3"/>
      <c r="G3" s="20"/>
      <c r="H3" s="4"/>
      <c r="I3" s="3"/>
      <c r="J3" s="20"/>
      <c r="K3" s="4"/>
      <c r="L3" s="3"/>
      <c r="M3" s="20"/>
      <c r="N3" s="4"/>
      <c r="O3" s="3"/>
      <c r="P3" s="20"/>
      <c r="Q3" s="4"/>
      <c r="R3" s="3"/>
      <c r="S3" s="20"/>
      <c r="T3" s="4"/>
    </row>
    <row r="4" spans="1:20">
      <c r="A4" s="1"/>
      <c r="B4" s="1"/>
      <c r="C4" s="1"/>
      <c r="D4" s="1"/>
      <c r="E4" s="1"/>
      <c r="F4" s="3"/>
      <c r="G4" s="20"/>
      <c r="H4" s="4"/>
      <c r="I4" s="3"/>
      <c r="J4" s="20"/>
      <c r="K4" s="4"/>
      <c r="L4" s="3"/>
      <c r="M4" s="20"/>
      <c r="N4" s="4"/>
      <c r="O4" s="3"/>
      <c r="P4" s="20"/>
      <c r="Q4" s="4"/>
      <c r="R4" s="3"/>
      <c r="S4" s="20"/>
      <c r="T4" s="4"/>
    </row>
    <row r="5" spans="1:20">
      <c r="A5" s="10" t="s">
        <v>76</v>
      </c>
      <c r="B5" s="10" t="s">
        <v>77</v>
      </c>
      <c r="C5" s="10" t="s">
        <v>78</v>
      </c>
      <c r="D5" s="10" t="s">
        <v>79</v>
      </c>
      <c r="E5" s="11" t="s">
        <v>80</v>
      </c>
      <c r="F5" s="63">
        <v>49</v>
      </c>
      <c r="G5" s="64"/>
      <c r="H5" s="65"/>
      <c r="I5" s="63">
        <v>50</v>
      </c>
      <c r="J5" s="64"/>
      <c r="K5" s="65"/>
      <c r="L5" s="63">
        <v>51</v>
      </c>
      <c r="M5" s="64"/>
      <c r="N5" s="65"/>
      <c r="O5" s="63">
        <v>52</v>
      </c>
      <c r="P5" s="64"/>
      <c r="Q5" s="65"/>
      <c r="R5" s="63"/>
      <c r="S5" s="64"/>
      <c r="T5" s="65"/>
    </row>
    <row r="6" spans="1:20">
      <c r="A6" s="12"/>
      <c r="B6" s="12"/>
      <c r="C6" s="12"/>
      <c r="D6" s="12"/>
      <c r="E6" s="12"/>
      <c r="F6" s="23" t="s">
        <v>81</v>
      </c>
      <c r="G6" s="23" t="s">
        <v>82</v>
      </c>
      <c r="H6" s="28" t="s">
        <v>136</v>
      </c>
      <c r="I6" s="23" t="s">
        <v>81</v>
      </c>
      <c r="J6" s="23" t="s">
        <v>82</v>
      </c>
      <c r="K6" s="28" t="s">
        <v>135</v>
      </c>
      <c r="L6" s="23" t="s">
        <v>81</v>
      </c>
      <c r="M6" s="23" t="s">
        <v>82</v>
      </c>
      <c r="N6" s="28" t="s">
        <v>135</v>
      </c>
      <c r="O6" s="23" t="s">
        <v>81</v>
      </c>
      <c r="P6" s="23" t="s">
        <v>82</v>
      </c>
      <c r="Q6" s="28" t="s">
        <v>135</v>
      </c>
      <c r="R6" s="23" t="s">
        <v>81</v>
      </c>
      <c r="S6" s="23" t="s">
        <v>82</v>
      </c>
      <c r="T6" s="28" t="s">
        <v>135</v>
      </c>
    </row>
    <row r="7" spans="1:20">
      <c r="A7" s="24" t="s">
        <v>52</v>
      </c>
      <c r="B7" s="26" t="s">
        <v>94</v>
      </c>
      <c r="C7" s="26">
        <f>IF(B7="","",VLOOKUP(B7,DATA!$A$2:$E$68,2,0))</f>
        <v>1.8</v>
      </c>
      <c r="D7" s="26">
        <f>IF(B7="","",VLOOKUP(B7,DATA!$A$2:$E$68,3,0))</f>
        <v>1</v>
      </c>
      <c r="E7" s="26">
        <f>IF(B7="","",VLOOKUP(B7,DATA!$A$2:$E$68,4,0))</f>
        <v>1</v>
      </c>
      <c r="F7" s="6"/>
      <c r="G7" s="6"/>
      <c r="H7" s="23" t="str">
        <f>IF(SUM(F7:G7)&gt;0,F$5-VLOOKUP($B7,DATA!$A$2:$E$68,5,0),"")</f>
        <v/>
      </c>
      <c r="I7" s="6">
        <v>1</v>
      </c>
      <c r="J7" s="6">
        <v>1</v>
      </c>
      <c r="K7" s="23">
        <f>IF(SUM(I7:J7)&gt;0,I$5-VLOOKUP($B7,DATA!$A$2:$E$68,5,0),"")</f>
        <v>50</v>
      </c>
      <c r="L7" s="6"/>
      <c r="M7" s="6"/>
      <c r="N7" s="23" t="str">
        <f>IF(SUM(L7:M7)&gt;0,L$5-VLOOKUP($B7,DATA!$A$2:$E$68,5,0),"")</f>
        <v/>
      </c>
      <c r="O7" s="6">
        <v>1</v>
      </c>
      <c r="P7" s="6">
        <v>1</v>
      </c>
      <c r="Q7" s="23">
        <f>IF(SUM(O7:P7)&gt;0,O$5-VLOOKUP($B7,DATA!$A$2:$E$68,5,0),"")</f>
        <v>52</v>
      </c>
      <c r="R7" s="6"/>
      <c r="S7" s="6"/>
      <c r="T7" s="23" t="str">
        <f>IF(SUM(R7:S7)&gt;0,R$5-VLOOKUP($B7,DATA!$A$2:$E$68,5,0),"")</f>
        <v/>
      </c>
    </row>
    <row r="8" spans="1:20">
      <c r="A8" s="26"/>
      <c r="B8" s="26" t="s">
        <v>125</v>
      </c>
      <c r="C8" s="26">
        <f>IF(B8="","",VLOOKUP(B8,DATA!$A$2:$E$68,2,0))</f>
        <v>4.9000000000000004</v>
      </c>
      <c r="D8" s="26">
        <f>IF(B8="","",VLOOKUP(B8,DATA!$A$2:$E$68,3,0))</f>
        <v>0.5</v>
      </c>
      <c r="E8" s="26">
        <f>IF(B8="","",VLOOKUP(B8,DATA!$A$2:$E$68,4,0))</f>
        <v>1</v>
      </c>
      <c r="F8" s="6"/>
      <c r="G8" s="6"/>
      <c r="H8" s="23" t="str">
        <f>IF(SUM(F8:G8)&gt;0,F$5-VLOOKUP($B8,DATA!$A$2:$E$68,5,0),"")</f>
        <v/>
      </c>
      <c r="I8" s="6">
        <v>1</v>
      </c>
      <c r="J8" s="6">
        <v>1</v>
      </c>
      <c r="K8" s="23">
        <f>IF(SUM(I8:J8)&gt;0,I$5-VLOOKUP($B8,DATA!$A$2:$E$68,5,0),"")</f>
        <v>50</v>
      </c>
      <c r="L8" s="6"/>
      <c r="M8" s="6"/>
      <c r="N8" s="23" t="str">
        <f>IF(SUM(L8:M8)&gt;0,L$5-VLOOKUP($B8,DATA!$A$2:$E$68,5,0),"")</f>
        <v/>
      </c>
      <c r="O8" s="6">
        <v>1</v>
      </c>
      <c r="P8" s="6">
        <v>1</v>
      </c>
      <c r="Q8" s="23">
        <f>IF(SUM(O8:P8)&gt;0,O$5-VLOOKUP($B8,DATA!$A$2:$E$68,5,0),"")</f>
        <v>52</v>
      </c>
      <c r="R8" s="6"/>
      <c r="S8" s="6"/>
      <c r="T8" s="23" t="str">
        <f>IF(SUM(R8:S8)&gt;0,R$5-VLOOKUP($B8,DATA!$A$2:$E$68,5,0),"")</f>
        <v/>
      </c>
    </row>
    <row r="9" spans="1:20">
      <c r="A9" s="26"/>
      <c r="B9" s="26" t="s">
        <v>126</v>
      </c>
      <c r="C9" s="26">
        <f>IF(B9="","",VLOOKUP(B9,DATA!$A$2:$E$68,2,0))</f>
        <v>1.5</v>
      </c>
      <c r="D9" s="26">
        <f>IF(B9="","",VLOOKUP(B9,DATA!$A$2:$E$68,3,0))</f>
        <v>1</v>
      </c>
      <c r="E9" s="26">
        <f>IF(B9="","",VLOOKUP(B9,DATA!$A$2:$E$68,4,0))</f>
        <v>1</v>
      </c>
      <c r="F9" s="6"/>
      <c r="G9" s="6"/>
      <c r="H9" s="23" t="str">
        <f>IF(SUM(F9:G9)&gt;0,F$5-VLOOKUP($B9,DATA!$A$2:$E$68,5,0),"")</f>
        <v/>
      </c>
      <c r="I9" s="6"/>
      <c r="J9" s="6">
        <v>1</v>
      </c>
      <c r="K9" s="23">
        <f>IF(SUM(I9:J9)&gt;0,I$5-VLOOKUP($B9,DATA!$A$2:$E$68,5,0),"")</f>
        <v>50</v>
      </c>
      <c r="L9" s="6"/>
      <c r="M9" s="6"/>
      <c r="N9" s="23" t="str">
        <f>IF(SUM(L9:M9)&gt;0,L$5-VLOOKUP($B9,DATA!$A$2:$E$68,5,0),"")</f>
        <v/>
      </c>
      <c r="O9" s="6"/>
      <c r="P9" s="6">
        <v>1</v>
      </c>
      <c r="Q9" s="23">
        <f>IF(SUM(O9:P9)&gt;0,O$5-VLOOKUP($B9,DATA!$A$2:$E$68,5,0),"")</f>
        <v>52</v>
      </c>
      <c r="R9" s="6"/>
      <c r="S9" s="6"/>
      <c r="T9" s="23" t="str">
        <f>IF(SUM(R9:S9)&gt;0,R$5-VLOOKUP($B9,DATA!$A$2:$E$68,5,0),"")</f>
        <v/>
      </c>
    </row>
    <row r="10" spans="1:20">
      <c r="A10" s="26"/>
      <c r="B10" s="26" t="s">
        <v>129</v>
      </c>
      <c r="C10" s="26">
        <f>IF(B10="","",VLOOKUP(B10,DATA!$A$2:$E$68,2,0))</f>
        <v>4.5</v>
      </c>
      <c r="D10" s="26">
        <f>IF(B10="","",VLOOKUP(B10,DATA!$A$2:$E$68,3,0))</f>
        <v>0.3</v>
      </c>
      <c r="E10" s="26">
        <f>IF(B10="","",VLOOKUP(B10,DATA!$A$2:$E$68,4,0))</f>
        <v>0.6</v>
      </c>
      <c r="F10" s="6">
        <v>1</v>
      </c>
      <c r="G10" s="6">
        <v>1</v>
      </c>
      <c r="H10" s="23">
        <f>IF(SUM(F10:G10)&gt;0,F$5-VLOOKUP($B10,DATA!$A$2:$E$68,5,0),"")</f>
        <v>49</v>
      </c>
      <c r="I10" s="6"/>
      <c r="J10" s="6"/>
      <c r="K10" s="23" t="str">
        <f>IF(SUM(I10:J10)&gt;0,I$5-VLOOKUP($B10,DATA!$A$2:$E$68,5,0),"")</f>
        <v/>
      </c>
      <c r="L10" s="6">
        <v>1</v>
      </c>
      <c r="M10" s="6">
        <v>1</v>
      </c>
      <c r="N10" s="23">
        <f>IF(SUM(L10:M10)&gt;0,L$5-VLOOKUP($B10,DATA!$A$2:$E$68,5,0),"")</f>
        <v>51</v>
      </c>
      <c r="O10" s="6"/>
      <c r="P10" s="6"/>
      <c r="Q10" s="23" t="str">
        <f>IF(SUM(O10:P10)&gt;0,O$5-VLOOKUP($B10,DATA!$A$2:$E$68,5,0),"")</f>
        <v/>
      </c>
      <c r="R10" s="6"/>
      <c r="S10" s="6"/>
      <c r="T10" s="23" t="str">
        <f>IF(SUM(R10:S10)&gt;0,R$5-VLOOKUP($B10,DATA!$A$2:$E$68,5,0),"")</f>
        <v/>
      </c>
    </row>
    <row r="11" spans="1:20">
      <c r="A11" s="26"/>
      <c r="B11" s="25" t="s">
        <v>114</v>
      </c>
      <c r="C11" s="26">
        <f>IF(B11="","",VLOOKUP(B11,DATA!$A$2:$E$68,2,0))</f>
        <v>2</v>
      </c>
      <c r="D11" s="26">
        <f>IF(B11="","",VLOOKUP(B11,DATA!$A$2:$E$68,3,0))</f>
        <v>0.5</v>
      </c>
      <c r="E11" s="26">
        <f>IF(B11="","",VLOOKUP(B11,DATA!$A$2:$E$68,4,0))</f>
        <v>1</v>
      </c>
      <c r="F11" s="27">
        <v>1</v>
      </c>
      <c r="G11" s="6">
        <v>1</v>
      </c>
      <c r="H11" s="23">
        <f>IF(SUM(F11:G11)&gt;0,F$5-VLOOKUP($B11,DATA!$A$2:$E$68,5,0),"")</f>
        <v>49</v>
      </c>
      <c r="I11" s="6"/>
      <c r="J11" s="6"/>
      <c r="K11" s="23" t="str">
        <f>IF(SUM(I11:J11)&gt;0,I$5-VLOOKUP($B11,DATA!$A$2:$E$68,5,0),"")</f>
        <v/>
      </c>
      <c r="L11" s="6">
        <v>1</v>
      </c>
      <c r="M11" s="6">
        <v>1</v>
      </c>
      <c r="N11" s="23">
        <f>IF(SUM(L11:M11)&gt;0,L$5-VLOOKUP($B11,DATA!$A$2:$E$68,5,0),"")</f>
        <v>51</v>
      </c>
      <c r="O11" s="6"/>
      <c r="P11" s="6"/>
      <c r="Q11" s="23" t="str">
        <f>IF(SUM(O11:P11)&gt;0,O$5-VLOOKUP($B11,DATA!$A$2:$E$68,5,0),"")</f>
        <v/>
      </c>
      <c r="R11" s="6"/>
      <c r="S11" s="6"/>
      <c r="T11" s="23" t="str">
        <f>IF(SUM(R11:S11)&gt;0,R$5-VLOOKUP($B11,DATA!$A$2:$E$68,5,0),"")</f>
        <v/>
      </c>
    </row>
    <row r="12" spans="1:20">
      <c r="A12" s="26"/>
      <c r="B12" s="26" t="s">
        <v>131</v>
      </c>
      <c r="C12" s="26">
        <f>IF(B12="","",VLOOKUP(B12,DATA!$A$2:$E$68,2,0))</f>
        <v>15</v>
      </c>
      <c r="D12" s="26">
        <f>IF(B12="","",VLOOKUP(B12,DATA!$A$2:$E$68,3,0))</f>
        <v>0.15</v>
      </c>
      <c r="E12" s="26">
        <f>IF(B12="","",VLOOKUP(B12,DATA!$A$2:$E$68,4,0))</f>
        <v>0.3</v>
      </c>
      <c r="F12" s="6">
        <v>1</v>
      </c>
      <c r="G12" s="6">
        <v>1</v>
      </c>
      <c r="H12" s="23">
        <f>IF(SUM(F12:G12)&gt;0,F$5-VLOOKUP($B12,DATA!$A$2:$E$68,5,0),"")</f>
        <v>49</v>
      </c>
      <c r="I12" s="6">
        <v>1</v>
      </c>
      <c r="J12" s="6">
        <v>1</v>
      </c>
      <c r="K12" s="23">
        <f>IF(SUM(I12:J12)&gt;0,I$5-VLOOKUP($B12,DATA!$A$2:$E$68,5,0),"")</f>
        <v>50</v>
      </c>
      <c r="L12" s="6">
        <v>1</v>
      </c>
      <c r="M12" s="6">
        <v>1</v>
      </c>
      <c r="N12" s="23">
        <f>IF(SUM(L12:M12)&gt;0,L$5-VLOOKUP($B12,DATA!$A$2:$E$68,5,0),"")</f>
        <v>51</v>
      </c>
      <c r="O12" s="6">
        <v>1</v>
      </c>
      <c r="P12" s="6">
        <v>1</v>
      </c>
      <c r="Q12" s="23">
        <f>IF(SUM(O12:P12)&gt;0,O$5-VLOOKUP($B12,DATA!$A$2:$E$68,5,0),"")</f>
        <v>52</v>
      </c>
      <c r="R12" s="6"/>
      <c r="S12" s="6"/>
      <c r="T12" s="23" t="str">
        <f>IF(SUM(R12:S12)&gt;0,R$5-VLOOKUP($B12,DATA!$A$2:$E$68,5,0),"")</f>
        <v/>
      </c>
    </row>
    <row r="13" spans="1:20">
      <c r="A13" s="26"/>
      <c r="B13" s="26" t="s">
        <v>87</v>
      </c>
      <c r="C13" s="26">
        <f>IF(B13="","",VLOOKUP(B13,DATA!$A$2:$E$68,2,0))</f>
        <v>1.9</v>
      </c>
      <c r="D13" s="26">
        <f>IF(B13="","",VLOOKUP(B13,DATA!$A$2:$E$68,3,0))</f>
        <v>0.5</v>
      </c>
      <c r="E13" s="26">
        <f>IF(B13="","",VLOOKUP(B13,DATA!$A$2:$E$68,4,0))</f>
        <v>1</v>
      </c>
      <c r="F13" s="6">
        <v>1</v>
      </c>
      <c r="G13" s="6">
        <v>1</v>
      </c>
      <c r="H13" s="23">
        <f>IF(SUM(F13:G13)&gt;0,F$5-VLOOKUP($B13,DATA!$A$2:$E$68,5,0),"")</f>
        <v>49</v>
      </c>
      <c r="I13" s="6"/>
      <c r="J13" s="6"/>
      <c r="K13" s="23" t="str">
        <f>IF(SUM(I13:J13)&gt;0,I$5-VLOOKUP($B13,DATA!$A$2:$E$68,5,0),"")</f>
        <v/>
      </c>
      <c r="L13" s="6">
        <v>1</v>
      </c>
      <c r="M13" s="6">
        <v>1</v>
      </c>
      <c r="N13" s="23">
        <f>IF(SUM(L13:M13)&gt;0,L$5-VLOOKUP($B13,DATA!$A$2:$E$68,5,0),"")</f>
        <v>51</v>
      </c>
      <c r="O13" s="6"/>
      <c r="P13" s="6"/>
      <c r="Q13" s="23" t="str">
        <f>IF(SUM(O13:P13)&gt;0,O$5-VLOOKUP($B13,DATA!$A$2:$E$68,5,0),"")</f>
        <v/>
      </c>
      <c r="R13" s="6"/>
      <c r="S13" s="6"/>
      <c r="T13" s="23" t="str">
        <f>IF(SUM(R13:S13)&gt;0,R$5-VLOOKUP($B13,DATA!$A$2:$E$68,5,0),"")</f>
        <v/>
      </c>
    </row>
    <row r="14" spans="1:20">
      <c r="A14" s="26"/>
      <c r="B14" s="26" t="s">
        <v>132</v>
      </c>
      <c r="C14" s="26">
        <f>IF(B14="","",VLOOKUP(B14,DATA!$A$2:$E$68,2,0))</f>
        <v>3</v>
      </c>
      <c r="D14" s="26">
        <f>IF(B14="","",VLOOKUP(B14,DATA!$A$2:$E$68,3,0))</f>
        <v>0.45</v>
      </c>
      <c r="E14" s="26">
        <f>IF(B14="","",VLOOKUP(B14,DATA!$A$2:$E$68,4,0))</f>
        <v>0.9</v>
      </c>
      <c r="F14" s="6"/>
      <c r="G14" s="6"/>
      <c r="H14" s="23" t="str">
        <f>IF(SUM(F14:G14)&gt;0,F$5-VLOOKUP($B14,DATA!$A$2:$E$68,5,0),"")</f>
        <v/>
      </c>
      <c r="I14" s="6">
        <v>1</v>
      </c>
      <c r="J14" s="6">
        <v>1</v>
      </c>
      <c r="K14" s="23">
        <f>IF(SUM(I14:J14)&gt;0,I$5-VLOOKUP($B14,DATA!$A$2:$E$68,5,0),"")</f>
        <v>50</v>
      </c>
      <c r="L14" s="6"/>
      <c r="M14" s="6"/>
      <c r="N14" s="23" t="str">
        <f>IF(SUM(L14:M14)&gt;0,L$5-VLOOKUP($B14,DATA!$A$2:$E$68,5,0),"")</f>
        <v/>
      </c>
      <c r="O14" s="6">
        <v>1</v>
      </c>
      <c r="P14" s="6">
        <v>1</v>
      </c>
      <c r="Q14" s="23">
        <f>IF(SUM(O14:P14)&gt;0,O$5-VLOOKUP($B14,DATA!$A$2:$E$68,5,0),"")</f>
        <v>52</v>
      </c>
      <c r="R14" s="6"/>
      <c r="S14" s="6"/>
      <c r="T14" s="23" t="str">
        <f>IF(SUM(R14:S14)&gt;0,R$5-VLOOKUP($B14,DATA!$A$2:$E$68,5,0),"")</f>
        <v/>
      </c>
    </row>
    <row r="15" spans="1:20">
      <c r="A15" s="26"/>
      <c r="B15" s="26" t="s">
        <v>97</v>
      </c>
      <c r="C15" s="26">
        <f>IF(B15="","",VLOOKUP(B15,DATA!$A$2:$E$68,2,0))</f>
        <v>1.4</v>
      </c>
      <c r="D15" s="26">
        <f>IF(B15="","",VLOOKUP(B15,DATA!$A$2:$E$68,3,0))</f>
        <v>0.5</v>
      </c>
      <c r="E15" s="26">
        <f>IF(B15="","",VLOOKUP(B15,DATA!$A$2:$E$68,4,0))</f>
        <v>1</v>
      </c>
      <c r="F15" s="6"/>
      <c r="G15" s="6"/>
      <c r="H15" s="23" t="str">
        <f>IF(SUM(F15:G15)&gt;0,F$5-VLOOKUP($B15,DATA!$A$2:$E$68,5,0),"")</f>
        <v/>
      </c>
      <c r="I15" s="6"/>
      <c r="J15" s="33">
        <v>0.5</v>
      </c>
      <c r="K15" s="23">
        <f>IF(SUM(I15:J15)&gt;0,I$5-VLOOKUP($B15,DATA!$A$2:$E$68,5,0),"")</f>
        <v>50</v>
      </c>
      <c r="L15" s="6"/>
      <c r="M15" s="6"/>
      <c r="N15" s="23" t="str">
        <f>IF(SUM(L15:M15)&gt;0,L$5-VLOOKUP($B15,DATA!$A$2:$E$68,5,0),"")</f>
        <v/>
      </c>
      <c r="O15" s="6"/>
      <c r="P15" s="33">
        <v>0.5</v>
      </c>
      <c r="Q15" s="23">
        <f>IF(SUM(O15:P15)&gt;0,O$5-VLOOKUP($B15,DATA!$A$2:$E$68,5,0),"")</f>
        <v>52</v>
      </c>
      <c r="R15" s="6"/>
      <c r="S15" s="6"/>
      <c r="T15" s="23" t="str">
        <f>IF(SUM(R15:S15)&gt;0,R$5-VLOOKUP($B15,DATA!$A$2:$E$68,5,0),"")</f>
        <v/>
      </c>
    </row>
    <row r="16" spans="1:20">
      <c r="A16" s="26"/>
      <c r="B16" s="26" t="s">
        <v>119</v>
      </c>
      <c r="C16" s="26">
        <f>IF(B16="","",VLOOKUP(B16,DATA!$A$2:$E$68,2,0))</f>
        <v>1.5</v>
      </c>
      <c r="D16" s="26">
        <f>IF(B16="","",VLOOKUP(B16,DATA!$A$2:$E$68,3,0))</f>
        <v>1</v>
      </c>
      <c r="E16" s="26">
        <f>IF(B16="","",VLOOKUP(B16,DATA!$A$2:$E$68,4,0))</f>
        <v>2</v>
      </c>
      <c r="F16" s="6"/>
      <c r="G16" s="6"/>
      <c r="H16" s="23" t="str">
        <f>IF(SUM(F16:G16)&gt;0,F$5-VLOOKUP($B16,DATA!$A$2:$E$68,5,0),"")</f>
        <v/>
      </c>
      <c r="I16" s="6"/>
      <c r="J16" s="6"/>
      <c r="K16" s="23" t="str">
        <f>IF(SUM(I16:J16)&gt;0,I$5-VLOOKUP($B16,DATA!$A$2:$E$68,5,0),"")</f>
        <v/>
      </c>
      <c r="L16" s="6"/>
      <c r="M16" s="6"/>
      <c r="N16" s="23" t="str">
        <f>IF(SUM(L16:M16)&gt;0,L$5-VLOOKUP($B16,DATA!$A$2:$E$68,5,0),"")</f>
        <v/>
      </c>
      <c r="O16" s="6">
        <v>1</v>
      </c>
      <c r="P16" s="6">
        <v>1</v>
      </c>
      <c r="Q16" s="23">
        <f>IF(SUM(O16:P16)&gt;0,O$5-VLOOKUP($B16,DATA!$A$2:$E$68,5,0),"")</f>
        <v>52</v>
      </c>
      <c r="R16" s="6"/>
      <c r="S16" s="6"/>
      <c r="T16" s="23" t="str">
        <f>IF(SUM(R16:S16)&gt;0,R$5-VLOOKUP($B16,DATA!$A$2:$E$68,5,0),"")</f>
        <v/>
      </c>
    </row>
    <row r="17" spans="1:20">
      <c r="A17" s="26"/>
      <c r="B17" s="26" t="s">
        <v>112</v>
      </c>
      <c r="C17" s="26">
        <f>IF(B17="","",VLOOKUP(B17,DATA!$A$2:$E$68,2,0))</f>
        <v>1.3</v>
      </c>
      <c r="D17" s="26">
        <f>IF(B17="","",VLOOKUP(B17,DATA!$A$2:$E$68,3,0))</f>
        <v>1</v>
      </c>
      <c r="E17" s="26">
        <f>IF(B17="","",VLOOKUP(B17,DATA!$A$2:$E$68,4,0))</f>
        <v>2</v>
      </c>
      <c r="F17" s="6"/>
      <c r="G17" s="6"/>
      <c r="H17" s="23" t="str">
        <f>IF(SUM(F17:G17)&gt;0,F$5-VLOOKUP($B17,DATA!$A$2:$E$68,5,0),"")</f>
        <v/>
      </c>
      <c r="I17" s="6">
        <v>1</v>
      </c>
      <c r="J17" s="6">
        <v>1</v>
      </c>
      <c r="K17" s="23">
        <f>IF(SUM(I17:J17)&gt;0,I$5-VLOOKUP($B17,DATA!$A$2:$E$68,5,0),"")</f>
        <v>50</v>
      </c>
      <c r="L17" s="6"/>
      <c r="M17" s="6"/>
      <c r="N17" s="23" t="str">
        <f>IF(SUM(L17:M17)&gt;0,L$5-VLOOKUP($B17,DATA!$A$2:$E$68,5,0),"")</f>
        <v/>
      </c>
      <c r="O17" s="6"/>
      <c r="P17" s="6"/>
      <c r="Q17" s="23" t="str">
        <f>IF(SUM(O17:P17)&gt;0,O$5-VLOOKUP($B17,DATA!$A$2:$E$68,5,0),"")</f>
        <v/>
      </c>
      <c r="R17" s="6"/>
      <c r="S17" s="6"/>
      <c r="T17" s="23" t="str">
        <f>IF(SUM(R17:S17)&gt;0,R$5-VLOOKUP($B17,DATA!$A$2:$E$68,5,0),"")</f>
        <v/>
      </c>
    </row>
    <row r="18" spans="1:20">
      <c r="A18" s="26"/>
      <c r="B18" s="26" t="s">
        <v>98</v>
      </c>
      <c r="C18" s="26">
        <f>IF(B18="","",VLOOKUP(B18,DATA!$A$2:$E$68,2,0))</f>
        <v>2.7</v>
      </c>
      <c r="D18" s="26">
        <f>IF(B18="","",VLOOKUP(B18,DATA!$A$2:$E$68,3,0))</f>
        <v>0.5</v>
      </c>
      <c r="E18" s="26">
        <f>IF(B18="","",VLOOKUP(B18,DATA!$A$2:$E$68,4,0))</f>
        <v>1</v>
      </c>
      <c r="F18" s="6">
        <v>1</v>
      </c>
      <c r="G18" s="6">
        <v>1</v>
      </c>
      <c r="H18" s="23">
        <f>IF(SUM(F18:G18)&gt;0,F$5-VLOOKUP($B18,DATA!$A$2:$E$68,5,0),"")</f>
        <v>49</v>
      </c>
      <c r="I18" s="6"/>
      <c r="J18" s="6"/>
      <c r="K18" s="23" t="str">
        <f>IF(SUM(I18:J18)&gt;0,I$5-VLOOKUP($B18,DATA!$A$2:$E$68,5,0),"")</f>
        <v/>
      </c>
      <c r="L18" s="6">
        <v>1</v>
      </c>
      <c r="M18" s="6">
        <v>1</v>
      </c>
      <c r="N18" s="23">
        <f>IF(SUM(L18:M18)&gt;0,L$5-VLOOKUP($B18,DATA!$A$2:$E$68,5,0),"")</f>
        <v>51</v>
      </c>
      <c r="O18" s="6"/>
      <c r="P18" s="6"/>
      <c r="Q18" s="23" t="str">
        <f>IF(SUM(O18:P18)&gt;0,O$5-VLOOKUP($B18,DATA!$A$2:$E$68,5,0),"")</f>
        <v/>
      </c>
      <c r="R18" s="6"/>
      <c r="S18" s="6"/>
      <c r="T18" s="23" t="str">
        <f>IF(SUM(R18:S18)&gt;0,R$5-VLOOKUP($B18,DATA!$A$2:$E$68,5,0),"")</f>
        <v/>
      </c>
    </row>
    <row r="19" spans="1:20">
      <c r="A19" s="26"/>
      <c r="B19" s="66" t="s">
        <v>95</v>
      </c>
      <c r="C19" s="26">
        <f>IF(B19="","",VLOOKUP(B19,DATA!$A$2:$E$68,2,0))</f>
        <v>4.5</v>
      </c>
      <c r="D19" s="26">
        <f>IF(B19="","",VLOOKUP(B19,DATA!$A$2:$E$68,3,0))</f>
        <v>0.2</v>
      </c>
      <c r="E19" s="26">
        <f>IF(B19="","",VLOOKUP(B19,DATA!$A$2:$E$68,4,0))</f>
        <v>0.4</v>
      </c>
      <c r="F19" s="6">
        <v>1</v>
      </c>
      <c r="G19" s="6">
        <v>1</v>
      </c>
      <c r="H19" s="23">
        <f>IF(SUM(F19:G19)&gt;0,F$5-VLOOKUP($B19,DATA!$A$2:$E$68,5,0),"")</f>
        <v>49</v>
      </c>
      <c r="I19" s="6"/>
      <c r="J19" s="6"/>
      <c r="K19" s="23" t="str">
        <f>IF(SUM(I19:J19)&gt;0,I$5-VLOOKUP($B19,DATA!$A$2:$E$68,5,0),"")</f>
        <v/>
      </c>
      <c r="L19" s="6">
        <v>1</v>
      </c>
      <c r="M19" s="6">
        <v>1</v>
      </c>
      <c r="N19" s="23">
        <f>IF(SUM(L19:M19)&gt;0,L$5-VLOOKUP($B19,DATA!$A$2:$E$68,5,0),"")</f>
        <v>51</v>
      </c>
      <c r="O19" s="6"/>
      <c r="P19" s="6"/>
      <c r="Q19" s="23" t="str">
        <f>IF(SUM(O19:P19)&gt;0,O$5-VLOOKUP($B19,DATA!$A$2:$E$68,5,0),"")</f>
        <v/>
      </c>
      <c r="R19" s="6"/>
      <c r="S19" s="6"/>
      <c r="T19" s="23" t="str">
        <f>IF(SUM(R19:S19)&gt;0,R$5-VLOOKUP($B19,DATA!$A$2:$E$68,5,0),"")</f>
        <v/>
      </c>
    </row>
    <row r="20" spans="1:20">
      <c r="A20" s="26"/>
      <c r="B20" s="26" t="s">
        <v>99</v>
      </c>
      <c r="C20" s="26">
        <f>IF(B20="","",VLOOKUP(B20,DATA!$A$2:$E$68,2,0))</f>
        <v>1.5</v>
      </c>
      <c r="D20" s="26">
        <f>IF(B20="","",VLOOKUP(B20,DATA!$A$2:$E$68,3,0))</f>
        <v>0.4</v>
      </c>
      <c r="E20" s="26">
        <f>IF(B20="","",VLOOKUP(B20,DATA!$A$2:$E$68,4,0))</f>
        <v>0.8</v>
      </c>
      <c r="F20" s="6"/>
      <c r="G20" s="6"/>
      <c r="H20" s="23" t="str">
        <f>IF(SUM(F20:G20)&gt;0,F$5-VLOOKUP($B20,DATA!$A$2:$E$68,5,0),"")</f>
        <v/>
      </c>
      <c r="I20" s="6">
        <v>1</v>
      </c>
      <c r="J20" s="6">
        <v>1</v>
      </c>
      <c r="K20" s="23">
        <f>IF(SUM(I20:J20)&gt;0,I$5-VLOOKUP($B20,DATA!$A$2:$E$68,5,0),"")</f>
        <v>50</v>
      </c>
      <c r="L20" s="6"/>
      <c r="M20" s="6"/>
      <c r="N20" s="23" t="str">
        <f>IF(SUM(L20:M20)&gt;0,L$5-VLOOKUP($B20,DATA!$A$2:$E$68,5,0),"")</f>
        <v/>
      </c>
      <c r="O20" s="6">
        <v>1</v>
      </c>
      <c r="P20" s="6">
        <v>1</v>
      </c>
      <c r="Q20" s="23">
        <f>IF(SUM(O20:P20)&gt;0,O$5-VLOOKUP($B20,DATA!$A$2:$E$68,5,0),"")</f>
        <v>52</v>
      </c>
      <c r="R20" s="6"/>
      <c r="S20" s="6"/>
      <c r="T20" s="23" t="str">
        <f>IF(SUM(R20:S20)&gt;0,R$5-VLOOKUP($B20,DATA!$A$2:$E$68,5,0),"")</f>
        <v/>
      </c>
    </row>
    <row r="21" spans="1:20">
      <c r="A21" s="26"/>
      <c r="B21" s="26" t="s">
        <v>100</v>
      </c>
      <c r="C21" s="26">
        <f>IF(B21="","",VLOOKUP(B21,DATA!$A$2:$E$68,2,0))</f>
        <v>3.5</v>
      </c>
      <c r="D21" s="26">
        <f>IF(B21="","",VLOOKUP(B21,DATA!$A$2:$E$68,3,0))</f>
        <v>0.5</v>
      </c>
      <c r="E21" s="26">
        <f>IF(B21="","",VLOOKUP(B21,DATA!$A$2:$E$68,4,0))</f>
        <v>1</v>
      </c>
      <c r="F21" s="6">
        <v>1</v>
      </c>
      <c r="G21" s="6">
        <v>1</v>
      </c>
      <c r="H21" s="23">
        <f>IF(SUM(F21:G21)&gt;0,F$5-VLOOKUP($B21,DATA!$A$2:$E$68,5,0),"")</f>
        <v>49</v>
      </c>
      <c r="I21" s="6"/>
      <c r="J21" s="6"/>
      <c r="K21" s="23" t="str">
        <f>IF(SUM(I21:J21)&gt;0,I$5-VLOOKUP($B21,DATA!$A$2:$E$68,5,0),"")</f>
        <v/>
      </c>
      <c r="L21" s="6">
        <v>1</v>
      </c>
      <c r="M21" s="6">
        <v>1</v>
      </c>
      <c r="N21" s="23">
        <f>IF(SUM(L21:M21)&gt;0,L$5-VLOOKUP($B21,DATA!$A$2:$E$68,5,0),"")</f>
        <v>51</v>
      </c>
      <c r="O21" s="6"/>
      <c r="P21" s="6"/>
      <c r="Q21" s="23" t="str">
        <f>IF(SUM(O21:P21)&gt;0,O$5-VLOOKUP($B21,DATA!$A$2:$E$68,5,0),"")</f>
        <v/>
      </c>
      <c r="R21" s="6"/>
      <c r="S21" s="6"/>
      <c r="T21" s="23" t="str">
        <f>IF(SUM(R21:S21)&gt;0,R$5-VLOOKUP($B21,DATA!$A$2:$E$68,5,0),"")</f>
        <v/>
      </c>
    </row>
    <row r="22" spans="1:20">
      <c r="A22" s="26"/>
      <c r="B22" s="26" t="s">
        <v>72</v>
      </c>
      <c r="C22" s="26">
        <f>IF(B22="","",VLOOKUP(B22,DATA!$A$2:$E$68,2,0))</f>
        <v>1</v>
      </c>
      <c r="D22" s="26">
        <f>IF(B22="","",VLOOKUP(B22,DATA!$A$2:$E$68,3,0))</f>
        <v>1</v>
      </c>
      <c r="E22" s="26">
        <f>IF(B22="","",VLOOKUP(B22,DATA!$A$2:$E$68,4,0))</f>
        <v>1</v>
      </c>
      <c r="F22" s="6"/>
      <c r="G22" s="6"/>
      <c r="H22" s="23" t="str">
        <f>IF(SUM(F22:G22)&gt;0,F$5-VLOOKUP($B22,DATA!$A$2:$E$68,5,0),"")</f>
        <v/>
      </c>
      <c r="I22" s="6"/>
      <c r="J22" s="6"/>
      <c r="K22" s="23" t="str">
        <f>IF(SUM(I22:J22)&gt;0,I$5-VLOOKUP($B22,DATA!$A$2:$E$68,5,0),"")</f>
        <v/>
      </c>
      <c r="L22" s="6"/>
      <c r="M22" s="6"/>
      <c r="N22" s="23" t="str">
        <f>IF(SUM(L22:M22)&gt;0,L$5-VLOOKUP($B22,DATA!$A$2:$E$68,5,0),"")</f>
        <v/>
      </c>
      <c r="O22" s="6"/>
      <c r="P22" s="6"/>
      <c r="Q22" s="23" t="str">
        <f>IF(SUM(O22:P22)&gt;0,O$5-VLOOKUP($B22,DATA!$A$2:$E$68,5,0),"")</f>
        <v/>
      </c>
      <c r="R22" s="6"/>
      <c r="S22" s="6"/>
      <c r="T22" s="23" t="str">
        <f>IF(SUM(R22:S22)&gt;0,R$5-VLOOKUP($B22,DATA!$A$2:$E$68,5,0),"")</f>
        <v/>
      </c>
    </row>
    <row r="23" spans="1:20">
      <c r="A23" s="26"/>
      <c r="B23" s="26" t="s">
        <v>72</v>
      </c>
      <c r="C23" s="26">
        <f>IF(B23="","",VLOOKUP(B23,DATA!$A$2:$E$68,2,0))</f>
        <v>1</v>
      </c>
      <c r="D23" s="26">
        <f>IF(B23="","",VLOOKUP(B23,DATA!$A$2:$E$68,3,0))</f>
        <v>1</v>
      </c>
      <c r="E23" s="26">
        <f>IF(B23="","",VLOOKUP(B23,DATA!$A$2:$E$68,4,0))</f>
        <v>1</v>
      </c>
      <c r="F23" s="6"/>
      <c r="G23" s="6"/>
      <c r="H23" s="23" t="str">
        <f>IF(SUM(F23:G23)&gt;0,F$5-VLOOKUP($B23,DATA!$A$2:$E$68,5,0),"")</f>
        <v/>
      </c>
      <c r="I23" s="6"/>
      <c r="J23" s="6"/>
      <c r="K23" s="23" t="str">
        <f>IF(SUM(I23:J23)&gt;0,I$5-VLOOKUP($B23,DATA!$A$2:$E$68,5,0),"")</f>
        <v/>
      </c>
      <c r="L23" s="6"/>
      <c r="M23" s="6"/>
      <c r="N23" s="23" t="str">
        <f>IF(SUM(L23:M23)&gt;0,L$5-VLOOKUP($B23,DATA!$A$2:$E$68,5,0),"")</f>
        <v/>
      </c>
      <c r="O23" s="6"/>
      <c r="P23" s="6"/>
      <c r="Q23" s="23" t="str">
        <f>IF(SUM(O23:P23)&gt;0,O$5-VLOOKUP($B23,DATA!$A$2:$E$68,5,0),"")</f>
        <v/>
      </c>
      <c r="R23" s="6"/>
      <c r="S23" s="6"/>
      <c r="T23" s="23" t="str">
        <f>IF(SUM(R23:S23)&gt;0,R$5-VLOOKUP($B23,DATA!$A$2:$E$68,5,0),"")</f>
        <v/>
      </c>
    </row>
    <row r="24" spans="1:20">
      <c r="A24" s="21"/>
      <c r="B24" s="13"/>
      <c r="C24" s="21"/>
      <c r="D24" s="21"/>
      <c r="E24" s="21"/>
      <c r="F24" s="22">
        <f>SUMPRODUCT(($C$7:$C$23)*($D$7:$D$23)*(F$7:F$23))</f>
        <v>9.5500000000000007</v>
      </c>
      <c r="G24" s="22">
        <f>SUMPRODUCT(($C$7:$C$23)*($E$7:$E$23)*(G$7:G$23))</f>
        <v>19.100000000000001</v>
      </c>
      <c r="H24" s="22"/>
      <c r="I24" s="22">
        <f t="shared" ref="I24:S24" si="0">SUMPRODUCT(($C$7:$C$23)*($D$7:$D$23)*(I$7:I$23))</f>
        <v>9.75</v>
      </c>
      <c r="J24" s="22">
        <f>SUMPRODUCT(($C$7:$C$23)*($E$7:$E$23)*(J$7:J$23))</f>
        <v>19.899999999999999</v>
      </c>
      <c r="K24" s="22"/>
      <c r="L24" s="22">
        <f t="shared" si="0"/>
        <v>9.5500000000000007</v>
      </c>
      <c r="M24" s="22">
        <f>SUMPRODUCT(($C$7:$C$23)*($E$7:$E$23)*(M$7:M$23))</f>
        <v>19.100000000000001</v>
      </c>
      <c r="N24" s="22"/>
      <c r="O24" s="22">
        <f t="shared" si="0"/>
        <v>9.9499999999999993</v>
      </c>
      <c r="P24" s="22">
        <f>SUMPRODUCT(($C$7:$C$23)*($E$7:$E$23)*(P$7:P$23))</f>
        <v>20.299999999999997</v>
      </c>
      <c r="Q24" s="22"/>
      <c r="R24" s="22">
        <f t="shared" si="0"/>
        <v>0</v>
      </c>
      <c r="S24" s="22">
        <f t="shared" si="0"/>
        <v>0</v>
      </c>
      <c r="T24" s="22"/>
    </row>
    <row r="25" spans="1:20">
      <c r="A25" s="8"/>
      <c r="B25" s="8"/>
      <c r="C25" s="8"/>
      <c r="D25" s="8"/>
    </row>
    <row r="26" spans="1:20">
      <c r="A26" s="9"/>
      <c r="B26" s="9"/>
      <c r="C26" s="9"/>
      <c r="D26" s="9"/>
    </row>
    <row r="27" spans="1:20">
      <c r="A27" s="9"/>
      <c r="B27" s="9"/>
      <c r="C27" s="9"/>
      <c r="D27" s="9"/>
    </row>
    <row r="28" spans="1:20">
      <c r="A28" s="9"/>
      <c r="B28" s="9"/>
      <c r="C28" s="9"/>
      <c r="D28" s="9"/>
    </row>
    <row r="29" spans="1:20">
      <c r="A29" s="9"/>
      <c r="B29" s="9"/>
      <c r="C29" s="8"/>
      <c r="D29" s="8"/>
    </row>
    <row r="30" spans="1:20">
      <c r="A30" s="9"/>
      <c r="B30" s="9"/>
      <c r="C30" s="9"/>
      <c r="D30" s="9"/>
    </row>
    <row r="31" spans="1:20">
      <c r="A31" s="9"/>
      <c r="B31" s="9"/>
      <c r="C31" s="9"/>
      <c r="D31" s="9"/>
    </row>
    <row r="32" spans="1:20">
      <c r="A32" s="9"/>
      <c r="B32" s="9"/>
      <c r="C32" s="9"/>
      <c r="D32" s="9"/>
    </row>
    <row r="33" spans="1:4">
      <c r="A33" s="8"/>
      <c r="B33" s="8"/>
      <c r="C33" s="8"/>
      <c r="D33" s="8"/>
    </row>
    <row r="34" spans="1:4">
      <c r="A34" s="9"/>
      <c r="B34" s="9"/>
      <c r="C34" s="9"/>
      <c r="D34" s="9"/>
    </row>
    <row r="35" spans="1:4">
      <c r="A35" s="9"/>
      <c r="B35" s="9"/>
      <c r="C35" s="9"/>
      <c r="D35" s="9"/>
    </row>
    <row r="36" spans="1:4">
      <c r="A36" s="8"/>
      <c r="B36" s="8"/>
      <c r="C36" s="8"/>
      <c r="D36" s="8"/>
    </row>
    <row r="37" spans="1:4">
      <c r="A37" s="9"/>
      <c r="B37" s="9"/>
      <c r="C37" s="9"/>
      <c r="D37" s="9"/>
    </row>
    <row r="38" spans="1:4">
      <c r="A38" s="8"/>
      <c r="B38" s="8"/>
      <c r="C38" s="8"/>
      <c r="D38" s="8"/>
    </row>
    <row r="39" spans="1:4">
      <c r="A39" s="9"/>
      <c r="B39" s="9"/>
      <c r="C39" s="9"/>
      <c r="D39" s="9"/>
    </row>
    <row r="40" spans="1:4">
      <c r="A40" s="8"/>
      <c r="B40" s="8"/>
      <c r="C40" s="8"/>
      <c r="D40" s="8"/>
    </row>
    <row r="41" spans="1:4">
      <c r="A41" s="9"/>
      <c r="B41" s="9"/>
      <c r="C41" s="9"/>
      <c r="D41" s="9"/>
    </row>
    <row r="42" spans="1:4">
      <c r="A42" s="9"/>
      <c r="B42" s="9"/>
      <c r="C42" s="9"/>
      <c r="D42" s="9"/>
    </row>
    <row r="43" spans="1:4">
      <c r="A43" s="9"/>
      <c r="B43" s="9"/>
      <c r="C43" s="9"/>
      <c r="D43" s="9"/>
    </row>
    <row r="44" spans="1:4">
      <c r="A44" s="8"/>
      <c r="B44" s="8"/>
      <c r="C44" s="8"/>
      <c r="D44" s="8"/>
    </row>
    <row r="45" spans="1:4">
      <c r="A45" s="9"/>
      <c r="B45" s="9"/>
      <c r="C45" s="9"/>
      <c r="D45" s="9"/>
    </row>
    <row r="46" spans="1:4">
      <c r="A46" s="8"/>
      <c r="B46" s="8"/>
      <c r="C46" s="8"/>
      <c r="D46" s="8"/>
    </row>
    <row r="47" spans="1:4">
      <c r="A47" s="9"/>
      <c r="B47" s="9"/>
      <c r="C47" s="9"/>
      <c r="D47" s="9"/>
    </row>
    <row r="48" spans="1:4">
      <c r="A48" s="9"/>
      <c r="B48" s="9"/>
      <c r="C48" s="9"/>
      <c r="D48" s="9"/>
    </row>
    <row r="49" spans="1:4">
      <c r="A49" s="9"/>
      <c r="B49" s="9"/>
      <c r="C49" s="9"/>
      <c r="D49" s="9"/>
    </row>
    <row r="50" spans="1:4">
      <c r="A50" s="8"/>
      <c r="B50" s="8"/>
      <c r="C50" s="8"/>
      <c r="D50" s="8"/>
    </row>
    <row r="51" spans="1:4">
      <c r="A51" s="9"/>
      <c r="B51" s="9"/>
      <c r="C51" s="9"/>
      <c r="D51" s="9"/>
    </row>
    <row r="52" spans="1:4">
      <c r="A52" s="8"/>
      <c r="B52" s="8"/>
      <c r="C52" s="8"/>
      <c r="D52" s="8"/>
    </row>
    <row r="53" spans="1:4">
      <c r="A53" s="9"/>
      <c r="B53" s="9"/>
      <c r="C53" s="9"/>
      <c r="D53" s="9"/>
    </row>
    <row r="54" spans="1:4">
      <c r="A54" s="9"/>
      <c r="B54" s="9"/>
      <c r="C54" s="9"/>
      <c r="D54" s="9"/>
    </row>
    <row r="55" spans="1:4">
      <c r="A55" s="9"/>
      <c r="B55" s="9"/>
      <c r="C55" s="9"/>
      <c r="D55" s="9"/>
    </row>
    <row r="56" spans="1:4">
      <c r="A56" s="9"/>
      <c r="B56" s="9"/>
      <c r="C56" s="9"/>
      <c r="D56" s="9"/>
    </row>
    <row r="57" spans="1:4">
      <c r="A57" s="9"/>
      <c r="B57" s="9"/>
      <c r="C57" s="9"/>
      <c r="D57" s="9"/>
    </row>
    <row r="58" spans="1:4">
      <c r="A58" s="9"/>
      <c r="B58" s="9"/>
      <c r="C58" s="9"/>
      <c r="D58" s="9"/>
    </row>
    <row r="59" spans="1:4">
      <c r="A59" s="9"/>
      <c r="B59" s="9"/>
      <c r="C59" s="9"/>
      <c r="D59" s="9"/>
    </row>
    <row r="60" spans="1:4">
      <c r="A60" s="9"/>
      <c r="B60" s="9"/>
      <c r="C60" s="9"/>
      <c r="D60" s="9"/>
    </row>
    <row r="61" spans="1:4">
      <c r="A61" s="9"/>
      <c r="B61" s="9"/>
      <c r="C61" s="9"/>
      <c r="D61" s="9"/>
    </row>
    <row r="62" spans="1:4">
      <c r="A62" s="8"/>
      <c r="B62" s="8"/>
      <c r="C62" s="8"/>
      <c r="D62" s="8"/>
    </row>
    <row r="63" spans="1:4">
      <c r="A63" s="9"/>
      <c r="B63" s="9"/>
      <c r="C63" s="9"/>
      <c r="D63" s="9"/>
    </row>
    <row r="64" spans="1:4">
      <c r="A64" s="9"/>
      <c r="B64" s="9"/>
      <c r="C64" s="9"/>
      <c r="D64" s="9"/>
    </row>
    <row r="65" spans="1:7">
      <c r="A65" s="8"/>
      <c r="B65" s="8"/>
      <c r="C65" s="8"/>
      <c r="D65" s="8"/>
    </row>
    <row r="66" spans="1:7">
      <c r="A66" s="9"/>
      <c r="B66" s="9"/>
      <c r="C66" s="9"/>
      <c r="D66" s="9"/>
    </row>
    <row r="67" spans="1:7">
      <c r="A67" s="9"/>
      <c r="B67" s="9"/>
      <c r="C67" s="9"/>
      <c r="D67" s="9"/>
    </row>
    <row r="68" spans="1:7">
      <c r="A68" s="9"/>
      <c r="B68" s="9"/>
      <c r="C68" s="9"/>
      <c r="D68" s="9"/>
    </row>
    <row r="69" spans="1:7">
      <c r="A69" s="9"/>
      <c r="B69" s="9"/>
      <c r="C69" s="9"/>
      <c r="D69" s="9"/>
      <c r="F69" s="5"/>
      <c r="G69" s="7"/>
    </row>
    <row r="70" spans="1:7">
      <c r="A70" s="9"/>
      <c r="B70" s="9"/>
      <c r="C70" s="9"/>
      <c r="D70" s="9"/>
    </row>
  </sheetData>
  <sheetCalcPr fullCalcOnLoad="1"/>
  <sortState ref="B7:T21">
    <sortCondition ref="B7:B21"/>
  </sortState>
  <mergeCells count="5">
    <mergeCell ref="F5:H5"/>
    <mergeCell ref="I5:K5"/>
    <mergeCell ref="L5:N5"/>
    <mergeCell ref="O5:Q5"/>
    <mergeCell ref="R5:T5"/>
  </mergeCells>
  <phoneticPr fontId="5" type="noConversion"/>
  <conditionalFormatting sqref="F7:T23">
    <cfRule type="expression" dxfId="0" priority="1" stopIfTrue="1">
      <formula>AND(F7&lt;&gt;"")</formula>
    </cfRule>
  </conditionalFormatting>
  <dataValidations count="1">
    <dataValidation type="list" allowBlank="1" showInputMessage="1" showErrorMessage="1" sqref="B7:B23">
      <formula1>LEGUMES</formula1>
    </dataValidation>
  </dataValidations>
  <pageMargins left="0.20833333333333334" right="8.3333333333333329E-2" top="0.984251969" bottom="0.53937007874015752" header="0.5" footer="0.5"/>
  <headerFooter alignWithMargins="0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DATA</vt:lpstr>
      <vt:lpstr>Panier 10</vt:lpstr>
      <vt:lpstr>Panier 20</vt:lpstr>
      <vt:lpstr>Résumé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Jean Michel Ronsse</cp:lastModifiedBy>
  <cp:lastPrinted>2016-02-19T16:21:12Z</cp:lastPrinted>
  <dcterms:created xsi:type="dcterms:W3CDTF">2016-01-31T13:26:44Z</dcterms:created>
  <dcterms:modified xsi:type="dcterms:W3CDTF">2016-02-22T10:59:54Z</dcterms:modified>
</cp:coreProperties>
</file>