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4780" windowHeight="11895"/>
  </bookViews>
  <sheets>
    <sheet name="Synthèse" sheetId="1" r:id="rId1"/>
    <sheet name="Utilisation " sheetId="12" r:id="rId2"/>
    <sheet name="ED-442-WA" sheetId="15" r:id="rId3"/>
    <sheet name="ED-233-SF" sheetId="2" r:id="rId4"/>
    <sheet name="ED-379-DX" sheetId="3" r:id="rId5"/>
    <sheet name="ED-023-SF" sheetId="4" r:id="rId6"/>
    <sheet name="DC-639-XW" sheetId="5" r:id="rId7"/>
    <sheet name="DS-960-WB" sheetId="6" r:id="rId8"/>
    <sheet name="ED-826-DL" sheetId="8" r:id="rId9"/>
    <sheet name="ED-533-TL" sheetId="9" r:id="rId10"/>
    <sheet name="EK-417-VD" sheetId="13" r:id="rId11"/>
    <sheet name="EK-483-VD" sheetId="14" r:id="rId12"/>
    <sheet name="DC-480-XW" sheetId="11" r:id="rId13"/>
  </sheets>
  <calcPr calcId="145621"/>
</workbook>
</file>

<file path=xl/calcChain.xml><?xml version="1.0" encoding="utf-8"?>
<calcChain xmlns="http://schemas.openxmlformats.org/spreadsheetml/2006/main">
  <c r="F13" i="1" l="1"/>
  <c r="F14" i="1"/>
  <c r="F16" i="1"/>
  <c r="F18" i="1"/>
  <c r="F12" i="1"/>
  <c r="E12" i="1"/>
  <c r="I7" i="1"/>
  <c r="F17" i="1" l="1"/>
  <c r="H34" i="1"/>
  <c r="I36" i="1" l="1"/>
  <c r="I34" i="1"/>
  <c r="I32" i="1"/>
  <c r="I31" i="1"/>
  <c r="I30" i="1"/>
  <c r="H30" i="1"/>
  <c r="H36" i="1"/>
  <c r="H32" i="1"/>
  <c r="H31" i="1"/>
  <c r="I35" i="1" l="1"/>
  <c r="H35" i="1"/>
  <c r="G36" i="1"/>
  <c r="F36" i="1"/>
  <c r="E36" i="1"/>
  <c r="D36" i="1"/>
  <c r="C36" i="1"/>
  <c r="E18" i="1"/>
  <c r="D18" i="1"/>
  <c r="C18" i="1"/>
  <c r="F34" i="1" l="1"/>
  <c r="F32" i="1"/>
  <c r="F31" i="1"/>
  <c r="F30" i="1"/>
  <c r="G34" i="1" l="1"/>
  <c r="G32" i="1"/>
  <c r="G31" i="1"/>
  <c r="G30" i="1"/>
  <c r="E34" i="1" l="1"/>
  <c r="D34" i="1"/>
  <c r="C34" i="1"/>
  <c r="C16" i="1"/>
  <c r="C13" i="1"/>
  <c r="C12" i="1"/>
  <c r="E32" i="1" l="1"/>
  <c r="D32" i="1"/>
  <c r="C32" i="1"/>
  <c r="E31" i="1"/>
  <c r="D31" i="1"/>
  <c r="C31" i="1"/>
  <c r="C14" i="1"/>
  <c r="F35" i="1"/>
  <c r="E30" i="1"/>
  <c r="E35" i="1" s="1"/>
  <c r="D30" i="1"/>
  <c r="D35" i="1" s="1"/>
  <c r="C30" i="1"/>
  <c r="C35" i="1" s="1"/>
  <c r="D9" i="1"/>
  <c r="H2" i="1" s="1"/>
  <c r="D16" i="1"/>
  <c r="E16" i="1"/>
  <c r="G35" i="1" l="1"/>
  <c r="C41" i="1" s="1"/>
  <c r="D13" i="1"/>
  <c r="D12" i="1"/>
  <c r="E14" i="1"/>
  <c r="E13" i="1"/>
  <c r="E17" i="1"/>
  <c r="D14" i="1"/>
  <c r="C17" i="1" l="1"/>
  <c r="D17" i="1"/>
  <c r="D41" i="1" l="1"/>
  <c r="C44" i="1" s="1"/>
</calcChain>
</file>

<file path=xl/sharedStrings.xml><?xml version="1.0" encoding="utf-8"?>
<sst xmlns="http://schemas.openxmlformats.org/spreadsheetml/2006/main" count="308" uniqueCount="55">
  <si>
    <t>Vehicule</t>
  </si>
  <si>
    <t>CLIO</t>
  </si>
  <si>
    <t xml:space="preserve">TRAFIC </t>
  </si>
  <si>
    <t>BERLINGO</t>
  </si>
  <si>
    <t>ED-233-SF</t>
  </si>
  <si>
    <t>ED-379-DX</t>
  </si>
  <si>
    <t>DC-639-XW</t>
  </si>
  <si>
    <t>DS-960-WB</t>
  </si>
  <si>
    <t>ED-023-SF</t>
  </si>
  <si>
    <t>LOC</t>
  </si>
  <si>
    <t xml:space="preserve">CHARGE </t>
  </si>
  <si>
    <t>doule cle</t>
  </si>
  <si>
    <t>libellé</t>
  </si>
  <si>
    <t>préreservation</t>
  </si>
  <si>
    <t>10-12 mars  200KM</t>
  </si>
  <si>
    <t>10-13-mars</t>
  </si>
  <si>
    <t>double clé</t>
  </si>
  <si>
    <t>nb de PRE réservation</t>
  </si>
  <si>
    <t>nettoyage</t>
  </si>
  <si>
    <t>marge brutte</t>
  </si>
  <si>
    <t>loyers</t>
  </si>
  <si>
    <t>nb de locations</t>
  </si>
  <si>
    <t xml:space="preserve"> jours : </t>
  </si>
  <si>
    <t>CA location</t>
  </si>
  <si>
    <t xml:space="preserve"> CA location</t>
  </si>
  <si>
    <t>AUTRES CHARGES</t>
  </si>
  <si>
    <t>ED-826-DL</t>
  </si>
  <si>
    <t>ED-533-TL</t>
  </si>
  <si>
    <t>DC-480-XW</t>
  </si>
  <si>
    <t>lieu actuel</t>
  </si>
  <si>
    <t>LIEU</t>
  </si>
  <si>
    <t xml:space="preserve">en loc </t>
  </si>
  <si>
    <t>LE MEE le 22/03</t>
  </si>
  <si>
    <t>LE MEE LE 22/03</t>
  </si>
  <si>
    <t>VSD</t>
  </si>
  <si>
    <t>DATE d'attribtuion</t>
  </si>
  <si>
    <t>D</t>
  </si>
  <si>
    <t>K</t>
  </si>
  <si>
    <t>DL</t>
  </si>
  <si>
    <t>21/03/2017-20/04 1000Km</t>
  </si>
  <si>
    <t>TOTAL</t>
  </si>
  <si>
    <t>EK-417-VD</t>
  </si>
  <si>
    <t>CACTUS</t>
  </si>
  <si>
    <t>EK-483-VD</t>
  </si>
  <si>
    <t>C ACTUS</t>
  </si>
  <si>
    <t>BTA</t>
  </si>
  <si>
    <t>GUERRERI 24/03</t>
  </si>
  <si>
    <t>MR ROYERE 24/03</t>
  </si>
  <si>
    <t>BCR le 27/03</t>
  </si>
  <si>
    <t>initi cle</t>
  </si>
  <si>
    <t>chauf</t>
  </si>
  <si>
    <t>gare melun le 0504</t>
  </si>
  <si>
    <t>01/04 -03/04</t>
  </si>
  <si>
    <t>ED-442-WA</t>
  </si>
  <si>
    <t>mme ARAB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</si>
</sst>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5" fillId="3" borderId="1" xfId="1" applyFont="1" applyFill="1" applyBorder="1" applyAlignment="1">
      <alignment horizontal="center"/>
    </xf>
    <xf numFmtId="16" fontId="0" fillId="0" borderId="0" xfId="0" applyNumberFormat="1"/>
    <xf numFmtId="14" fontId="0" fillId="0" borderId="0" xfId="0" applyNumberFormat="1" applyAlignment="1">
      <alignment horizontal="center"/>
    </xf>
    <xf numFmtId="14" fontId="6" fillId="4" borderId="0" xfId="0" applyNumberFormat="1" applyFont="1" applyFill="1" applyAlignment="1">
      <alignment horizontal="center"/>
    </xf>
    <xf numFmtId="14" fontId="6" fillId="0" borderId="0" xfId="0" applyNumberFormat="1" applyFont="1"/>
    <xf numFmtId="0" fontId="7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8" fillId="3" borderId="1" xfId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/>
    </xf>
    <xf numFmtId="16" fontId="0" fillId="0" borderId="0" xfId="0" applyNumberFormat="1" applyAlignment="1">
      <alignment horizontal="center"/>
    </xf>
    <xf numFmtId="16" fontId="10" fillId="5" borderId="0" xfId="0" applyNumberFormat="1" applyFont="1" applyFill="1" applyAlignment="1">
      <alignment horizontal="center"/>
    </xf>
    <xf numFmtId="16" fontId="10" fillId="6" borderId="0" xfId="0" applyNumberFormat="1" applyFont="1" applyFill="1" applyAlignment="1">
      <alignment horizontal="center"/>
    </xf>
    <xf numFmtId="0" fontId="0" fillId="7" borderId="0" xfId="0" applyFill="1"/>
    <xf numFmtId="0" fontId="9" fillId="7" borderId="4" xfId="0" applyFont="1" applyFill="1" applyBorder="1" applyAlignment="1">
      <alignment horizontal="center"/>
    </xf>
    <xf numFmtId="0" fontId="11" fillId="0" borderId="0" xfId="0" applyFont="1"/>
  </cellXfs>
  <cellStyles count="2">
    <cellStyle name="Lien hypertexte" xfId="1" builtinId="8"/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1319742</xdr:colOff>
      <xdr:row>0</xdr:row>
      <xdr:rowOff>203200</xdr:rowOff>
    </xdr:from>
    <xdr:to>
      <xdr:col>6</xdr:col>
      <xdr:colOff>58208</xdr:colOff>
      <xdr:row>6</xdr:row>
      <xdr:rowOff>193675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9159" y="203200"/>
          <a:ext cx="5278966" cy="1323975"/>
        </a:xfrm>
        <a:prstGeom prst="rect">
          <a:avLst/>
        </a:prstGeom>
      </xdr:spPr>
    </xdr:pic>
    <xdr:clientData/>
  </xdr:twoCellAnchor>
  <xdr:twoCellAnchor editAs="oneCell">
    <xdr:from>
      <xdr:col>1</xdr:col>
      <xdr:colOff>1638300</xdr:colOff>
      <xdr:row>20</xdr:row>
      <xdr:rowOff>85726</xdr:rowOff>
    </xdr:from>
    <xdr:to>
      <xdr:col>5</xdr:col>
      <xdr:colOff>243417</xdr:colOff>
      <xdr:row>26</xdr:row>
      <xdr:rowOff>129269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95600" y="4095751"/>
          <a:ext cx="4152900" cy="11865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44"/>
  <sheetViews>
    <sheetView tabSelected="1" zoomScale="90" zoomScaleNormal="90" workbookViewId="0">
      <selection activeCell="G13" sqref="G13"/>
    </sheetView>
  </sheetViews>
  <sheetFormatPr baseColWidth="10" defaultRowHeight="15" x14ac:dyDescent="0.25"/>
  <cols>
    <col min="1" max="1" width="18.85546875" customWidth="1"/>
    <col min="2" max="2" width="33.7109375" style="1" customWidth="1"/>
    <col min="3" max="3" width="17.140625" style="1" customWidth="1"/>
    <col min="4" max="4" width="15.140625" style="1" customWidth="1"/>
    <col min="5" max="5" width="17.140625" style="1" customWidth="1"/>
    <col min="6" max="7" width="15.140625" style="1" customWidth="1"/>
    <col min="8" max="8" width="16.5703125" customWidth="1"/>
    <col min="9" max="9" width="18.7109375" customWidth="1"/>
  </cols>
  <sheetData>
    <row r="1" spans="2:9" ht="21" x14ac:dyDescent="0.35">
      <c r="H1" s="12" t="s">
        <v>22</v>
      </c>
    </row>
    <row r="2" spans="2:9" ht="24" thickBot="1" x14ac:dyDescent="0.4">
      <c r="H2" s="11">
        <f ca="1">DATEDIF(C9,D9,"d")</f>
        <v>30</v>
      </c>
    </row>
    <row r="7" spans="2:9" ht="15.75" x14ac:dyDescent="0.3">
      <c r="I7" s="24" t="e">
        <f ca="1">SUM(INDIRECT(C$4&amp;"!C2:C10"))</f>
        <v>#REF!</v>
      </c>
    </row>
    <row r="9" spans="2:9" x14ac:dyDescent="0.25">
      <c r="C9" s="9">
        <v>42801</v>
      </c>
      <c r="D9" s="10">
        <f ca="1">TODAY()</f>
        <v>42831</v>
      </c>
      <c r="E9" s="8"/>
      <c r="F9" s="8"/>
      <c r="G9" s="8"/>
    </row>
    <row r="10" spans="2:9" ht="21" x14ac:dyDescent="0.35">
      <c r="B10" s="3"/>
      <c r="C10" s="13" t="s">
        <v>26</v>
      </c>
      <c r="D10" s="6" t="s">
        <v>6</v>
      </c>
      <c r="E10" s="6" t="s">
        <v>7</v>
      </c>
      <c r="F10" s="6" t="s">
        <v>53</v>
      </c>
      <c r="G10"/>
    </row>
    <row r="11" spans="2:9" ht="21" x14ac:dyDescent="0.35">
      <c r="B11" s="4" t="s">
        <v>0</v>
      </c>
      <c r="C11" s="3" t="s">
        <v>1</v>
      </c>
      <c r="D11" s="3" t="s">
        <v>2</v>
      </c>
      <c r="E11" s="3" t="s">
        <v>3</v>
      </c>
      <c r="F11" s="3" t="s">
        <v>1</v>
      </c>
      <c r="G11"/>
    </row>
    <row r="12" spans="2:9" ht="21" x14ac:dyDescent="0.35">
      <c r="B12" s="4" t="s">
        <v>23</v>
      </c>
      <c r="C12" s="3">
        <f>SUM('ED-826-DL'!D:D)</f>
        <v>0</v>
      </c>
      <c r="D12" s="3">
        <f>SUM('DC-639-XW'!D2:D1048576)</f>
        <v>129.5</v>
      </c>
      <c r="E12" s="3" t="e">
        <f ca="1">SUM(INDIRECT(E$10&amp;"!D2:D100"))</f>
        <v>#REF!</v>
      </c>
      <c r="F12" s="3" t="e">
        <f ca="1">SUM(INDIRECT(F10&amp;"!D2:D10"))</f>
        <v>#REF!</v>
      </c>
      <c r="G12"/>
    </row>
    <row r="13" spans="2:9" ht="21" x14ac:dyDescent="0.35">
      <c r="B13" s="4" t="s">
        <v>21</v>
      </c>
      <c r="C13" s="3">
        <f>COUNT('ED-826-DL'!D:D)</f>
        <v>1</v>
      </c>
      <c r="D13" s="3">
        <f>COUNT('DC-639-XW'!D2:D1048576)</f>
        <v>1</v>
      </c>
      <c r="E13" s="3">
        <f>COUNT('DS-960-WB'!D2:D1048576)</f>
        <v>0</v>
      </c>
      <c r="F13" s="3">
        <f>COUNT('ED-442-WA'!D2:D1048576)</f>
        <v>3</v>
      </c>
      <c r="G13"/>
    </row>
    <row r="14" spans="2:9" ht="21" x14ac:dyDescent="0.35">
      <c r="B14" s="4" t="s">
        <v>17</v>
      </c>
      <c r="C14" s="3">
        <f>SUM('ED-233-SF'!E2:E1048576)</f>
        <v>0</v>
      </c>
      <c r="D14" s="3">
        <f>SUM('DC-639-XW'!$E$2:E1048576)</f>
        <v>1</v>
      </c>
      <c r="E14" s="3">
        <f>SUM('DS-960-WB'!E2:E1048576)</f>
        <v>0</v>
      </c>
      <c r="F14" s="3">
        <f>SUM('ED-442-WA'!E2:E1048576)</f>
        <v>0</v>
      </c>
      <c r="G14"/>
    </row>
    <row r="15" spans="2:9" ht="21" x14ac:dyDescent="0.35">
      <c r="B15" s="4" t="s">
        <v>20</v>
      </c>
      <c r="C15" s="3"/>
      <c r="D15" s="3"/>
      <c r="E15" s="3"/>
      <c r="F15" s="3"/>
      <c r="G15"/>
    </row>
    <row r="16" spans="2:9" ht="21" x14ac:dyDescent="0.35">
      <c r="B16" s="4" t="s">
        <v>25</v>
      </c>
      <c r="C16" s="3">
        <f>SUM('ED-826-DL'!C:C)</f>
        <v>194.05</v>
      </c>
      <c r="D16" s="3">
        <f>SUM('DC-639-XW'!C2:C1048576)</f>
        <v>159.59</v>
      </c>
      <c r="E16" s="3">
        <f>SUM('DS-960-WB'!C2:C1048576)</f>
        <v>0</v>
      </c>
      <c r="F16" s="3">
        <f>SUM('ED-442-WA'!C2:C1048576)</f>
        <v>1</v>
      </c>
      <c r="G16"/>
    </row>
    <row r="17" spans="2:9" ht="18.75" x14ac:dyDescent="0.3">
      <c r="B17" s="5" t="s">
        <v>19</v>
      </c>
      <c r="C17" s="2">
        <f>C12-C16</f>
        <v>-194.05</v>
      </c>
      <c r="D17" s="2">
        <f>D12-D16</f>
        <v>-30.090000000000003</v>
      </c>
      <c r="E17" s="2" t="e">
        <f ca="1">E12-E16</f>
        <v>#REF!</v>
      </c>
      <c r="F17" s="2" t="e">
        <f ca="1">F12-F16</f>
        <v>#REF!</v>
      </c>
      <c r="G17"/>
    </row>
    <row r="18" spans="2:9" ht="18.75" x14ac:dyDescent="0.3">
      <c r="B18" s="16" t="s">
        <v>29</v>
      </c>
      <c r="C18" s="16" t="str">
        <f>LOOKUP("zz",'ED-826-DL'!G:G)</f>
        <v xml:space="preserve">en loc </v>
      </c>
      <c r="D18" s="2" t="str">
        <f>LOOKUP("zz",'DC-639-XW'!G:G)</f>
        <v>VSD</v>
      </c>
      <c r="E18" s="2" t="str">
        <f>LOOKUP("zz",'DS-960-WB'!G:G)</f>
        <v>VSD</v>
      </c>
      <c r="F18" s="2" t="str">
        <f>LOOKUP("zz",'ED-442-WA'!G:G)</f>
        <v>mme ARAB</v>
      </c>
      <c r="G18"/>
    </row>
    <row r="19" spans="2:9" ht="18.75" x14ac:dyDescent="0.3">
      <c r="B19" s="16" t="s">
        <v>35</v>
      </c>
      <c r="C19" s="18">
        <v>42801</v>
      </c>
      <c r="D19" s="18">
        <v>42801</v>
      </c>
      <c r="E19" s="18">
        <v>42801</v>
      </c>
      <c r="F19" s="18">
        <v>42801</v>
      </c>
      <c r="G19"/>
    </row>
    <row r="20" spans="2:9" ht="18.75" x14ac:dyDescent="0.3">
      <c r="B20" s="15"/>
      <c r="C20" s="15"/>
      <c r="D20" s="14"/>
      <c r="E20" s="14"/>
      <c r="F20"/>
      <c r="G20"/>
    </row>
    <row r="27" spans="2:9" ht="15.75" x14ac:dyDescent="0.25">
      <c r="H27" s="23" t="s">
        <v>45</v>
      </c>
      <c r="I27" s="23"/>
    </row>
    <row r="28" spans="2:9" ht="21" x14ac:dyDescent="0.35">
      <c r="B28" s="3"/>
      <c r="C28" s="6" t="s">
        <v>4</v>
      </c>
      <c r="D28" s="6" t="s">
        <v>5</v>
      </c>
      <c r="E28" s="6" t="s">
        <v>8</v>
      </c>
      <c r="F28" s="6" t="s">
        <v>28</v>
      </c>
      <c r="G28" s="6" t="s">
        <v>27</v>
      </c>
      <c r="H28" s="13" t="s">
        <v>41</v>
      </c>
      <c r="I28" s="13" t="s">
        <v>43</v>
      </c>
    </row>
    <row r="29" spans="2:9" ht="21" x14ac:dyDescent="0.35">
      <c r="B29" s="4" t="s">
        <v>0</v>
      </c>
      <c r="C29" s="3" t="s">
        <v>1</v>
      </c>
      <c r="D29" s="3" t="s">
        <v>1</v>
      </c>
      <c r="E29" s="3" t="s">
        <v>1</v>
      </c>
      <c r="F29" s="3" t="s">
        <v>2</v>
      </c>
      <c r="G29" s="3" t="s">
        <v>1</v>
      </c>
      <c r="H29" s="3" t="s">
        <v>42</v>
      </c>
      <c r="I29" s="3" t="s">
        <v>44</v>
      </c>
    </row>
    <row r="30" spans="2:9" ht="21" x14ac:dyDescent="0.35">
      <c r="B30" s="4" t="s">
        <v>24</v>
      </c>
      <c r="C30" s="3">
        <f>SUM('ED-233-SF'!$D:$D)</f>
        <v>42</v>
      </c>
      <c r="D30" s="3">
        <f>SUM('ED-379-DX'!$D:$D)</f>
        <v>0</v>
      </c>
      <c r="E30" s="3">
        <f>SUM('ED-023-SF'!$D:$D)</f>
        <v>0</v>
      </c>
      <c r="F30" s="3">
        <f>SUM('DC-480-XW'!D:D)</f>
        <v>0</v>
      </c>
      <c r="G30" s="3">
        <f>SUM('ED-533-TL'!D:D)</f>
        <v>0</v>
      </c>
      <c r="H30" s="3">
        <f>SUM('EK-417-VD'!D:D)</f>
        <v>0</v>
      </c>
      <c r="I30" s="3">
        <f>SUM('EK-483-VD'!$D:$D)</f>
        <v>0</v>
      </c>
    </row>
    <row r="31" spans="2:9" ht="21" x14ac:dyDescent="0.35">
      <c r="B31" s="4" t="s">
        <v>21</v>
      </c>
      <c r="C31" s="3">
        <f>COUNT('ED-233-SF'!$D$2:$D$1048576)</f>
        <v>1</v>
      </c>
      <c r="D31" s="3">
        <f>COUNT('ED-379-DX'!$D$2:$D$1048576)</f>
        <v>0</v>
      </c>
      <c r="E31" s="3">
        <f>COUNT('ED-023-SF'!$D$2:$D$1048576)</f>
        <v>0</v>
      </c>
      <c r="F31" s="3">
        <f>COUNT('DC-480-XW'!D:D)</f>
        <v>0</v>
      </c>
      <c r="G31" s="3">
        <f>COUNT('ED-533-TL'!D:D)</f>
        <v>0</v>
      </c>
      <c r="H31" s="3">
        <f>COUNT('EK-417-VD'!D:D)</f>
        <v>0</v>
      </c>
      <c r="I31" s="3">
        <f>COUNT('EK-483-VD'!$D:$D)</f>
        <v>0</v>
      </c>
    </row>
    <row r="32" spans="2:9" ht="21" x14ac:dyDescent="0.35">
      <c r="B32" s="4" t="s">
        <v>17</v>
      </c>
      <c r="C32" s="3">
        <f>SUM('ED-233-SF'!$E$2:$E$1048576)</f>
        <v>0</v>
      </c>
      <c r="D32" s="3">
        <f>SUM('ED-379-DX'!$E$2:$E$1048576)</f>
        <v>0</v>
      </c>
      <c r="E32" s="3">
        <f>SUM('ED-023-SF'!$E$2:$E$1048576)</f>
        <v>0</v>
      </c>
      <c r="F32" s="3">
        <f>SUM('DC-480-XW'!E:E)</f>
        <v>0</v>
      </c>
      <c r="G32" s="3">
        <f>COUNT('ED-533-TL'!E:E)</f>
        <v>0</v>
      </c>
      <c r="H32" s="3">
        <f>COUNT('EK-417-VD'!E:E)</f>
        <v>0</v>
      </c>
      <c r="I32" s="3">
        <f>COUNT('EK-483-VD'!$E:$E)</f>
        <v>0</v>
      </c>
    </row>
    <row r="33" spans="2:9" ht="21" x14ac:dyDescent="0.35">
      <c r="B33" s="4" t="s">
        <v>20</v>
      </c>
      <c r="C33" s="3"/>
      <c r="D33" s="3"/>
      <c r="E33" s="3"/>
      <c r="F33" s="3"/>
      <c r="G33" s="3"/>
      <c r="H33" s="3"/>
      <c r="I33" s="3"/>
    </row>
    <row r="34" spans="2:9" ht="21" x14ac:dyDescent="0.35">
      <c r="B34" s="4" t="s">
        <v>25</v>
      </c>
      <c r="C34" s="3">
        <f>SUM('ED-233-SF'!C:C)</f>
        <v>204.05</v>
      </c>
      <c r="D34" s="3">
        <f>SUM('ED-379-DX'!C:C)</f>
        <v>194.05</v>
      </c>
      <c r="E34" s="3">
        <f>SUM('ED-023-SF'!C:C)</f>
        <v>194.05</v>
      </c>
      <c r="F34" s="3">
        <f>SUM('DC-480-XW'!C:C)</f>
        <v>159.59</v>
      </c>
      <c r="G34" s="3">
        <f>SUM('ED-533-TL'!C:C)</f>
        <v>194.05</v>
      </c>
      <c r="H34" s="3">
        <f>SUM('EK-417-VD'!C:C)</f>
        <v>30</v>
      </c>
      <c r="I34" s="3">
        <f>SUM('EK-483-VD'!$C:$C)</f>
        <v>30</v>
      </c>
    </row>
    <row r="35" spans="2:9" ht="18.75" x14ac:dyDescent="0.3">
      <c r="B35" s="5" t="s">
        <v>19</v>
      </c>
      <c r="C35" s="2">
        <f>C30-C34</f>
        <v>-162.05000000000001</v>
      </c>
      <c r="D35" s="2">
        <f>D30-D34</f>
        <v>-194.05</v>
      </c>
      <c r="E35" s="2">
        <f>E30-E34</f>
        <v>-194.05</v>
      </c>
      <c r="F35" s="2">
        <f>F30-F34</f>
        <v>-159.59</v>
      </c>
      <c r="G35" s="2">
        <f>G30-G34</f>
        <v>-194.05</v>
      </c>
      <c r="H35" s="2">
        <f t="shared" ref="H35:I35" si="0">H30-H34</f>
        <v>-30</v>
      </c>
      <c r="I35" s="2">
        <f t="shared" si="0"/>
        <v>-30</v>
      </c>
    </row>
    <row r="36" spans="2:9" ht="18.75" x14ac:dyDescent="0.3">
      <c r="B36" s="16" t="s">
        <v>29</v>
      </c>
      <c r="C36" s="17" t="str">
        <f>LOOKUP("zz",'ED-233-SF'!G:G)</f>
        <v>VSD</v>
      </c>
      <c r="D36" s="17" t="str">
        <f>LOOKUP("zz",'ED-379-DX'!G:G)</f>
        <v>BCR le 27/03</v>
      </c>
      <c r="E36" s="17" t="str">
        <f>LOOKUP("zz",'ED-023-SF'!G:G)</f>
        <v>LE MEE LE 22/03</v>
      </c>
      <c r="F36" s="17" t="str">
        <f>LOOKUP("zz",'DC-480-XW'!G:G)</f>
        <v>VSD</v>
      </c>
      <c r="G36" s="17" t="str">
        <f>LOOKUP("zz",'ED-533-TL'!G:G)</f>
        <v>gare melun le 0504</v>
      </c>
      <c r="H36" s="17" t="str">
        <f>LOOKUP("zz",'EK-417-VD'!G:G)</f>
        <v>GUERRERI 24/03</v>
      </c>
      <c r="I36" s="17" t="str">
        <f>LOOKUP("zz",'EK-483-VD'!$G:$G)</f>
        <v>MR ROYERE 24/03</v>
      </c>
    </row>
    <row r="37" spans="2:9" ht="18.75" x14ac:dyDescent="0.3">
      <c r="B37" s="16" t="s">
        <v>35</v>
      </c>
      <c r="C37" s="18">
        <v>42811</v>
      </c>
      <c r="D37" s="18">
        <v>42811</v>
      </c>
      <c r="E37" s="18">
        <v>42811</v>
      </c>
      <c r="F37" s="18">
        <v>42811</v>
      </c>
      <c r="G37" s="18">
        <v>42811</v>
      </c>
      <c r="H37" s="18">
        <v>42818</v>
      </c>
      <c r="I37" s="18">
        <v>42818</v>
      </c>
    </row>
    <row r="41" spans="2:9" x14ac:dyDescent="0.25">
      <c r="C41" s="1">
        <f>SUM(C35:G35)</f>
        <v>-903.79000000000019</v>
      </c>
      <c r="D41" s="1">
        <f>SUM(C17:D17)</f>
        <v>-224.14000000000001</v>
      </c>
    </row>
    <row r="44" spans="2:9" x14ac:dyDescent="0.25">
      <c r="B44" s="1" t="s">
        <v>40</v>
      </c>
      <c r="C44" s="1">
        <f>SUM(C41:D41)</f>
        <v>-1127.9300000000003</v>
      </c>
    </row>
  </sheetData>
  <mergeCells count="1">
    <mergeCell ref="H27:I27"/>
  </mergeCells>
  <conditionalFormatting sqref="C17">
    <cfRule type="cellIs" dxfId="16" priority="23" operator="lessThan">
      <formula>0</formula>
    </cfRule>
  </conditionalFormatting>
  <conditionalFormatting sqref="D17">
    <cfRule type="cellIs" dxfId="15" priority="17" operator="greaterThan">
      <formula>0</formula>
    </cfRule>
    <cfRule type="cellIs" dxfId="14" priority="20" operator="lessThan">
      <formula>0</formula>
    </cfRule>
  </conditionalFormatting>
  <conditionalFormatting sqref="E17">
    <cfRule type="cellIs" dxfId="13" priority="19" operator="lessThan">
      <formula>0</formula>
    </cfRule>
  </conditionalFormatting>
  <conditionalFormatting sqref="C17:E17">
    <cfRule type="cellIs" dxfId="12" priority="16" operator="greaterThan">
      <formula>0</formula>
    </cfRule>
    <cfRule type="cellIs" dxfId="11" priority="18" operator="greaterThan">
      <formula>0</formula>
    </cfRule>
  </conditionalFormatting>
  <conditionalFormatting sqref="C35">
    <cfRule type="cellIs" dxfId="10" priority="15" operator="lessThan">
      <formula>0</formula>
    </cfRule>
  </conditionalFormatting>
  <conditionalFormatting sqref="D35">
    <cfRule type="cellIs" dxfId="9" priority="14" operator="lessThan">
      <formula>0</formula>
    </cfRule>
  </conditionalFormatting>
  <conditionalFormatting sqref="E35">
    <cfRule type="cellIs" dxfId="8" priority="13" operator="lessThan">
      <formula>0</formula>
    </cfRule>
  </conditionalFormatting>
  <conditionalFormatting sqref="F35">
    <cfRule type="cellIs" dxfId="7" priority="9" operator="greaterThan">
      <formula>0</formula>
    </cfRule>
    <cfRule type="cellIs" dxfId="6" priority="12" operator="lessThan">
      <formula>0</formula>
    </cfRule>
  </conditionalFormatting>
  <conditionalFormatting sqref="G35:I35">
    <cfRule type="cellIs" dxfId="5" priority="11" operator="lessThan">
      <formula>0</formula>
    </cfRule>
  </conditionalFormatting>
  <conditionalFormatting sqref="C35:I35">
    <cfRule type="cellIs" dxfId="4" priority="8" operator="greaterThan">
      <formula>0</formula>
    </cfRule>
    <cfRule type="cellIs" dxfId="3" priority="10" operator="greaterThan">
      <formula>0</formula>
    </cfRule>
  </conditionalFormatting>
  <conditionalFormatting sqref="F17">
    <cfRule type="cellIs" dxfId="2" priority="3" operator="lessThan">
      <formula>0</formula>
    </cfRule>
  </conditionalFormatting>
  <conditionalFormatting sqref="F17">
    <cfRule type="cellIs" dxfId="1" priority="1" operator="greaterThan">
      <formula>0</formula>
    </cfRule>
    <cfRule type="cellIs" dxfId="0" priority="2" operator="greaterThan">
      <formula>0</formula>
    </cfRule>
  </conditionalFormatting>
  <hyperlinks>
    <hyperlink ref="C10" location="'ED-826-DL'!A1" display="ED-826-DL"/>
    <hyperlink ref="D10" location="'DC-639-XW'!A1" display="DC-639-XW"/>
    <hyperlink ref="E10" location="'DS-960-WB'!A1" display="DS-960-WB"/>
    <hyperlink ref="C28" location="'ED-233-SF'!A1" display="ED-233-SF"/>
    <hyperlink ref="D28" location="'ED-379-DX'!A1" display="ED-379-DX"/>
    <hyperlink ref="E28" location="'ED-023-SF'!A1" display="ED-023-SF"/>
    <hyperlink ref="F28" location="'DC-480-XW'!A1" display="DC-480-XW"/>
    <hyperlink ref="G28" location="'ED-533-TL'!A1" display="ED-533-TL"/>
    <hyperlink ref="H28" location="'EK-417-VD'!A1" display="EK-417-VD"/>
    <hyperlink ref="I28" location="'EK-483-VD'!A1" display="EK-483-VD"/>
    <hyperlink ref="F10" location="'ED-442-WA'!A1" display="ED-442-WA"/>
  </hyperlink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V11"/>
  <sheetViews>
    <sheetView workbookViewId="0">
      <selection activeCell="D35" sqref="D35"/>
    </sheetView>
  </sheetViews>
  <sheetFormatPr baseColWidth="10" defaultRowHeight="15" x14ac:dyDescent="0.25"/>
  <cols>
    <col min="1" max="1" width="18.85546875" style="19" customWidth="1"/>
    <col min="2" max="26" width="8" bestFit="1" customWidth="1"/>
    <col min="27" max="56" width="6.42578125" bestFit="1" customWidth="1"/>
    <col min="57" max="87" width="7" bestFit="1" customWidth="1"/>
    <col min="88" max="100" width="7.140625" bestFit="1" customWidth="1"/>
  </cols>
  <sheetData>
    <row r="1" spans="1:100" x14ac:dyDescent="0.25">
      <c r="B1" s="7">
        <v>42801</v>
      </c>
      <c r="C1" s="7">
        <v>42802</v>
      </c>
      <c r="D1" s="7">
        <v>42803</v>
      </c>
      <c r="E1" s="7">
        <v>42804</v>
      </c>
      <c r="F1" s="7">
        <v>42805</v>
      </c>
      <c r="G1" s="7">
        <v>42806</v>
      </c>
      <c r="H1" s="7">
        <v>42807</v>
      </c>
      <c r="I1" s="7">
        <v>42808</v>
      </c>
      <c r="J1" s="7">
        <v>42809</v>
      </c>
      <c r="K1" s="7">
        <v>42810</v>
      </c>
      <c r="L1" s="7">
        <v>42811</v>
      </c>
      <c r="M1" s="7">
        <v>42812</v>
      </c>
      <c r="N1" s="7">
        <v>42813</v>
      </c>
      <c r="O1" s="7">
        <v>42814</v>
      </c>
      <c r="P1" s="7">
        <v>42815</v>
      </c>
      <c r="Q1" s="7">
        <v>42816</v>
      </c>
      <c r="R1" s="7">
        <v>42817</v>
      </c>
      <c r="S1" s="7">
        <v>42818</v>
      </c>
      <c r="T1" s="7">
        <v>42819</v>
      </c>
      <c r="U1" s="7">
        <v>42820</v>
      </c>
      <c r="V1" s="7">
        <v>42821</v>
      </c>
      <c r="W1" s="7">
        <v>42822</v>
      </c>
      <c r="X1" s="7">
        <v>42823</v>
      </c>
      <c r="Y1" s="7">
        <v>42824</v>
      </c>
      <c r="Z1" s="7">
        <v>42825</v>
      </c>
      <c r="AA1" s="7">
        <v>42826</v>
      </c>
      <c r="AB1" s="7">
        <v>42827</v>
      </c>
      <c r="AC1" s="7">
        <v>42828</v>
      </c>
      <c r="AD1" s="7">
        <v>42829</v>
      </c>
      <c r="AE1" s="7">
        <v>42830</v>
      </c>
      <c r="AF1" s="7">
        <v>42831</v>
      </c>
      <c r="AG1" s="7">
        <v>42832</v>
      </c>
      <c r="AH1" s="7">
        <v>42833</v>
      </c>
      <c r="AI1" s="7">
        <v>42834</v>
      </c>
      <c r="AJ1" s="7">
        <v>42835</v>
      </c>
      <c r="AK1" s="7">
        <v>42836</v>
      </c>
      <c r="AL1" s="7">
        <v>42837</v>
      </c>
      <c r="AM1" s="7">
        <v>42838</v>
      </c>
      <c r="AN1" s="7">
        <v>42839</v>
      </c>
      <c r="AO1" s="7">
        <v>42840</v>
      </c>
      <c r="AP1" s="7">
        <v>42841</v>
      </c>
      <c r="AQ1" s="7">
        <v>42842</v>
      </c>
      <c r="AR1" s="7">
        <v>42843</v>
      </c>
      <c r="AS1" s="7">
        <v>42844</v>
      </c>
      <c r="AT1" s="7">
        <v>42845</v>
      </c>
      <c r="AU1" s="7">
        <v>42846</v>
      </c>
      <c r="AV1" s="7">
        <v>42847</v>
      </c>
      <c r="AW1" s="7">
        <v>42848</v>
      </c>
      <c r="AX1" s="7">
        <v>42849</v>
      </c>
      <c r="AY1" s="7">
        <v>42850</v>
      </c>
      <c r="AZ1" s="7">
        <v>42851</v>
      </c>
      <c r="BA1" s="7">
        <v>42852</v>
      </c>
      <c r="BB1" s="7">
        <v>42853</v>
      </c>
      <c r="BC1" s="7">
        <v>42854</v>
      </c>
      <c r="BD1" s="7">
        <v>42855</v>
      </c>
      <c r="BE1" s="7">
        <v>42856</v>
      </c>
      <c r="BF1" s="7">
        <v>42857</v>
      </c>
      <c r="BG1" s="7">
        <v>42858</v>
      </c>
      <c r="BH1" s="7">
        <v>42859</v>
      </c>
      <c r="BI1" s="7">
        <v>42860</v>
      </c>
      <c r="BJ1" s="7">
        <v>42861</v>
      </c>
      <c r="BK1" s="7">
        <v>42862</v>
      </c>
      <c r="BL1" s="7">
        <v>42863</v>
      </c>
      <c r="BM1" s="7">
        <v>42864</v>
      </c>
      <c r="BN1" s="7">
        <v>42865</v>
      </c>
      <c r="BO1" s="7">
        <v>42866</v>
      </c>
      <c r="BP1" s="7">
        <v>42867</v>
      </c>
      <c r="BQ1" s="7">
        <v>42868</v>
      </c>
      <c r="BR1" s="7">
        <v>42869</v>
      </c>
      <c r="BS1" s="7">
        <v>42870</v>
      </c>
      <c r="BT1" s="7">
        <v>42871</v>
      </c>
      <c r="BU1" s="7">
        <v>42872</v>
      </c>
      <c r="BV1" s="7">
        <v>42873</v>
      </c>
      <c r="BW1" s="7">
        <v>42874</v>
      </c>
      <c r="BX1" s="7">
        <v>42875</v>
      </c>
      <c r="BY1" s="7">
        <v>42876</v>
      </c>
      <c r="BZ1" s="7">
        <v>42877</v>
      </c>
      <c r="CA1" s="7">
        <v>42878</v>
      </c>
      <c r="CB1" s="7">
        <v>42879</v>
      </c>
      <c r="CC1" s="7">
        <v>42880</v>
      </c>
      <c r="CD1" s="7">
        <v>42881</v>
      </c>
      <c r="CE1" s="7">
        <v>42882</v>
      </c>
      <c r="CF1" s="7">
        <v>42883</v>
      </c>
      <c r="CG1" s="7">
        <v>42884</v>
      </c>
      <c r="CH1" s="7">
        <v>42885</v>
      </c>
      <c r="CI1" s="7">
        <v>42886</v>
      </c>
      <c r="CJ1" s="7">
        <v>42887</v>
      </c>
      <c r="CK1" s="7">
        <v>42888</v>
      </c>
      <c r="CL1" s="7">
        <v>42889</v>
      </c>
      <c r="CM1" s="7">
        <v>42890</v>
      </c>
      <c r="CN1" s="7">
        <v>42891</v>
      </c>
      <c r="CO1" s="7">
        <v>42892</v>
      </c>
      <c r="CP1" s="7">
        <v>42893</v>
      </c>
      <c r="CQ1" s="7">
        <v>42894</v>
      </c>
      <c r="CR1" s="7">
        <v>42895</v>
      </c>
      <c r="CS1" s="7">
        <v>42896</v>
      </c>
      <c r="CT1" s="7">
        <v>42897</v>
      </c>
      <c r="CU1" s="7">
        <v>42898</v>
      </c>
      <c r="CV1" s="7">
        <v>42899</v>
      </c>
    </row>
    <row r="2" spans="1:100" ht="18.75" x14ac:dyDescent="0.3">
      <c r="A2" s="20" t="s">
        <v>26</v>
      </c>
      <c r="B2" t="s">
        <v>36</v>
      </c>
      <c r="C2" t="s">
        <v>36</v>
      </c>
      <c r="D2" t="s">
        <v>36</v>
      </c>
      <c r="E2" t="s">
        <v>36</v>
      </c>
      <c r="F2" t="s">
        <v>36</v>
      </c>
      <c r="G2" t="s">
        <v>36</v>
      </c>
      <c r="H2" t="s">
        <v>36</v>
      </c>
      <c r="I2" t="s">
        <v>36</v>
      </c>
      <c r="J2" t="s">
        <v>36</v>
      </c>
      <c r="K2" t="s">
        <v>36</v>
      </c>
      <c r="L2" t="s">
        <v>36</v>
      </c>
      <c r="M2" t="s">
        <v>36</v>
      </c>
      <c r="N2" t="s">
        <v>36</v>
      </c>
      <c r="O2" t="s">
        <v>36</v>
      </c>
      <c r="P2" t="s">
        <v>38</v>
      </c>
      <c r="Q2" t="s">
        <v>38</v>
      </c>
      <c r="R2" t="s">
        <v>38</v>
      </c>
      <c r="S2" t="s">
        <v>38</v>
      </c>
      <c r="T2" t="s">
        <v>38</v>
      </c>
      <c r="U2" t="s">
        <v>38</v>
      </c>
      <c r="V2" t="s">
        <v>38</v>
      </c>
      <c r="W2" t="s">
        <v>38</v>
      </c>
      <c r="X2" t="s">
        <v>38</v>
      </c>
      <c r="Y2" s="22" t="s">
        <v>38</v>
      </c>
    </row>
    <row r="3" spans="1:100" ht="18.75" x14ac:dyDescent="0.3">
      <c r="A3" s="20" t="s">
        <v>6</v>
      </c>
      <c r="B3" t="s">
        <v>36</v>
      </c>
      <c r="C3" t="s">
        <v>36</v>
      </c>
      <c r="D3" t="s">
        <v>36</v>
      </c>
      <c r="E3" t="s">
        <v>36</v>
      </c>
      <c r="F3" t="s">
        <v>36</v>
      </c>
      <c r="G3" t="s">
        <v>36</v>
      </c>
      <c r="H3" t="s">
        <v>36</v>
      </c>
      <c r="I3" t="s">
        <v>36</v>
      </c>
      <c r="J3" t="s">
        <v>36</v>
      </c>
      <c r="K3" t="s">
        <v>36</v>
      </c>
      <c r="L3" t="s">
        <v>36</v>
      </c>
      <c r="M3" t="s">
        <v>36</v>
      </c>
      <c r="N3" t="s">
        <v>36</v>
      </c>
      <c r="O3" t="s">
        <v>36</v>
      </c>
      <c r="P3" t="s">
        <v>36</v>
      </c>
      <c r="Q3" t="s">
        <v>36</v>
      </c>
      <c r="R3" t="s">
        <v>36</v>
      </c>
      <c r="S3" t="s">
        <v>36</v>
      </c>
      <c r="T3" t="s">
        <v>36</v>
      </c>
      <c r="U3" t="s">
        <v>36</v>
      </c>
      <c r="V3" t="s">
        <v>36</v>
      </c>
      <c r="W3" t="s">
        <v>36</v>
      </c>
      <c r="X3" t="s">
        <v>36</v>
      </c>
      <c r="Y3" t="s">
        <v>36</v>
      </c>
    </row>
    <row r="4" spans="1:100" ht="18.75" x14ac:dyDescent="0.3">
      <c r="A4" s="20" t="s">
        <v>7</v>
      </c>
      <c r="B4" t="s">
        <v>36</v>
      </c>
      <c r="C4" t="s">
        <v>36</v>
      </c>
      <c r="D4" t="s">
        <v>36</v>
      </c>
      <c r="E4" t="s">
        <v>36</v>
      </c>
      <c r="F4" t="s">
        <v>36</v>
      </c>
      <c r="G4" t="s">
        <v>36</v>
      </c>
      <c r="H4" t="s">
        <v>36</v>
      </c>
      <c r="I4" t="s">
        <v>36</v>
      </c>
      <c r="J4" t="s">
        <v>36</v>
      </c>
      <c r="K4" t="s">
        <v>36</v>
      </c>
      <c r="L4" t="s">
        <v>36</v>
      </c>
      <c r="M4" t="s">
        <v>36</v>
      </c>
      <c r="N4" t="s">
        <v>36</v>
      </c>
      <c r="O4" t="s">
        <v>36</v>
      </c>
      <c r="P4" t="s">
        <v>36</v>
      </c>
      <c r="Q4" t="s">
        <v>36</v>
      </c>
      <c r="R4" t="s">
        <v>36</v>
      </c>
      <c r="S4" t="s">
        <v>36</v>
      </c>
      <c r="T4" t="s">
        <v>36</v>
      </c>
      <c r="U4" t="s">
        <v>36</v>
      </c>
      <c r="V4" t="s">
        <v>36</v>
      </c>
      <c r="W4" t="s">
        <v>36</v>
      </c>
      <c r="X4" t="s">
        <v>36</v>
      </c>
      <c r="Y4" t="s">
        <v>36</v>
      </c>
    </row>
    <row r="5" spans="1:100" ht="18.75" x14ac:dyDescent="0.3">
      <c r="A5" s="21" t="s">
        <v>4</v>
      </c>
      <c r="E5" t="s">
        <v>38</v>
      </c>
      <c r="F5" t="s">
        <v>38</v>
      </c>
      <c r="G5" t="s">
        <v>38</v>
      </c>
      <c r="L5" t="s">
        <v>37</v>
      </c>
      <c r="M5" t="s">
        <v>37</v>
      </c>
      <c r="N5" t="s">
        <v>37</v>
      </c>
      <c r="O5" t="s">
        <v>37</v>
      </c>
      <c r="P5" t="s">
        <v>37</v>
      </c>
      <c r="Q5" t="s">
        <v>37</v>
      </c>
      <c r="R5" t="s">
        <v>37</v>
      </c>
      <c r="S5" t="s">
        <v>37</v>
      </c>
      <c r="T5" t="s">
        <v>37</v>
      </c>
      <c r="U5" t="s">
        <v>37</v>
      </c>
      <c r="V5" t="s">
        <v>37</v>
      </c>
      <c r="W5" t="s">
        <v>37</v>
      </c>
      <c r="X5" t="s">
        <v>37</v>
      </c>
      <c r="Y5" t="s">
        <v>37</v>
      </c>
    </row>
    <row r="6" spans="1:100" ht="18.75" x14ac:dyDescent="0.3">
      <c r="A6" s="21" t="s">
        <v>5</v>
      </c>
      <c r="L6" t="s">
        <v>37</v>
      </c>
      <c r="M6" t="s">
        <v>37</v>
      </c>
      <c r="N6" t="s">
        <v>37</v>
      </c>
      <c r="O6" t="s">
        <v>37</v>
      </c>
      <c r="P6" t="s">
        <v>37</v>
      </c>
      <c r="Q6" t="s">
        <v>37</v>
      </c>
      <c r="R6" t="s">
        <v>37</v>
      </c>
      <c r="S6" t="s">
        <v>37</v>
      </c>
      <c r="T6" t="s">
        <v>37</v>
      </c>
      <c r="U6" t="s">
        <v>37</v>
      </c>
      <c r="V6" t="s">
        <v>37</v>
      </c>
      <c r="W6" t="s">
        <v>37</v>
      </c>
      <c r="X6" t="s">
        <v>37</v>
      </c>
      <c r="Y6" t="s">
        <v>37</v>
      </c>
    </row>
    <row r="7" spans="1:100" ht="18.75" x14ac:dyDescent="0.3">
      <c r="A7" s="21" t="s">
        <v>8</v>
      </c>
      <c r="L7" t="s">
        <v>37</v>
      </c>
      <c r="M7" t="s">
        <v>37</v>
      </c>
      <c r="N7" t="s">
        <v>37</v>
      </c>
      <c r="O7" t="s">
        <v>37</v>
      </c>
      <c r="P7" t="s">
        <v>37</v>
      </c>
      <c r="Q7" t="s">
        <v>37</v>
      </c>
      <c r="R7" t="s">
        <v>37</v>
      </c>
      <c r="S7" t="s">
        <v>37</v>
      </c>
      <c r="T7" t="s">
        <v>37</v>
      </c>
      <c r="U7" t="s">
        <v>37</v>
      </c>
      <c r="V7" t="s">
        <v>37</v>
      </c>
      <c r="W7" t="s">
        <v>37</v>
      </c>
      <c r="X7" t="s">
        <v>37</v>
      </c>
      <c r="Y7" t="s">
        <v>37</v>
      </c>
    </row>
    <row r="8" spans="1:100" ht="18.75" x14ac:dyDescent="0.3">
      <c r="A8" s="21" t="s">
        <v>28</v>
      </c>
      <c r="L8" t="s">
        <v>37</v>
      </c>
      <c r="M8" t="s">
        <v>37</v>
      </c>
      <c r="N8" t="s">
        <v>37</v>
      </c>
      <c r="O8" t="s">
        <v>37</v>
      </c>
      <c r="P8" t="s">
        <v>37</v>
      </c>
      <c r="Q8" t="s">
        <v>37</v>
      </c>
      <c r="R8" t="s">
        <v>37</v>
      </c>
      <c r="S8" t="s">
        <v>37</v>
      </c>
      <c r="T8" t="s">
        <v>37</v>
      </c>
      <c r="U8" t="s">
        <v>37</v>
      </c>
      <c r="V8" t="s">
        <v>37</v>
      </c>
      <c r="W8" t="s">
        <v>37</v>
      </c>
      <c r="X8" t="s">
        <v>37</v>
      </c>
      <c r="Y8" t="s">
        <v>37</v>
      </c>
    </row>
    <row r="9" spans="1:100" ht="18.75" x14ac:dyDescent="0.3">
      <c r="A9" s="21" t="s">
        <v>27</v>
      </c>
      <c r="L9" t="s">
        <v>37</v>
      </c>
      <c r="M9" t="s">
        <v>37</v>
      </c>
      <c r="N9" t="s">
        <v>37</v>
      </c>
      <c r="O9" t="s">
        <v>37</v>
      </c>
      <c r="P9" t="s">
        <v>37</v>
      </c>
      <c r="Q9" t="s">
        <v>37</v>
      </c>
      <c r="R9" t="s">
        <v>37</v>
      </c>
      <c r="S9" t="s">
        <v>37</v>
      </c>
      <c r="T9" t="s">
        <v>37</v>
      </c>
      <c r="U9" t="s">
        <v>37</v>
      </c>
      <c r="V9" t="s">
        <v>37</v>
      </c>
      <c r="W9" t="s">
        <v>37</v>
      </c>
      <c r="X9" t="s">
        <v>37</v>
      </c>
      <c r="Y9" t="s">
        <v>37</v>
      </c>
    </row>
    <row r="10" spans="1:100" ht="18.75" x14ac:dyDescent="0.3">
      <c r="A10" s="21" t="s">
        <v>43</v>
      </c>
      <c r="S10" t="s">
        <v>37</v>
      </c>
      <c r="T10" t="s">
        <v>37</v>
      </c>
      <c r="U10" t="s">
        <v>37</v>
      </c>
      <c r="V10" t="s">
        <v>37</v>
      </c>
      <c r="W10" t="s">
        <v>37</v>
      </c>
      <c r="X10" t="s">
        <v>37</v>
      </c>
      <c r="Y10" t="s">
        <v>37</v>
      </c>
    </row>
    <row r="11" spans="1:100" ht="18.75" x14ac:dyDescent="0.3">
      <c r="A11" s="21" t="s">
        <v>41</v>
      </c>
      <c r="S11" t="s">
        <v>37</v>
      </c>
      <c r="T11" t="s">
        <v>37</v>
      </c>
      <c r="U11" t="s">
        <v>37</v>
      </c>
      <c r="V11" t="s">
        <v>37</v>
      </c>
      <c r="W11" t="s">
        <v>37</v>
      </c>
      <c r="X11" t="s">
        <v>37</v>
      </c>
      <c r="Y11" t="s">
        <v>37</v>
      </c>
    </row>
  </sheetData>
  <hyperlinks>
    <hyperlink ref="A2" location="'ED-826-DL'!A1" display="ED-826-DL"/>
    <hyperlink ref="A3" location="'DC-639-XW'!A1" display="DC-639-XW"/>
    <hyperlink ref="A4" location="'DS-960-WB'!A1" display="DS-960-WB"/>
    <hyperlink ref="A5" location="'ED-233-SF'!A1" display="ED-233-SF"/>
    <hyperlink ref="A6" location="'ED-379-DX'!A1" display="ED-379-DX"/>
    <hyperlink ref="A7" location="'ED-023-SF'!A1" display="ED-023-SF"/>
    <hyperlink ref="A8" location="'DC-480-XW'!A1" display="DC-480-XW"/>
    <hyperlink ref="A9" location="'ED-533-TL'!A1" display="ED-533-T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D4" sqref="D4"/>
    </sheetView>
  </sheetViews>
  <sheetFormatPr baseColWidth="10" defaultRowHeight="15" x14ac:dyDescent="0.25"/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C2">
        <v>1</v>
      </c>
      <c r="D2">
        <v>10</v>
      </c>
      <c r="G2" t="s">
        <v>34</v>
      </c>
    </row>
    <row r="3" spans="1:7" x14ac:dyDescent="0.25">
      <c r="D3">
        <v>100</v>
      </c>
      <c r="G3" t="s">
        <v>54</v>
      </c>
    </row>
    <row r="4" spans="1:7" x14ac:dyDescent="0.25">
      <c r="D4">
        <v>1000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B37" sqref="B37"/>
    </sheetView>
  </sheetViews>
  <sheetFormatPr baseColWidth="10" defaultRowHeight="15" x14ac:dyDescent="0.25"/>
  <cols>
    <col min="2" max="2" width="16.7109375" customWidth="1"/>
    <col min="5" max="5" width="14.140625" bestFit="1" customWidth="1"/>
  </cols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11</v>
      </c>
      <c r="C2">
        <v>161.05000000000001</v>
      </c>
      <c r="G2" t="s">
        <v>32</v>
      </c>
    </row>
    <row r="3" spans="1:7" x14ac:dyDescent="0.25">
      <c r="A3" t="s">
        <v>14</v>
      </c>
      <c r="D3">
        <v>42</v>
      </c>
      <c r="G3" t="s">
        <v>34</v>
      </c>
    </row>
    <row r="4" spans="1:7" x14ac:dyDescent="0.25">
      <c r="A4" s="7">
        <v>42807</v>
      </c>
      <c r="B4" t="s">
        <v>18</v>
      </c>
      <c r="C4">
        <v>10</v>
      </c>
    </row>
    <row r="5" spans="1:7" x14ac:dyDescent="0.25">
      <c r="A5" t="s">
        <v>49</v>
      </c>
      <c r="C5">
        <v>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/>
  </sheetViews>
  <sheetFormatPr baseColWidth="10" defaultRowHeight="15" x14ac:dyDescent="0.25"/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16</v>
      </c>
      <c r="C2">
        <v>161.05000000000001</v>
      </c>
      <c r="G2" t="s">
        <v>34</v>
      </c>
    </row>
    <row r="3" spans="1:7" x14ac:dyDescent="0.25">
      <c r="A3" t="s">
        <v>49</v>
      </c>
      <c r="C3">
        <v>33</v>
      </c>
      <c r="G3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B8" sqref="B8"/>
    </sheetView>
  </sheetViews>
  <sheetFormatPr baseColWidth="10" defaultRowHeight="15" x14ac:dyDescent="0.25"/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16</v>
      </c>
      <c r="C2">
        <v>161.05000000000001</v>
      </c>
      <c r="G2" t="s">
        <v>33</v>
      </c>
    </row>
    <row r="3" spans="1:7" x14ac:dyDescent="0.25">
      <c r="A3" t="s">
        <v>49</v>
      </c>
      <c r="C3">
        <v>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C12" sqref="C12"/>
    </sheetView>
  </sheetViews>
  <sheetFormatPr baseColWidth="10" defaultRowHeight="15" x14ac:dyDescent="0.25"/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11</v>
      </c>
      <c r="C2">
        <v>126.59</v>
      </c>
      <c r="G2" t="s">
        <v>34</v>
      </c>
    </row>
    <row r="3" spans="1:7" x14ac:dyDescent="0.25">
      <c r="A3" t="s">
        <v>15</v>
      </c>
      <c r="E3">
        <v>1</v>
      </c>
    </row>
    <row r="4" spans="1:7" x14ac:dyDescent="0.25">
      <c r="A4" t="s">
        <v>49</v>
      </c>
      <c r="C4">
        <v>33</v>
      </c>
    </row>
    <row r="5" spans="1:7" x14ac:dyDescent="0.25">
      <c r="A5" t="s">
        <v>52</v>
      </c>
      <c r="D5">
        <v>129.5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workbookViewId="0"/>
  </sheetViews>
  <sheetFormatPr baseColWidth="10" defaultRowHeight="15" x14ac:dyDescent="0.25"/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16</v>
      </c>
      <c r="G2" t="s">
        <v>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A4" sqref="A4:C4"/>
    </sheetView>
  </sheetViews>
  <sheetFormatPr baseColWidth="10" defaultRowHeight="15" x14ac:dyDescent="0.25"/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11</v>
      </c>
      <c r="C2">
        <v>161.05000000000001</v>
      </c>
      <c r="D2">
        <v>0</v>
      </c>
      <c r="G2" t="s">
        <v>31</v>
      </c>
    </row>
    <row r="3" spans="1:7" x14ac:dyDescent="0.25">
      <c r="A3" s="7" t="s">
        <v>39</v>
      </c>
      <c r="E3">
        <v>1</v>
      </c>
    </row>
    <row r="4" spans="1:7" x14ac:dyDescent="0.25">
      <c r="A4" t="s">
        <v>49</v>
      </c>
      <c r="C4">
        <v>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A38" sqref="A38"/>
    </sheetView>
  </sheetViews>
  <sheetFormatPr baseColWidth="10" defaultRowHeight="15" x14ac:dyDescent="0.25"/>
  <cols>
    <col min="7" max="7" width="12.85546875" customWidth="1"/>
  </cols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11</v>
      </c>
      <c r="C2">
        <v>161.05000000000001</v>
      </c>
      <c r="G2" t="s">
        <v>34</v>
      </c>
    </row>
    <row r="3" spans="1:7" x14ac:dyDescent="0.25">
      <c r="A3" t="s">
        <v>49</v>
      </c>
      <c r="C3">
        <v>33</v>
      </c>
      <c r="G3" t="s">
        <v>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/>
  </sheetViews>
  <sheetFormatPr baseColWidth="10" defaultRowHeight="15" x14ac:dyDescent="0.25"/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11</v>
      </c>
      <c r="G2" t="s">
        <v>34</v>
      </c>
    </row>
    <row r="3" spans="1:7" x14ac:dyDescent="0.25">
      <c r="A3" t="s">
        <v>50</v>
      </c>
      <c r="C3">
        <v>30</v>
      </c>
      <c r="G3" t="s">
        <v>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A4" sqref="A4"/>
    </sheetView>
  </sheetViews>
  <sheetFormatPr baseColWidth="10" defaultRowHeight="15" x14ac:dyDescent="0.25"/>
  <cols>
    <col min="7" max="7" width="18.140625" customWidth="1"/>
  </cols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11</v>
      </c>
      <c r="G2" t="s">
        <v>34</v>
      </c>
    </row>
    <row r="3" spans="1:7" x14ac:dyDescent="0.25">
      <c r="A3" t="s">
        <v>50</v>
      </c>
      <c r="C3">
        <v>30</v>
      </c>
      <c r="G3" t="s">
        <v>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sqref="A1:G3"/>
    </sheetView>
  </sheetViews>
  <sheetFormatPr baseColWidth="10" defaultRowHeight="15" x14ac:dyDescent="0.25"/>
  <sheetData>
    <row r="1" spans="1:7" x14ac:dyDescent="0.25">
      <c r="A1" t="s">
        <v>12</v>
      </c>
      <c r="C1" t="s">
        <v>10</v>
      </c>
      <c r="D1" t="s">
        <v>9</v>
      </c>
      <c r="E1" t="s">
        <v>13</v>
      </c>
      <c r="G1" t="s">
        <v>30</v>
      </c>
    </row>
    <row r="2" spans="1:7" x14ac:dyDescent="0.25">
      <c r="A2" t="s">
        <v>11</v>
      </c>
      <c r="C2">
        <v>126.59</v>
      </c>
      <c r="G2" t="s">
        <v>34</v>
      </c>
    </row>
    <row r="3" spans="1:7" x14ac:dyDescent="0.25">
      <c r="A3" t="s">
        <v>49</v>
      </c>
      <c r="C3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Synthèse</vt:lpstr>
      <vt:lpstr>Utilisation </vt:lpstr>
      <vt:lpstr>ED-442-WA</vt:lpstr>
      <vt:lpstr>ED-233-SF</vt:lpstr>
      <vt:lpstr>ED-379-DX</vt:lpstr>
      <vt:lpstr>ED-023-SF</vt:lpstr>
      <vt:lpstr>DC-639-XW</vt:lpstr>
      <vt:lpstr>DS-960-WB</vt:lpstr>
      <vt:lpstr>ED-826-DL</vt:lpstr>
      <vt:lpstr>ED-533-TL</vt:lpstr>
      <vt:lpstr>EK-417-VD</vt:lpstr>
      <vt:lpstr>EK-483-VD</vt:lpstr>
      <vt:lpstr>DC-480-XW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dcterms:created xsi:type="dcterms:W3CDTF">2017-03-10T15:48:33Z</dcterms:created>
  <dcterms:modified xsi:type="dcterms:W3CDTF">2017-04-06T13:39:05Z</dcterms:modified>
</cp:coreProperties>
</file>