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/>
  <mc:AlternateContent xmlns:mc="http://schemas.openxmlformats.org/markup-compatibility/2006">
    <mc:Choice Requires="x15">
      <x15ac:absPath xmlns:x15ac="http://schemas.microsoft.com/office/spreadsheetml/2010/11/ac" url="/Users/laurentpons/Downloads/"/>
    </mc:Choice>
  </mc:AlternateContent>
  <xr:revisionPtr revIDLastSave="0" documentId="13_ncr:1_{0AE5F7BA-E522-344B-85D7-A4F88AD6B16B}" xr6:coauthVersionLast="45" xr6:coauthVersionMax="45" xr10:uidLastSave="{00000000-0000-0000-0000-000000000000}"/>
  <bookViews>
    <workbookView xWindow="860" yWindow="460" windowWidth="26560" windowHeight="16300" xr2:uid="{00000000-000D-0000-FFFF-FFFF00000000}"/>
  </bookViews>
  <sheets>
    <sheet name="Statistiques" sheetId="4" r:id="rId1"/>
    <sheet name="2017" sheetId="1" r:id="rId2"/>
    <sheet name="2018" sheetId="2" r:id="rId3"/>
    <sheet name="2019" sheetId="3" r:id="rId4"/>
  </sheets>
  <externalReferences>
    <externalReference r:id="rId5"/>
  </externalReferences>
  <definedNames>
    <definedName name="Blessures_type">[1]Logo!$F$1:$F$4</definedName>
    <definedName name="Équipes">[1]Logo!$C$1:$C$32</definedName>
    <definedName name="Logo24">OFFSET([1]Logo!$D$1,MATCH('[1]Séries XXXX'!$C$6:$E$7,[1]Logo!$C$1:$C$35,0)-1,)</definedName>
    <definedName name="Logo25">OFFSET([1]Logo!$D$1,MATCH('[1]Séries XXXX'!$C$10:$E$11,[1]Logo!$C$1:$C$35,0)-1,)</definedName>
    <definedName name="Logo26">OFFSET([1]Logo!$D$1,MATCH('[1]Séries XXXX'!$C$14:$E$15,[1]Logo!$C$1:$C$35,0)-1,)</definedName>
    <definedName name="Logo27">OFFSET([1]Logo!$D$1,MATCH('[1]Séries XXXX'!$C$18:$E$19,[1]Logo!$C$1:$C$35,0)-1,)</definedName>
    <definedName name="Logo28">OFFSET([1]Logo!$D$1,MATCH('[1]Séries XXXX'!$C$22:$E$23,[1]Logo!$C$1:$C$35,0)-1,)</definedName>
    <definedName name="Logo29">OFFSET([1]Logo!$D$1,MATCH('[1]Séries XXXX'!$C$26:$E$27,[1]Logo!$C$1:$C$35,0)-1,)</definedName>
    <definedName name="Logo30">OFFSET([1]Logo!$D$1,MATCH('[1]Séries XXXX'!$C$30:$E$31,[1]Logo!$C$1:$C$35,0)-1,)</definedName>
    <definedName name="Logo31">OFFSET([1]Logo!$D$1,MATCH('[1]Séries XXXX'!$C$34:$E$35,[1]Logo!$C$1:$C$35,0)-1,)</definedName>
    <definedName name="Logo32">OFFSET([1]Logo!$D$1,MATCH('[1]Séries XXXX'!$C$38:$E$39,[1]Logo!$C$1:$C$35,0)-1,)</definedName>
    <definedName name="Logo33">OFFSET([1]Logo!$D$1,MATCH('[1]Séries XXXX'!$C$42:$E$43,[1]Logo!$C$1:$C$35,0)-1,)</definedName>
    <definedName name="Logo34">OFFSET([1]Logo!$D$1,MATCH('[1]Séries XXXX'!$C$46:$E$47,[1]Logo!$C$1:$C$35,0)-1,)</definedName>
    <definedName name="Logo35">OFFSET([1]Logo!$D$1,MATCH('[1]Séries XXXX'!$C$50:$E$51,[1]Logo!$C$1:$C$35,0)-1,)</definedName>
    <definedName name="Logo36">OFFSET([1]Logo!$D$1,MATCH('[1]Séries XXXX'!$C$54:$E$55,[1]Logo!$C$1:$C$35,0)-1,)</definedName>
    <definedName name="Logo37">OFFSET([1]Logo!$D$1,MATCH('[1]Séries XXXX'!$C$58:$E$59,[1]Logo!$C$1:$C$35,0)-1,)</definedName>
    <definedName name="Logo38">OFFSET([1]Logo!$D$1,MATCH('[1]Séries XXXX'!$C$62:$E$63,[1]Logo!$C$1:$C$35,0)-1,)</definedName>
    <definedName name="Logo39">OFFSET([1]Logo!$D$1,MATCH('[1]Séries XXXX'!$G$4:$I$5,[1]Logo!$C$1:$C$35,0)-1,)</definedName>
    <definedName name="Logo40">OFFSET([1]Logo!$D$1,MATCH('[1]Séries XXXX'!$G$12:$I$13,[1]Logo!$C$1:$C$35,0)-1,)</definedName>
    <definedName name="Logo41">OFFSET([1]Logo!$D$1,MATCH('[1]Séries XXXX'!$G$20:$I$21,[1]Logo!$C$1:$C$35,0)-1,)</definedName>
    <definedName name="Logo42">OFFSET([1]Logo!$D$1,MATCH('[1]Séries XXXX'!$G$28:$I$29,[1]Logo!$C$1:$C$35,0)-1,)</definedName>
    <definedName name="Logo43">OFFSET([1]Logo!$D$1,MATCH('[1]Séries XXXX'!$G$36:$I$37,[1]Logo!$C$1:$C$35,0)-1,)</definedName>
    <definedName name="Logo44">OFFSET([1]Logo!$D$1,MATCH('[1]Séries XXXX'!$G$44:$I$45,[1]Logo!$C$1:$C$35,0)-1,)</definedName>
    <definedName name="Logo45">OFFSET([1]Logo!$D$1,MATCH('[1]Séries XXXX'!$G$52:$I$53,[1]Logo!$C$1:$C$35,0)-1,)</definedName>
    <definedName name="Logo46">OFFSET([1]Logo!$D$1,MATCH('[1]Séries XXXX'!$G$60:$I$61,[1]Logo!$C$1:$C$35,0)-1,)</definedName>
    <definedName name="Logo47">OFFSET([1]Logo!$D$1,MATCH('[1]Séries XXXX'!$K$8:$M$9,[1]Logo!$C$1:$C$35,0)-1,)</definedName>
    <definedName name="Logo48">OFFSET([1]Logo!$D$1,MATCH('[1]Séries XXXX'!$K$24:$M$25,[1]Logo!$C$1:$C$35,0)-1,)</definedName>
    <definedName name="Logo49">OFFSET([1]Logo!$D$1,MATCH('[1]Séries XXXX'!$K$40:$M$41,[1]Logo!$C$1:$C$35,0)-1,)</definedName>
    <definedName name="Logo50">OFFSET([1]Logo!$D$1,MATCH('[1]Séries XXXX'!$K$56:$M$57,[1]Logo!$C$1:$C$35,0)-1,)</definedName>
    <definedName name="Logo51">OFFSET([1]Logo!$D$1,MATCH('[1]Séries XXXX'!$O$16:$Q$17,[1]Logo!$C$1:$C$35,0)-1,)</definedName>
    <definedName name="Logo52">OFFSET([1]Logo!$D$1,MATCH('[1]Séries XXXX'!$O$48:$Q$49,[1]Logo!$C$1:$C$35,0)-1,)</definedName>
    <definedName name="Logo53">OFFSET([1]Logo!$D$1,MATCH('[1]Séries XXXX'!$S$32:$U$33,[1]Logo!$C$1:$C$35,0)-1,)</definedName>
    <definedName name="Poolers">[1]Logo!$I$1:$I$26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4" l="1"/>
  <c r="L6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" i="4"/>
  <c r="E3" i="4"/>
  <c r="H3" i="4" s="1"/>
  <c r="E4" i="4"/>
  <c r="E5" i="4"/>
  <c r="E6" i="4"/>
  <c r="E7" i="4"/>
  <c r="E8" i="4"/>
  <c r="E9" i="4"/>
  <c r="E10" i="4"/>
  <c r="E11" i="4"/>
  <c r="E12" i="4"/>
  <c r="E13" i="4"/>
  <c r="E14" i="4"/>
  <c r="E15" i="4"/>
  <c r="H15" i="4" s="1"/>
  <c r="E16" i="4"/>
  <c r="E17" i="4"/>
  <c r="E18" i="4"/>
  <c r="E19" i="4"/>
  <c r="E20" i="4"/>
  <c r="E21" i="4"/>
  <c r="E22" i="4"/>
  <c r="E23" i="4"/>
  <c r="E24" i="4"/>
  <c r="E25" i="4"/>
  <c r="E26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H25" i="4" s="1"/>
  <c r="C26" i="4"/>
  <c r="C2" i="4"/>
  <c r="G6" i="3"/>
  <c r="G7" i="3"/>
  <c r="G10" i="3"/>
  <c r="G14" i="3"/>
  <c r="H23" i="4"/>
  <c r="H17" i="4"/>
  <c r="H16" i="4"/>
  <c r="H12" i="4"/>
  <c r="H11" i="4"/>
  <c r="H9" i="4"/>
  <c r="H8" i="4"/>
  <c r="H7" i="4"/>
  <c r="H5" i="4"/>
  <c r="H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3" i="4"/>
  <c r="L2" i="4"/>
  <c r="E15" i="3"/>
  <c r="G15" i="3" s="1"/>
  <c r="E14" i="3"/>
  <c r="E13" i="3"/>
  <c r="G13" i="3" s="1"/>
  <c r="E12" i="3"/>
  <c r="G12" i="3" s="1"/>
  <c r="E11" i="3"/>
  <c r="G11" i="3" s="1"/>
  <c r="E10" i="3"/>
  <c r="E9" i="3"/>
  <c r="G9" i="3" s="1"/>
  <c r="E8" i="3"/>
  <c r="G8" i="3" s="1"/>
  <c r="E7" i="3"/>
  <c r="E6" i="3"/>
  <c r="E5" i="3"/>
  <c r="G5" i="3" s="1"/>
  <c r="E4" i="3"/>
  <c r="G4" i="3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E3" i="3"/>
  <c r="G3" i="3" s="1"/>
  <c r="E17" i="2"/>
  <c r="G17" i="2" s="1"/>
  <c r="E16" i="2"/>
  <c r="G16" i="2" s="1"/>
  <c r="E15" i="2"/>
  <c r="G15" i="2" s="1"/>
  <c r="E14" i="2"/>
  <c r="G14" i="2" s="1"/>
  <c r="E13" i="2"/>
  <c r="G13" i="2" s="1"/>
  <c r="E12" i="2"/>
  <c r="G12" i="2" s="1"/>
  <c r="E11" i="2"/>
  <c r="G11" i="2" s="1"/>
  <c r="E10" i="2"/>
  <c r="G10" i="2" s="1"/>
  <c r="E9" i="2"/>
  <c r="G9" i="2" s="1"/>
  <c r="E8" i="2"/>
  <c r="G8" i="2" s="1"/>
  <c r="E7" i="2"/>
  <c r="G7" i="2" s="1"/>
  <c r="E6" i="2"/>
  <c r="G6" i="2" s="1"/>
  <c r="E5" i="2"/>
  <c r="G5" i="2" s="1"/>
  <c r="E4" i="2"/>
  <c r="G4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E3" i="2"/>
  <c r="G3" i="2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E3" i="1"/>
  <c r="G3" i="1" s="1"/>
  <c r="J2" i="4" l="1"/>
  <c r="K6" i="4"/>
  <c r="I2" i="4"/>
  <c r="H19" i="4"/>
  <c r="J11" i="4"/>
  <c r="I14" i="4"/>
  <c r="K15" i="4"/>
  <c r="K7" i="4"/>
  <c r="J10" i="4"/>
  <c r="K11" i="4"/>
  <c r="J14" i="4"/>
  <c r="J16" i="4"/>
  <c r="J8" i="4"/>
  <c r="K10" i="4"/>
  <c r="J12" i="4"/>
  <c r="K14" i="4"/>
  <c r="K16" i="4"/>
  <c r="K8" i="4"/>
  <c r="K12" i="4"/>
  <c r="J15" i="4"/>
  <c r="J7" i="4"/>
  <c r="I10" i="4"/>
  <c r="H20" i="4"/>
  <c r="K3" i="4"/>
  <c r="J4" i="4"/>
  <c r="K4" i="4"/>
  <c r="J3" i="4"/>
  <c r="K2" i="4"/>
  <c r="J6" i="4"/>
  <c r="I6" i="4"/>
  <c r="H10" i="4"/>
  <c r="H6" i="4"/>
  <c r="H24" i="4"/>
  <c r="H18" i="4"/>
  <c r="H14" i="4"/>
  <c r="H26" i="4"/>
  <c r="H22" i="4"/>
  <c r="H13" i="4"/>
  <c r="H21" i="4"/>
  <c r="H2" i="4"/>
</calcChain>
</file>

<file path=xl/sharedStrings.xml><?xml version="1.0" encoding="utf-8"?>
<sst xmlns="http://schemas.openxmlformats.org/spreadsheetml/2006/main" count="193" uniqueCount="97">
  <si>
    <t>Classement poolers</t>
  </si>
  <si>
    <t>Nom (surnom)</t>
  </si>
  <si>
    <t>But</t>
  </si>
  <si>
    <t>Passe</t>
  </si>
  <si>
    <t>Point</t>
  </si>
  <si>
    <t>Équipe</t>
  </si>
  <si>
    <t>Ppts</t>
  </si>
  <si>
    <t>Nom</t>
  </si>
  <si>
    <t>christelle vive guy cormier</t>
  </si>
  <si>
    <t>CHICAGO</t>
  </si>
  <si>
    <t>Christelle</t>
  </si>
  <si>
    <t>alex arnaquer par son propre père</t>
  </si>
  <si>
    <t>WASHINGTON</t>
  </si>
  <si>
    <t>Alex</t>
  </si>
  <si>
    <t>jf thibo moose hunter</t>
  </si>
  <si>
    <t>J-F</t>
  </si>
  <si>
    <t>dominic goal au hockey avec ma bédaine</t>
  </si>
  <si>
    <t xml:space="preserve">SAN JOSE </t>
  </si>
  <si>
    <t>Dominic</t>
  </si>
  <si>
    <t>desjardins goal au dard avec ma face</t>
  </si>
  <si>
    <t>Éric</t>
  </si>
  <si>
    <t>martin j'aime la compote de pomme</t>
  </si>
  <si>
    <t>Martin</t>
  </si>
  <si>
    <t>carlos le gros stagière</t>
  </si>
  <si>
    <t>Carl</t>
  </si>
  <si>
    <t>pat pat'patrouille</t>
  </si>
  <si>
    <t>MONTREAL</t>
  </si>
  <si>
    <t>Pat</t>
  </si>
  <si>
    <t>denis futur retraitée</t>
  </si>
  <si>
    <t>Denis</t>
  </si>
  <si>
    <t>dan excel master</t>
  </si>
  <si>
    <t>Dan</t>
  </si>
  <si>
    <t>nadia la manace</t>
  </si>
  <si>
    <t>MINNESOTA</t>
  </si>
  <si>
    <t>Nadia</t>
  </si>
  <si>
    <t>tonio pintendre je taime</t>
  </si>
  <si>
    <t>Tonio</t>
  </si>
  <si>
    <t>marie anne retraitée</t>
  </si>
  <si>
    <t>Marie-Anne</t>
  </si>
  <si>
    <t xml:space="preserve">Carl alias louffy continue </t>
  </si>
  <si>
    <t>PITTSBURG</t>
  </si>
  <si>
    <t xml:space="preserve">Christelle alias futur conductrice de coupé sport </t>
  </si>
  <si>
    <t xml:space="preserve">Jeff alias coupé sport </t>
  </si>
  <si>
    <t xml:space="preserve">Marie Anne alias tisserane </t>
  </si>
  <si>
    <t>BOSTON</t>
  </si>
  <si>
    <t xml:space="preserve">Dan alias tentera un coup fumant </t>
  </si>
  <si>
    <t>TAMPA BAY</t>
  </si>
  <si>
    <t xml:space="preserve">tonio alias el tonio </t>
  </si>
  <si>
    <t>NASHVILLE</t>
  </si>
  <si>
    <t xml:space="preserve">julie alias loto max </t>
  </si>
  <si>
    <t>Julie</t>
  </si>
  <si>
    <t xml:space="preserve">kathleen alias le béluga </t>
  </si>
  <si>
    <t>Kathleen</t>
  </si>
  <si>
    <t xml:space="preserve">Desjardins alias homme cherche homme avec ou sans cheveux </t>
  </si>
  <si>
    <t xml:space="preserve">Nadia alias la vieille trentenaire </t>
  </si>
  <si>
    <t xml:space="preserve">Denis alias retraite 2.0 </t>
  </si>
  <si>
    <t xml:space="preserve">Alex alias Road trip </t>
  </si>
  <si>
    <t xml:space="preserve">marois alias Dieu </t>
  </si>
  <si>
    <t>Marois</t>
  </si>
  <si>
    <t xml:space="preserve">martin alias tien allons au musée </t>
  </si>
  <si>
    <t>COLORADO</t>
  </si>
  <si>
    <t xml:space="preserve">Dominic alias the last pick </t>
  </si>
  <si>
    <t>Denis Snow fish</t>
  </si>
  <si>
    <t>Nadia pti-jo</t>
  </si>
  <si>
    <t>CALGARY</t>
  </si>
  <si>
    <t>Marois Dieu Grecque</t>
  </si>
  <si>
    <t>SAINT-LOUIS</t>
  </si>
  <si>
    <t>Adam/Nathan les recrues</t>
  </si>
  <si>
    <t>Adam</t>
  </si>
  <si>
    <t>Alex tu est pas game papa</t>
  </si>
  <si>
    <t>Christelle All in</t>
  </si>
  <si>
    <t>Dan Marco au Cosco</t>
  </si>
  <si>
    <t>Martin Martine a la plage</t>
  </si>
  <si>
    <t>Dominic faut que ça coule</t>
  </si>
  <si>
    <t>JFT station méteo</t>
  </si>
  <si>
    <t>Kathleen Andie connait plus ça que moi</t>
  </si>
  <si>
    <t>Carl faut pas que ça coule</t>
  </si>
  <si>
    <t>Tonio El taxi</t>
  </si>
  <si>
    <t>Nathan</t>
  </si>
  <si>
    <t>Participations</t>
  </si>
  <si>
    <t>1 er</t>
  </si>
  <si>
    <t>2 ème</t>
  </si>
  <si>
    <t>3 ème</t>
  </si>
  <si>
    <t>Loto Max</t>
  </si>
  <si>
    <t>% 1-2-3</t>
  </si>
  <si>
    <t>Gagnant + points</t>
  </si>
  <si>
    <t>Année</t>
  </si>
  <si>
    <t>Participants total</t>
  </si>
  <si>
    <t>Cardo</t>
  </si>
  <si>
    <t>Perdant + points</t>
  </si>
  <si>
    <t>Perdant - points</t>
  </si>
  <si>
    <t>Frank</t>
  </si>
  <si>
    <t>J-P</t>
  </si>
  <si>
    <t>Julie S-P</t>
  </si>
  <si>
    <t>Karine</t>
  </si>
  <si>
    <t>Mike</t>
  </si>
  <si>
    <t>Réjean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</si>
</sst>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 vertical="center" shrinkToFit="1"/>
    </xf>
    <xf numFmtId="0" fontId="3" fillId="0" borderId="0" xfId="0" applyNumberFormat="1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font>
        <color rgb="FFC00000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color theme="9" tint="-0.499984740745262"/>
      </font>
      <fill>
        <patternFill patternType="solid">
          <fgColor auto="1"/>
          <bgColor rgb="FFC6EFCE"/>
        </patternFill>
      </fill>
    </dxf>
  </dxfs>
  <tableStyles count="0" defaultTableStyle="TableStyleMedium2" defaultPivotStyle="PivotStyleLight16"/>
  <colors>
    <mruColors>
      <color rgb="FFFFC7CE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Travail/Desktop/Dan/Pool%20s&#233;r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o"/>
      <sheetName val="Séries XXXX"/>
      <sheetName val="Statistiques"/>
      <sheetName val="Séries 2008"/>
      <sheetName val="Séries 2009"/>
      <sheetName val="Séries 2010"/>
      <sheetName val="Séries 2011"/>
      <sheetName val="Séries 2012"/>
      <sheetName val="Séries 2013"/>
      <sheetName val="Séries 2014"/>
      <sheetName val="Séries 2015"/>
      <sheetName val="Séries 2016"/>
      <sheetName val="Séries 2017"/>
      <sheetName val="Séries 2018"/>
      <sheetName val="Séries 2019"/>
    </sheetNames>
    <sheetDataSet>
      <sheetData sheetId="0">
        <row r="1">
          <cell r="C1" t="str">
            <v>ANAHEIM</v>
          </cell>
          <cell r="D1">
            <v>1</v>
          </cell>
          <cell r="F1" t="str">
            <v/>
          </cell>
          <cell r="I1" t="str">
            <v>Adam</v>
          </cell>
        </row>
        <row r="2">
          <cell r="C2" t="str">
            <v>ARIZONA</v>
          </cell>
          <cell r="F2" t="str">
            <v>Au jour le jour</v>
          </cell>
          <cell r="I2" t="str">
            <v>Alex</v>
          </cell>
        </row>
        <row r="3">
          <cell r="C3" t="str">
            <v>BOSTON</v>
          </cell>
          <cell r="F3" t="str">
            <v>Absent indéfiniment</v>
          </cell>
          <cell r="I3" t="str">
            <v>Cardo</v>
          </cell>
        </row>
        <row r="4">
          <cell r="C4" t="str">
            <v>BUFFALO</v>
          </cell>
          <cell r="F4" t="str">
            <v>Saison terminé</v>
          </cell>
          <cell r="I4" t="str">
            <v>Carl</v>
          </cell>
        </row>
        <row r="5">
          <cell r="C5" t="str">
            <v>CALGARY</v>
          </cell>
          <cell r="I5" t="str">
            <v>Christelle</v>
          </cell>
        </row>
        <row r="6">
          <cell r="C6" t="str">
            <v>CAROLINE</v>
          </cell>
          <cell r="I6" t="str">
            <v>Dan</v>
          </cell>
        </row>
        <row r="7">
          <cell r="C7" t="str">
            <v>CHICAGO</v>
          </cell>
          <cell r="I7" t="str">
            <v>Denis</v>
          </cell>
        </row>
        <row r="8">
          <cell r="C8" t="str">
            <v>COLORADO</v>
          </cell>
          <cell r="I8" t="str">
            <v>Dominic</v>
          </cell>
        </row>
        <row r="9">
          <cell r="C9" t="str">
            <v>COLUMBUS</v>
          </cell>
          <cell r="I9" t="str">
            <v>Éric</v>
          </cell>
        </row>
        <row r="10">
          <cell r="C10" t="str">
            <v>DALLAS</v>
          </cell>
          <cell r="I10" t="str">
            <v>Frank</v>
          </cell>
        </row>
        <row r="11">
          <cell r="C11" t="str">
            <v>DETROIT</v>
          </cell>
          <cell r="I11" t="str">
            <v>J-F</v>
          </cell>
        </row>
        <row r="12">
          <cell r="C12" t="str">
            <v>EDMONTON</v>
          </cell>
          <cell r="I12" t="str">
            <v>J-P</v>
          </cell>
        </row>
        <row r="13">
          <cell r="C13" t="str">
            <v>FLORIDA</v>
          </cell>
          <cell r="I13" t="str">
            <v>Julie</v>
          </cell>
        </row>
        <row r="14">
          <cell r="C14" t="str">
            <v>LOS ANGELES</v>
          </cell>
          <cell r="I14" t="str">
            <v>Julie S-P</v>
          </cell>
        </row>
        <row r="15">
          <cell r="C15" t="str">
            <v>MINNESOTA</v>
          </cell>
          <cell r="I15" t="str">
            <v>Kathleen</v>
          </cell>
        </row>
        <row r="16">
          <cell r="C16" t="str">
            <v>MONTREAL</v>
          </cell>
          <cell r="I16" t="str">
            <v>Karine</v>
          </cell>
        </row>
        <row r="17">
          <cell r="C17" t="str">
            <v>NASHVILLE</v>
          </cell>
          <cell r="I17" t="str">
            <v>Marie-Anne</v>
          </cell>
        </row>
        <row r="18">
          <cell r="C18" t="str">
            <v>NEW JERSEY</v>
          </cell>
          <cell r="I18" t="str">
            <v>Marois</v>
          </cell>
        </row>
        <row r="19">
          <cell r="C19" t="str">
            <v>NEW YORK I</v>
          </cell>
          <cell r="I19" t="str">
            <v>Martin</v>
          </cell>
        </row>
        <row r="20">
          <cell r="C20" t="str">
            <v>NEW YORK R</v>
          </cell>
          <cell r="I20" t="str">
            <v>Mike</v>
          </cell>
        </row>
        <row r="21">
          <cell r="C21" t="str">
            <v>OTTAWA</v>
          </cell>
          <cell r="I21" t="str">
            <v>Nadia</v>
          </cell>
        </row>
        <row r="22">
          <cell r="C22" t="str">
            <v>PHILADELPHIE</v>
          </cell>
          <cell r="I22" t="str">
            <v>Nathan</v>
          </cell>
        </row>
        <row r="23">
          <cell r="C23" t="str">
            <v>PITTSBURG</v>
          </cell>
          <cell r="I23" t="str">
            <v>Pat</v>
          </cell>
        </row>
        <row r="24">
          <cell r="C24" t="str">
            <v xml:space="preserve">SAN JOSE </v>
          </cell>
          <cell r="I24" t="str">
            <v>Réjean</v>
          </cell>
        </row>
        <row r="25">
          <cell r="C25" t="str">
            <v>SAINT-LOUIS</v>
          </cell>
          <cell r="I25" t="str">
            <v>Tonio</v>
          </cell>
        </row>
        <row r="26">
          <cell r="C26" t="str">
            <v>TAMPA BAY</v>
          </cell>
        </row>
        <row r="27">
          <cell r="C27" t="str">
            <v>TORONTO</v>
          </cell>
        </row>
        <row r="28">
          <cell r="C28" t="str">
            <v>VANCOUVER</v>
          </cell>
        </row>
        <row r="29">
          <cell r="C29" t="str">
            <v>VEGAS</v>
          </cell>
        </row>
        <row r="30">
          <cell r="C30" t="str">
            <v>WASHINGTON</v>
          </cell>
        </row>
        <row r="31">
          <cell r="C31" t="str">
            <v>WINNIPEG</v>
          </cell>
        </row>
        <row r="32">
          <cell r="C32"/>
        </row>
        <row r="33">
          <cell r="C33"/>
        </row>
        <row r="34">
          <cell r="C34"/>
        </row>
      </sheetData>
      <sheetData sheetId="1">
        <row r="4">
          <cell r="G4" t="str">
            <v>TAMPA BAY</v>
          </cell>
          <cell r="H4"/>
          <cell r="I4"/>
        </row>
        <row r="5">
          <cell r="G5"/>
          <cell r="H5"/>
          <cell r="I5"/>
        </row>
        <row r="6">
          <cell r="C6" t="str">
            <v>NEW YORK I</v>
          </cell>
          <cell r="D6"/>
          <cell r="E6"/>
        </row>
        <row r="7">
          <cell r="C7"/>
          <cell r="D7"/>
          <cell r="E7"/>
        </row>
        <row r="8">
          <cell r="K8" t="str">
            <v>TAMPA BAY</v>
          </cell>
          <cell r="L8"/>
          <cell r="M8"/>
        </row>
        <row r="9">
          <cell r="K9"/>
          <cell r="L9"/>
          <cell r="M9"/>
        </row>
        <row r="10">
          <cell r="C10" t="str">
            <v>TAMPA BAY</v>
          </cell>
          <cell r="D10"/>
          <cell r="E10"/>
        </row>
        <row r="11">
          <cell r="C11"/>
          <cell r="D11"/>
          <cell r="E11"/>
        </row>
        <row r="12">
          <cell r="G12" t="str">
            <v>NEW YORK I</v>
          </cell>
          <cell r="H12"/>
          <cell r="I12"/>
        </row>
        <row r="13">
          <cell r="G13"/>
          <cell r="H13"/>
          <cell r="I13"/>
        </row>
        <row r="14">
          <cell r="C14" t="str">
            <v>DETROIT</v>
          </cell>
          <cell r="D14"/>
          <cell r="E14"/>
        </row>
        <row r="15">
          <cell r="C15"/>
          <cell r="D15"/>
          <cell r="E15"/>
        </row>
        <row r="16">
          <cell r="O16" t="str">
            <v>PITTSBURG</v>
          </cell>
          <cell r="P16"/>
          <cell r="Q16"/>
        </row>
        <row r="17">
          <cell r="O17"/>
          <cell r="P17"/>
          <cell r="Q17"/>
        </row>
        <row r="18">
          <cell r="C18" t="str">
            <v>WASHINGTON</v>
          </cell>
          <cell r="D18"/>
          <cell r="E18"/>
        </row>
        <row r="19">
          <cell r="C19"/>
          <cell r="D19"/>
          <cell r="E19"/>
        </row>
        <row r="20">
          <cell r="G20" t="str">
            <v>WASHINGTON</v>
          </cell>
          <cell r="H20"/>
          <cell r="I20"/>
        </row>
        <row r="21">
          <cell r="G21"/>
          <cell r="H21"/>
          <cell r="I21"/>
        </row>
        <row r="22">
          <cell r="C22" t="str">
            <v>PHILADELPHIE</v>
          </cell>
          <cell r="D22"/>
          <cell r="E22"/>
        </row>
        <row r="23">
          <cell r="C23"/>
          <cell r="D23"/>
          <cell r="E23"/>
        </row>
        <row r="24">
          <cell r="K24" t="str">
            <v>PITTSBURG</v>
          </cell>
          <cell r="L24"/>
          <cell r="M24"/>
        </row>
        <row r="25">
          <cell r="K25"/>
          <cell r="L25"/>
          <cell r="M25"/>
        </row>
        <row r="26">
          <cell r="C26" t="str">
            <v>PITTSBURG</v>
          </cell>
          <cell r="D26"/>
          <cell r="E26"/>
        </row>
        <row r="27">
          <cell r="C27"/>
          <cell r="D27"/>
          <cell r="E27"/>
        </row>
        <row r="28">
          <cell r="G28" t="str">
            <v>PITTSBURG</v>
          </cell>
          <cell r="H28"/>
          <cell r="I28"/>
        </row>
        <row r="29">
          <cell r="G29"/>
          <cell r="H29"/>
          <cell r="I29"/>
        </row>
        <row r="30">
          <cell r="C30" t="str">
            <v>NEW YORK R</v>
          </cell>
          <cell r="D30"/>
          <cell r="E30"/>
        </row>
        <row r="31">
          <cell r="C31"/>
          <cell r="D31"/>
          <cell r="E31"/>
        </row>
        <row r="32">
          <cell r="S32" t="str">
            <v>PITTSBURG</v>
          </cell>
          <cell r="T32"/>
          <cell r="U32"/>
        </row>
        <row r="33">
          <cell r="S33"/>
          <cell r="T33"/>
          <cell r="U33"/>
        </row>
        <row r="34">
          <cell r="C34" t="str">
            <v>DALLAS</v>
          </cell>
          <cell r="D34"/>
          <cell r="E34"/>
        </row>
        <row r="35">
          <cell r="C35"/>
          <cell r="D35"/>
          <cell r="E35"/>
        </row>
        <row r="36">
          <cell r="G36" t="str">
            <v>DALLAS</v>
          </cell>
          <cell r="H36"/>
          <cell r="I36"/>
        </row>
        <row r="37">
          <cell r="G37"/>
          <cell r="H37"/>
          <cell r="I37"/>
        </row>
        <row r="38">
          <cell r="C38" t="str">
            <v>MINNESOTA</v>
          </cell>
          <cell r="D38"/>
          <cell r="E38"/>
        </row>
        <row r="39">
          <cell r="C39"/>
          <cell r="D39"/>
          <cell r="E39"/>
        </row>
        <row r="40">
          <cell r="K40" t="str">
            <v>SAINT-LOUIS</v>
          </cell>
          <cell r="L40"/>
          <cell r="M40"/>
        </row>
        <row r="41">
          <cell r="K41"/>
          <cell r="L41"/>
          <cell r="M41"/>
        </row>
        <row r="42">
          <cell r="C42" t="str">
            <v>SAINT-LOUIS</v>
          </cell>
          <cell r="D42"/>
          <cell r="E42"/>
        </row>
        <row r="43">
          <cell r="C43"/>
          <cell r="D43"/>
          <cell r="E43"/>
        </row>
        <row r="44">
          <cell r="G44" t="str">
            <v>SAINT-LOUIS</v>
          </cell>
          <cell r="H44"/>
          <cell r="I44"/>
        </row>
        <row r="45">
          <cell r="G45"/>
          <cell r="H45"/>
          <cell r="I45"/>
        </row>
        <row r="46">
          <cell r="C46" t="str">
            <v>CHICAGO</v>
          </cell>
          <cell r="D46"/>
          <cell r="E46"/>
        </row>
        <row r="47">
          <cell r="C47"/>
          <cell r="D47"/>
          <cell r="E47"/>
        </row>
        <row r="48">
          <cell r="O48" t="str">
            <v xml:space="preserve">SAN JOSE </v>
          </cell>
          <cell r="P48"/>
          <cell r="Q48"/>
        </row>
        <row r="49">
          <cell r="O49"/>
          <cell r="P49"/>
          <cell r="Q49"/>
        </row>
        <row r="50">
          <cell r="C50" t="str">
            <v>ANAHEIM</v>
          </cell>
          <cell r="D50"/>
          <cell r="E50"/>
        </row>
        <row r="51">
          <cell r="C51"/>
          <cell r="D51"/>
          <cell r="E51"/>
        </row>
        <row r="52">
          <cell r="G52" t="str">
            <v xml:space="preserve">SAN JOSE </v>
          </cell>
          <cell r="H52"/>
          <cell r="I52"/>
        </row>
        <row r="53">
          <cell r="G53"/>
          <cell r="H53"/>
          <cell r="I53"/>
        </row>
        <row r="54">
          <cell r="C54" t="str">
            <v>NASHVILLE</v>
          </cell>
          <cell r="D54"/>
          <cell r="E54"/>
        </row>
        <row r="55">
          <cell r="C55"/>
          <cell r="D55"/>
          <cell r="E55"/>
        </row>
        <row r="56">
          <cell r="K56" t="str">
            <v xml:space="preserve">SAN JOSE </v>
          </cell>
          <cell r="L56"/>
          <cell r="M56"/>
        </row>
        <row r="57">
          <cell r="K57"/>
          <cell r="L57"/>
          <cell r="M57"/>
        </row>
        <row r="58">
          <cell r="C58" t="str">
            <v>LOS ANGELES</v>
          </cell>
          <cell r="D58"/>
          <cell r="E58"/>
        </row>
        <row r="59">
          <cell r="C59"/>
          <cell r="D59"/>
          <cell r="E59"/>
        </row>
        <row r="60">
          <cell r="G60" t="str">
            <v>NASHVILLE</v>
          </cell>
          <cell r="H60"/>
          <cell r="I60"/>
        </row>
        <row r="61">
          <cell r="G61"/>
          <cell r="H61"/>
          <cell r="I61"/>
        </row>
        <row r="62">
          <cell r="C62" t="str">
            <v xml:space="preserve">SAN JOSE </v>
          </cell>
          <cell r="D62"/>
          <cell r="E62"/>
        </row>
        <row r="63">
          <cell r="C63"/>
          <cell r="D63"/>
          <cell r="E6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0"/>
  <sheetViews>
    <sheetView tabSelected="1" workbookViewId="0">
      <selection activeCell="L5" sqref="L5:M6"/>
    </sheetView>
  </sheetViews>
  <sheetFormatPr baseColWidth="10" defaultColWidth="11.5" defaultRowHeight="15" x14ac:dyDescent="0.2"/>
  <cols>
    <col min="1" max="1" width="5.6640625" style="4" customWidth="1"/>
    <col min="2" max="2" width="11.5" style="4"/>
    <col min="3" max="3" width="15.6640625" style="4" customWidth="1"/>
    <col min="4" max="7" width="11.5" style="4"/>
    <col min="8" max="8" width="11.5" style="7"/>
    <col min="9" max="9" width="15.6640625" style="4" customWidth="1"/>
    <col min="10" max="10" width="11.5" style="4" customWidth="1"/>
    <col min="11" max="11" width="11.5" style="4"/>
    <col min="12" max="12" width="15.6640625" style="4" customWidth="1"/>
    <col min="13" max="16384" width="11.5" style="4"/>
  </cols>
  <sheetData>
    <row r="1" spans="1:13" s="5" customFormat="1" ht="20" customHeight="1" x14ac:dyDescent="0.2">
      <c r="B1" s="5" t="s">
        <v>7</v>
      </c>
      <c r="C1" s="5" t="s">
        <v>79</v>
      </c>
      <c r="D1" s="5" t="s">
        <v>80</v>
      </c>
      <c r="E1" s="5" t="s">
        <v>81</v>
      </c>
      <c r="F1" s="5" t="s">
        <v>82</v>
      </c>
      <c r="G1" s="5" t="s">
        <v>83</v>
      </c>
      <c r="H1" s="6" t="s">
        <v>84</v>
      </c>
      <c r="I1" s="5" t="s">
        <v>85</v>
      </c>
      <c r="J1" s="5" t="s">
        <v>7</v>
      </c>
      <c r="K1" s="5" t="s">
        <v>86</v>
      </c>
      <c r="L1" s="5" t="s">
        <v>87</v>
      </c>
    </row>
    <row r="2" spans="1:13" ht="20" customHeight="1" x14ac:dyDescent="0.2">
      <c r="A2" s="4">
        <v>1</v>
      </c>
      <c r="B2" s="4" t="s">
        <v>68</v>
      </c>
      <c r="C2" s="4">
        <f>COUNTIF('2017'!$H$3:$H$15,$B2)+COUNTIF('2018'!$H$3:$H$17,$B2)+COUNTIF('2019'!$H$3:$H$15,$B2)</f>
        <v>1</v>
      </c>
      <c r="D2" s="4">
        <f>COUNTIF('2017'!$H$3,$B2)+COUNTIF('2018'!$H$3,$B2)+COUNTIF('2019'!$H$3,$B2)</f>
        <v>0</v>
      </c>
      <c r="E2" s="4">
        <f>COUNTIF('2017'!$H$4,$B2)+COUNTIF('2018'!$H$4,$B2)+COUNTIF('2019'!$H$4,$B2)</f>
        <v>0</v>
      </c>
      <c r="F2" s="4">
        <f>COUNTIF('2017'!$H$5,$B2)+COUNTIF('2018'!$H$5,$B2)+COUNTIF('2019'!$H$5,$B2)</f>
        <v>0</v>
      </c>
      <c r="G2" s="4">
        <f>COUNTIF('2017'!$H$15,$B2)+COUNTIF('2018'!$H$17,$B2)+COUNTIF('2019'!$H$15,$B2)</f>
        <v>0</v>
      </c>
      <c r="H2" s="7">
        <f>SUM(D2:F2)/C2</f>
        <v>0</v>
      </c>
      <c r="I2" s="4">
        <f>MAX('2017'!$G$3,'2018'!$G$3,'2019'!$G$3)</f>
        <v>132</v>
      </c>
      <c r="J2" s="4">
        <f>MAX('2017'!$G$3,'2018'!$G$3,'2019'!$G$3)</f>
        <v>132</v>
      </c>
      <c r="K2" s="4">
        <f>MAX('2017'!$G$3,'2018'!$G$3,'2019'!$G$3)</f>
        <v>132</v>
      </c>
      <c r="L2" s="4">
        <f>COUNTA(B2:B27)</f>
        <v>25</v>
      </c>
    </row>
    <row r="3" spans="1:13" ht="20" customHeight="1" x14ac:dyDescent="0.2">
      <c r="A3" s="4">
        <f>SUM(A2,1)</f>
        <v>2</v>
      </c>
      <c r="B3" s="4" t="s">
        <v>13</v>
      </c>
      <c r="C3" s="4">
        <f>COUNTIF('2017'!$H$3:$H$15,$B3)+COUNTIF('2018'!$H$3:$H$17,$B3)+COUNTIF('2019'!$H$3:$H$15,$B3)</f>
        <v>3</v>
      </c>
      <c r="D3" s="4">
        <f>COUNTIF('2017'!$H$3,$B3)+COUNTIF('2018'!$H$3,$B3)+COUNTIF('2019'!$H$3,$B3)</f>
        <v>0</v>
      </c>
      <c r="E3" s="4">
        <f>COUNTIF('2017'!$H$4,$B3)+COUNTIF('2018'!$H$4,$B3)+COUNTIF('2019'!$H$4,$B3)</f>
        <v>1</v>
      </c>
      <c r="F3" s="4">
        <f>COUNTIF('2017'!$H$5,$B3)+COUNTIF('2018'!$H$5,$B3)+COUNTIF('2019'!$H$5,$B3)</f>
        <v>0</v>
      </c>
      <c r="G3" s="4">
        <f>COUNTIF('2017'!$H$15,$B3)+COUNTIF('2018'!$H$17,$B3)+COUNTIF('2019'!$H$15,$B3)</f>
        <v>0</v>
      </c>
      <c r="H3" s="7">
        <f t="shared" ref="H3:H26" si="0">SUM(D3:F3)/C3</f>
        <v>0.33333333333333331</v>
      </c>
      <c r="J3" s="4">
        <f>MAX('2017'!$G$3,'2018'!$G$3,'2019'!$G$3)</f>
        <v>132</v>
      </c>
      <c r="K3" s="4">
        <f>MAX('2017'!$G$3,'2018'!$G$3,'2019'!$G$3)</f>
        <v>132</v>
      </c>
    </row>
    <row r="4" spans="1:13" ht="20" customHeight="1" x14ac:dyDescent="0.2">
      <c r="A4" s="4">
        <f t="shared" ref="A4:A26" si="1">SUM(A3,1)</f>
        <v>3</v>
      </c>
      <c r="B4" s="4" t="s">
        <v>88</v>
      </c>
      <c r="C4" s="4">
        <f>COUNTIF('2017'!$H$3:$H$15,$B4)+COUNTIF('2018'!$H$3:$H$17,$B4)+COUNTIF('2019'!$H$3:$H$15,$B4)</f>
        <v>0</v>
      </c>
      <c r="D4" s="4">
        <f>COUNTIF('2017'!$H$3,$B4)+COUNTIF('2018'!$H$3,$B4)+COUNTIF('2019'!$H$3,$B4)</f>
        <v>0</v>
      </c>
      <c r="E4" s="4">
        <f>COUNTIF('2017'!$H$4,$B4)+COUNTIF('2018'!$H$4,$B4)+COUNTIF('2019'!$H$4,$B4)</f>
        <v>0</v>
      </c>
      <c r="F4" s="4">
        <f>COUNTIF('2017'!$H$5,$B4)+COUNTIF('2018'!$H$5,$B4)+COUNTIF('2019'!$H$5,$B4)</f>
        <v>0</v>
      </c>
      <c r="G4" s="4">
        <f>COUNTIF('2017'!$H$15,$B4)+COUNTIF('2018'!$H$17,$B4)+COUNTIF('2019'!$H$15,$B4)</f>
        <v>0</v>
      </c>
      <c r="H4" s="7" t="e">
        <f t="shared" si="0"/>
        <v>#DIV/0!</v>
      </c>
      <c r="J4" s="4">
        <f>MAX('2017'!$G$3,'2018'!$G$3,'2019'!$G$3)</f>
        <v>132</v>
      </c>
      <c r="K4" s="4">
        <f>MAX('2017'!$G$3,'2018'!$G$3,'2019'!$G$3)</f>
        <v>132</v>
      </c>
    </row>
    <row r="5" spans="1:13" ht="20" customHeight="1" x14ac:dyDescent="0.2">
      <c r="A5" s="4">
        <f t="shared" si="1"/>
        <v>4</v>
      </c>
      <c r="B5" s="4" t="s">
        <v>24</v>
      </c>
      <c r="C5" s="4">
        <f>COUNTIF('2017'!$H$3:$H$15,$B5)+COUNTIF('2018'!$H$3:$H$17,$B5)+COUNTIF('2019'!$H$3:$H$15,$B5)</f>
        <v>3</v>
      </c>
      <c r="D5" s="4">
        <f>COUNTIF('2017'!$H$3,$B5)+COUNTIF('2018'!$H$3,$B5)+COUNTIF('2019'!$H$3,$B5)</f>
        <v>1</v>
      </c>
      <c r="E5" s="4">
        <f>COUNTIF('2017'!$H$4,$B5)+COUNTIF('2018'!$H$4,$B5)+COUNTIF('2019'!$H$4,$B5)</f>
        <v>0</v>
      </c>
      <c r="F5" s="4">
        <f>COUNTIF('2017'!$H$5,$B5)+COUNTIF('2018'!$H$5,$B5)+COUNTIF('2019'!$H$5,$B5)</f>
        <v>0</v>
      </c>
      <c r="G5" s="4">
        <f>COUNTIF('2017'!$H$15,$B5)+COUNTIF('2018'!$H$17,$B5)+COUNTIF('2019'!$H$15,$B5)</f>
        <v>0</v>
      </c>
      <c r="H5" s="7">
        <f t="shared" si="0"/>
        <v>0.33333333333333331</v>
      </c>
      <c r="I5" s="5" t="s">
        <v>89</v>
      </c>
      <c r="J5" s="5" t="s">
        <v>7</v>
      </c>
      <c r="K5" s="5" t="s">
        <v>86</v>
      </c>
      <c r="L5" s="8">
        <v>2017</v>
      </c>
      <c r="M5" s="8">
        <v>2019</v>
      </c>
    </row>
    <row r="6" spans="1:13" ht="20" customHeight="1" x14ac:dyDescent="0.2">
      <c r="A6" s="4">
        <f t="shared" si="1"/>
        <v>5</v>
      </c>
      <c r="B6" s="4" t="s">
        <v>10</v>
      </c>
      <c r="C6" s="4">
        <f>COUNTIF('2017'!$H$3:$H$15,$B6)+COUNTIF('2018'!$H$3:$H$17,$B6)+COUNTIF('2019'!$H$3:$H$15,$B6)</f>
        <v>3</v>
      </c>
      <c r="D6" s="4">
        <f>COUNTIF('2017'!$H$3,$B6)+COUNTIF('2018'!$H$3,$B6)+COUNTIF('2019'!$H$3,$B6)</f>
        <v>1</v>
      </c>
      <c r="E6" s="4">
        <f>COUNTIF('2017'!$H$4,$B6)+COUNTIF('2018'!$H$4,$B6)+COUNTIF('2019'!$H$4,$B6)</f>
        <v>1</v>
      </c>
      <c r="F6" s="4">
        <f>COUNTIF('2017'!$H$5,$B6)+COUNTIF('2018'!$H$5,$B6)+COUNTIF('2019'!$H$5,$B6)</f>
        <v>0</v>
      </c>
      <c r="G6" s="4">
        <f>COUNTIF('2017'!$H$15,$B6)+COUNTIF('2018'!$H$17,$B6)+COUNTIF('2019'!$H$15,$B6)</f>
        <v>0</v>
      </c>
      <c r="H6" s="7">
        <f t="shared" si="0"/>
        <v>0.66666666666666663</v>
      </c>
      <c r="I6" s="4">
        <f>MAX('2017'!$G$15,'2018'!$G$17,'2019'!$G$15)</f>
        <v>41</v>
      </c>
      <c r="J6" s="4">
        <f>MAX('2017'!$G$15,'2018'!$G$17,'2019'!$G$15)</f>
        <v>41</v>
      </c>
      <c r="K6" s="4">
        <f>MAX('2017'!$G$15,'2018'!$G$17,'2019'!$G$15)</f>
        <v>41</v>
      </c>
      <c r="L6" s="8" t="str">
        <f>VLOOKUP(MIN('2017'!G3:G15),'2017'!G3:H15,2,0)</f>
        <v>Marie-Anne</v>
      </c>
      <c r="M6" s="8" t="str">
        <f>VLOOKUP(MIN('2019'!G3:G15),'2019'!G3:H15,2,0)</f>
        <v>Tonio</v>
      </c>
    </row>
    <row r="7" spans="1:13" ht="20" customHeight="1" x14ac:dyDescent="0.2">
      <c r="A7" s="4">
        <f t="shared" si="1"/>
        <v>6</v>
      </c>
      <c r="B7" s="4" t="s">
        <v>31</v>
      </c>
      <c r="C7" s="4">
        <f>COUNTIF('2017'!$H$3:$H$15,$B7)+COUNTIF('2018'!$H$3:$H$17,$B7)+COUNTIF('2019'!$H$3:$H$15,$B7)</f>
        <v>3</v>
      </c>
      <c r="D7" s="4">
        <f>COUNTIF('2017'!$H$3,$B7)+COUNTIF('2018'!$H$3,$B7)+COUNTIF('2019'!$H$3,$B7)</f>
        <v>0</v>
      </c>
      <c r="E7" s="4">
        <f>COUNTIF('2017'!$H$4,$B7)+COUNTIF('2018'!$H$4,$B7)+COUNTIF('2019'!$H$4,$B7)</f>
        <v>0</v>
      </c>
      <c r="F7" s="4">
        <f>COUNTIF('2017'!$H$5,$B7)+COUNTIF('2018'!$H$5,$B7)+COUNTIF('2019'!$H$5,$B7)</f>
        <v>0</v>
      </c>
      <c r="G7" s="4">
        <f>COUNTIF('2017'!$H$15,$B7)+COUNTIF('2018'!$H$17,$B7)+COUNTIF('2019'!$H$15,$B7)</f>
        <v>0</v>
      </c>
      <c r="H7" s="7">
        <f t="shared" si="0"/>
        <v>0</v>
      </c>
      <c r="J7" s="4">
        <f>MAX('2017'!$G$15,'2018'!$G$17,'2019'!$G$15)</f>
        <v>41</v>
      </c>
      <c r="K7" s="4">
        <f>MAX('2017'!$G$15,'2018'!$G$17,'2019'!$G$15)</f>
        <v>41</v>
      </c>
    </row>
    <row r="8" spans="1:13" ht="20" customHeight="1" x14ac:dyDescent="0.2">
      <c r="A8" s="4">
        <f t="shared" si="1"/>
        <v>7</v>
      </c>
      <c r="B8" s="4" t="s">
        <v>29</v>
      </c>
      <c r="C8" s="4">
        <f>COUNTIF('2017'!$H$3:$H$15,$B8)+COUNTIF('2018'!$H$3:$H$17,$B8)+COUNTIF('2019'!$H$3:$H$15,$B8)</f>
        <v>3</v>
      </c>
      <c r="D8" s="4">
        <f>COUNTIF('2017'!$H$3,$B8)+COUNTIF('2018'!$H$3,$B8)+COUNTIF('2019'!$H$3,$B8)</f>
        <v>1</v>
      </c>
      <c r="E8" s="4">
        <f>COUNTIF('2017'!$H$4,$B8)+COUNTIF('2018'!$H$4,$B8)+COUNTIF('2019'!$H$4,$B8)</f>
        <v>0</v>
      </c>
      <c r="F8" s="4">
        <f>COUNTIF('2017'!$H$5,$B8)+COUNTIF('2018'!$H$5,$B8)+COUNTIF('2019'!$H$5,$B8)</f>
        <v>0</v>
      </c>
      <c r="G8" s="4">
        <f>COUNTIF('2017'!$H$15,$B8)+COUNTIF('2018'!$H$17,$B8)+COUNTIF('2019'!$H$15,$B8)</f>
        <v>0</v>
      </c>
      <c r="H8" s="7">
        <f t="shared" si="0"/>
        <v>0.33333333333333331</v>
      </c>
      <c r="J8" s="4">
        <f>MAX('2017'!$G$15,'2018'!$G$17,'2019'!$G$15)</f>
        <v>41</v>
      </c>
      <c r="K8" s="4">
        <f>MAX('2017'!$G$15,'2018'!$G$17,'2019'!$G$15)</f>
        <v>41</v>
      </c>
    </row>
    <row r="9" spans="1:13" ht="20" customHeight="1" x14ac:dyDescent="0.2">
      <c r="A9" s="4">
        <f t="shared" si="1"/>
        <v>8</v>
      </c>
      <c r="B9" s="4" t="s">
        <v>18</v>
      </c>
      <c r="C9" s="4">
        <f>COUNTIF('2017'!$H$3:$H$15,$B9)+COUNTIF('2018'!$H$3:$H$17,$B9)+COUNTIF('2019'!$H$3:$H$15,$B9)</f>
        <v>3</v>
      </c>
      <c r="D9" s="4">
        <f>COUNTIF('2017'!$H$3,$B9)+COUNTIF('2018'!$H$3,$B9)+COUNTIF('2019'!$H$3,$B9)</f>
        <v>0</v>
      </c>
      <c r="E9" s="4">
        <f>COUNTIF('2017'!$H$4,$B9)+COUNTIF('2018'!$H$4,$B9)+COUNTIF('2019'!$H$4,$B9)</f>
        <v>0</v>
      </c>
      <c r="F9" s="4">
        <f>COUNTIF('2017'!$H$5,$B9)+COUNTIF('2018'!$H$5,$B9)+COUNTIF('2019'!$H$5,$B9)</f>
        <v>0</v>
      </c>
      <c r="G9" s="4">
        <f>COUNTIF('2017'!$H$15,$B9)+COUNTIF('2018'!$H$17,$B9)+COUNTIF('2019'!$H$15,$B9)</f>
        <v>1</v>
      </c>
      <c r="H9" s="7">
        <f t="shared" si="0"/>
        <v>0</v>
      </c>
      <c r="I9" s="5" t="s">
        <v>89</v>
      </c>
      <c r="J9" s="5" t="s">
        <v>7</v>
      </c>
      <c r="K9" s="5" t="s">
        <v>86</v>
      </c>
    </row>
    <row r="10" spans="1:13" ht="20" customHeight="1" x14ac:dyDescent="0.2">
      <c r="A10" s="4">
        <f t="shared" si="1"/>
        <v>9</v>
      </c>
      <c r="B10" s="4" t="s">
        <v>20</v>
      </c>
      <c r="C10" s="4">
        <f>COUNTIF('2017'!$H$3:$H$15,$B10)+COUNTIF('2018'!$H$3:$H$17,$B10)+COUNTIF('2019'!$H$3:$H$15,$B10)</f>
        <v>2</v>
      </c>
      <c r="D10" s="4">
        <f>COUNTIF('2017'!$H$3,$B10)+COUNTIF('2018'!$H$3,$B10)+COUNTIF('2019'!$H$3,$B10)</f>
        <v>0</v>
      </c>
      <c r="E10" s="4">
        <f>COUNTIF('2017'!$H$4,$B10)+COUNTIF('2018'!$H$4,$B10)+COUNTIF('2019'!$H$4,$B10)</f>
        <v>0</v>
      </c>
      <c r="F10" s="4">
        <f>COUNTIF('2017'!$H$5,$B10)+COUNTIF('2018'!$H$5,$B10)+COUNTIF('2019'!$H$5,$B10)</f>
        <v>0</v>
      </c>
      <c r="G10" s="4">
        <f>COUNTIF('2017'!$H$15,$B10)+COUNTIF('2018'!$H$17,$B10)+COUNTIF('2019'!$H$15,$B10)</f>
        <v>0</v>
      </c>
      <c r="H10" s="7">
        <f t="shared" si="0"/>
        <v>0</v>
      </c>
      <c r="I10" s="4">
        <f>MAX('2017'!$G$15,'2018'!$G$17,'2019'!$G$15)</f>
        <v>41</v>
      </c>
      <c r="J10" s="4">
        <f>MAX('2017'!$G$15,'2018'!$G$17,'2019'!$G$15)</f>
        <v>41</v>
      </c>
      <c r="K10" s="4">
        <f>MAX('2017'!$G$15,'2018'!$G$17,'2019'!$G$15)</f>
        <v>41</v>
      </c>
    </row>
    <row r="11" spans="1:13" ht="20" customHeight="1" x14ac:dyDescent="0.2">
      <c r="A11" s="4">
        <f t="shared" si="1"/>
        <v>10</v>
      </c>
      <c r="B11" s="4" t="s">
        <v>91</v>
      </c>
      <c r="C11" s="4">
        <f>COUNTIF('2017'!$H$3:$H$15,$B11)+COUNTIF('2018'!$H$3:$H$17,$B11)+COUNTIF('2019'!$H$3:$H$15,$B11)</f>
        <v>0</v>
      </c>
      <c r="D11" s="4">
        <f>COUNTIF('2017'!$H$3,$B11)+COUNTIF('2018'!$H$3,$B11)+COUNTIF('2019'!$H$3,$B11)</f>
        <v>0</v>
      </c>
      <c r="E11" s="4">
        <f>COUNTIF('2017'!$H$4,$B11)+COUNTIF('2018'!$H$4,$B11)+COUNTIF('2019'!$H$4,$B11)</f>
        <v>0</v>
      </c>
      <c r="F11" s="4">
        <f>COUNTIF('2017'!$H$5,$B11)+COUNTIF('2018'!$H$5,$B11)+COUNTIF('2019'!$H$5,$B11)</f>
        <v>0</v>
      </c>
      <c r="G11" s="4">
        <f>COUNTIF('2017'!$H$15,$B11)+COUNTIF('2018'!$H$17,$B11)+COUNTIF('2019'!$H$15,$B11)</f>
        <v>0</v>
      </c>
      <c r="H11" s="7" t="e">
        <f t="shared" si="0"/>
        <v>#DIV/0!</v>
      </c>
      <c r="J11" s="4">
        <f>MAX('2017'!$G$15,'2018'!$G$17,'2019'!$G$15)</f>
        <v>41</v>
      </c>
      <c r="K11" s="4">
        <f>MAX('2017'!$G$15,'2018'!$G$17,'2019'!$G$15)</f>
        <v>41</v>
      </c>
    </row>
    <row r="12" spans="1:13" ht="20" customHeight="1" x14ac:dyDescent="0.2">
      <c r="A12" s="4">
        <f t="shared" si="1"/>
        <v>11</v>
      </c>
      <c r="B12" s="4" t="s">
        <v>15</v>
      </c>
      <c r="C12" s="4">
        <f>COUNTIF('2017'!$H$3:$H$15,$B12)+COUNTIF('2018'!$H$3:$H$17,$B12)+COUNTIF('2019'!$H$3:$H$15,$B12)</f>
        <v>3</v>
      </c>
      <c r="D12" s="4">
        <f>COUNTIF('2017'!$H$3,$B12)+COUNTIF('2018'!$H$3,$B12)+COUNTIF('2019'!$H$3,$B12)</f>
        <v>0</v>
      </c>
      <c r="E12" s="4">
        <f>COUNTIF('2017'!$H$4,$B12)+COUNTIF('2018'!$H$4,$B12)+COUNTIF('2019'!$H$4,$B12)</f>
        <v>0</v>
      </c>
      <c r="F12" s="4">
        <f>COUNTIF('2017'!$H$5,$B12)+COUNTIF('2018'!$H$5,$B12)+COUNTIF('2019'!$H$5,$B12)</f>
        <v>2</v>
      </c>
      <c r="G12" s="4">
        <f>COUNTIF('2017'!$H$15,$B12)+COUNTIF('2018'!$H$17,$B12)+COUNTIF('2019'!$H$15,$B12)</f>
        <v>0</v>
      </c>
      <c r="H12" s="7">
        <f t="shared" si="0"/>
        <v>0.66666666666666663</v>
      </c>
      <c r="J12" s="4">
        <f>MAX('2017'!$G$15,'2018'!$G$17,'2019'!$G$15)</f>
        <v>41</v>
      </c>
      <c r="K12" s="4">
        <f>MAX('2017'!$G$15,'2018'!$G$17,'2019'!$G$15)</f>
        <v>41</v>
      </c>
    </row>
    <row r="13" spans="1:13" ht="20" customHeight="1" x14ac:dyDescent="0.2">
      <c r="A13" s="4">
        <f t="shared" si="1"/>
        <v>12</v>
      </c>
      <c r="B13" s="4" t="s">
        <v>92</v>
      </c>
      <c r="C13" s="4">
        <f>COUNTIF('2017'!$H$3:$H$15,$B13)+COUNTIF('2018'!$H$3:$H$17,$B13)+COUNTIF('2019'!$H$3:$H$15,$B13)</f>
        <v>0</v>
      </c>
      <c r="D13" s="4">
        <f>COUNTIF('2017'!$H$3,$B13)+COUNTIF('2018'!$H$3,$B13)+COUNTIF('2019'!$H$3,$B13)</f>
        <v>0</v>
      </c>
      <c r="E13" s="4">
        <f>COUNTIF('2017'!$H$4,$B13)+COUNTIF('2018'!$H$4,$B13)+COUNTIF('2019'!$H$4,$B13)</f>
        <v>0</v>
      </c>
      <c r="F13" s="4">
        <f>COUNTIF('2017'!$H$5,$B13)+COUNTIF('2018'!$H$5,$B13)+COUNTIF('2019'!$H$5,$B13)</f>
        <v>0</v>
      </c>
      <c r="G13" s="4">
        <f>COUNTIF('2017'!$H$15,$B13)+COUNTIF('2018'!$H$17,$B13)+COUNTIF('2019'!$H$15,$B13)</f>
        <v>0</v>
      </c>
      <c r="H13" s="7" t="e">
        <f t="shared" si="0"/>
        <v>#DIV/0!</v>
      </c>
      <c r="I13" s="5" t="s">
        <v>90</v>
      </c>
      <c r="J13" s="5" t="s">
        <v>7</v>
      </c>
      <c r="K13" s="5" t="s">
        <v>86</v>
      </c>
    </row>
    <row r="14" spans="1:13" ht="20" customHeight="1" x14ac:dyDescent="0.2">
      <c r="A14" s="4">
        <f t="shared" si="1"/>
        <v>13</v>
      </c>
      <c r="B14" s="4" t="s">
        <v>50</v>
      </c>
      <c r="C14" s="4">
        <f>COUNTIF('2017'!$H$3:$H$15,$B14)+COUNTIF('2018'!$H$3:$H$17,$B14)+COUNTIF('2019'!$H$3:$H$15,$B14)</f>
        <v>1</v>
      </c>
      <c r="D14" s="4">
        <f>COUNTIF('2017'!$H$3,$B14)+COUNTIF('2018'!$H$3,$B14)+COUNTIF('2019'!$H$3,$B14)</f>
        <v>0</v>
      </c>
      <c r="E14" s="4">
        <f>COUNTIF('2017'!$H$4,$B14)+COUNTIF('2018'!$H$4,$B14)+COUNTIF('2019'!$H$4,$B14)</f>
        <v>0</v>
      </c>
      <c r="F14" s="4">
        <f>COUNTIF('2017'!$H$5,$B14)+COUNTIF('2018'!$H$5,$B14)+COUNTIF('2019'!$H$5,$B14)</f>
        <v>0</v>
      </c>
      <c r="G14" s="4">
        <f>COUNTIF('2017'!$H$15,$B14)+COUNTIF('2018'!$H$17,$B14)+COUNTIF('2019'!$H$15,$B14)</f>
        <v>0</v>
      </c>
      <c r="H14" s="7">
        <f t="shared" si="0"/>
        <v>0</v>
      </c>
      <c r="I14" s="4">
        <f>MIN('2017'!$G$15,'2018'!$G$17,'2019'!$G$15)</f>
        <v>12</v>
      </c>
      <c r="J14" s="4">
        <f>MIN('2017'!$G$15,'2018'!$G$17,'2019'!$G$15)</f>
        <v>12</v>
      </c>
      <c r="K14" s="4">
        <f>MIN('2017'!$G$15,'2018'!$G$17,'2019'!$G$15)</f>
        <v>12</v>
      </c>
    </row>
    <row r="15" spans="1:13" ht="20" customHeight="1" x14ac:dyDescent="0.2">
      <c r="A15" s="4">
        <f t="shared" si="1"/>
        <v>14</v>
      </c>
      <c r="B15" s="4" t="s">
        <v>93</v>
      </c>
      <c r="C15" s="4">
        <f>COUNTIF('2017'!$H$3:$H$15,$B15)+COUNTIF('2018'!$H$3:$H$17,$B15)+COUNTIF('2019'!$H$3:$H$15,$B15)</f>
        <v>0</v>
      </c>
      <c r="D15" s="4">
        <f>COUNTIF('2017'!$H$3,$B15)+COUNTIF('2018'!$H$3,$B15)+COUNTIF('2019'!$H$3,$B15)</f>
        <v>0</v>
      </c>
      <c r="E15" s="4">
        <f>COUNTIF('2017'!$H$4,$B15)+COUNTIF('2018'!$H$4,$B15)+COUNTIF('2019'!$H$4,$B15)</f>
        <v>0</v>
      </c>
      <c r="F15" s="4">
        <f>COUNTIF('2017'!$H$5,$B15)+COUNTIF('2018'!$H$5,$B15)+COUNTIF('2019'!$H$5,$B15)</f>
        <v>0</v>
      </c>
      <c r="G15" s="4">
        <f>COUNTIF('2017'!$H$15,$B15)+COUNTIF('2018'!$H$17,$B15)+COUNTIF('2019'!$H$15,$B15)</f>
        <v>0</v>
      </c>
      <c r="H15" s="7" t="e">
        <f t="shared" si="0"/>
        <v>#DIV/0!</v>
      </c>
      <c r="J15" s="4">
        <f>MIN('2017'!$G$15,'2018'!$G$17,'2019'!$G$15)</f>
        <v>12</v>
      </c>
      <c r="K15" s="4">
        <f>MIN('2017'!$G$15,'2018'!$G$17,'2019'!$G$15)</f>
        <v>12</v>
      </c>
    </row>
    <row r="16" spans="1:13" ht="20" customHeight="1" x14ac:dyDescent="0.2">
      <c r="A16" s="4">
        <f t="shared" si="1"/>
        <v>15</v>
      </c>
      <c r="B16" s="4" t="s">
        <v>52</v>
      </c>
      <c r="C16" s="4">
        <f>COUNTIF('2017'!$H$3:$H$15,$B16)+COUNTIF('2018'!$H$3:$H$17,$B16)+COUNTIF('2019'!$H$3:$H$15,$B16)</f>
        <v>2</v>
      </c>
      <c r="D16" s="4">
        <f>COUNTIF('2017'!$H$3,$B16)+COUNTIF('2018'!$H$3,$B16)+COUNTIF('2019'!$H$3,$B16)</f>
        <v>0</v>
      </c>
      <c r="E16" s="4">
        <f>COUNTIF('2017'!$H$4,$B16)+COUNTIF('2018'!$H$4,$B16)+COUNTIF('2019'!$H$4,$B16)</f>
        <v>0</v>
      </c>
      <c r="F16" s="4">
        <f>COUNTIF('2017'!$H$5,$B16)+COUNTIF('2018'!$H$5,$B16)+COUNTIF('2019'!$H$5,$B16)</f>
        <v>0</v>
      </c>
      <c r="G16" s="4">
        <f>COUNTIF('2017'!$H$15,$B16)+COUNTIF('2018'!$H$17,$B16)+COUNTIF('2019'!$H$15,$B16)</f>
        <v>0</v>
      </c>
      <c r="H16" s="7">
        <f t="shared" si="0"/>
        <v>0</v>
      </c>
      <c r="J16" s="4">
        <f>MIN('2017'!$G$15,'2018'!$G$17,'2019'!$G$15)</f>
        <v>12</v>
      </c>
      <c r="K16" s="4">
        <f>MIN('2017'!$G$15,'2018'!$G$17,'2019'!$G$15)</f>
        <v>12</v>
      </c>
    </row>
    <row r="17" spans="1:8" ht="20" customHeight="1" x14ac:dyDescent="0.2">
      <c r="A17" s="4">
        <f t="shared" si="1"/>
        <v>16</v>
      </c>
      <c r="B17" s="4" t="s">
        <v>94</v>
      </c>
      <c r="C17" s="4">
        <f>COUNTIF('2017'!$H$3:$H$15,$B17)+COUNTIF('2018'!$H$3:$H$17,$B17)+COUNTIF('2019'!$H$3:$H$15,$B17)</f>
        <v>0</v>
      </c>
      <c r="D17" s="4">
        <f>COUNTIF('2017'!$H$3,$B17)+COUNTIF('2018'!$H$3,$B17)+COUNTIF('2019'!$H$3,$B17)</f>
        <v>0</v>
      </c>
      <c r="E17" s="4">
        <f>COUNTIF('2017'!$H$4,$B17)+COUNTIF('2018'!$H$4,$B17)+COUNTIF('2019'!$H$4,$B17)</f>
        <v>0</v>
      </c>
      <c r="F17" s="4">
        <f>COUNTIF('2017'!$H$5,$B17)+COUNTIF('2018'!$H$5,$B17)+COUNTIF('2019'!$H$5,$B17)</f>
        <v>0</v>
      </c>
      <c r="G17" s="4">
        <f>COUNTIF('2017'!$H$15,$B17)+COUNTIF('2018'!$H$17,$B17)+COUNTIF('2019'!$H$15,$B17)</f>
        <v>0</v>
      </c>
      <c r="H17" s="7" t="e">
        <f t="shared" si="0"/>
        <v>#DIV/0!</v>
      </c>
    </row>
    <row r="18" spans="1:8" ht="20" customHeight="1" x14ac:dyDescent="0.2">
      <c r="A18" s="4">
        <f t="shared" si="1"/>
        <v>17</v>
      </c>
      <c r="B18" s="4" t="s">
        <v>38</v>
      </c>
      <c r="C18" s="4">
        <f>COUNTIF('2017'!$H$3:$H$15,$B18)+COUNTIF('2018'!$H$3:$H$17,$B18)+COUNTIF('2019'!$H$3:$H$15,$B18)</f>
        <v>2</v>
      </c>
      <c r="D18" s="4">
        <f>COUNTIF('2017'!$H$3,$B18)+COUNTIF('2018'!$H$3,$B18)+COUNTIF('2019'!$H$3,$B18)</f>
        <v>0</v>
      </c>
      <c r="E18" s="4">
        <f>COUNTIF('2017'!$H$4,$B18)+COUNTIF('2018'!$H$4,$B18)+COUNTIF('2019'!$H$4,$B18)</f>
        <v>0</v>
      </c>
      <c r="F18" s="4">
        <f>COUNTIF('2017'!$H$5,$B18)+COUNTIF('2018'!$H$5,$B18)+COUNTIF('2019'!$H$5,$B18)</f>
        <v>0</v>
      </c>
      <c r="G18" s="4">
        <f>COUNTIF('2017'!$H$15,$B18)+COUNTIF('2018'!$H$17,$B18)+COUNTIF('2019'!$H$15,$B18)</f>
        <v>1</v>
      </c>
      <c r="H18" s="7">
        <f t="shared" si="0"/>
        <v>0</v>
      </c>
    </row>
    <row r="19" spans="1:8" ht="20" customHeight="1" x14ac:dyDescent="0.2">
      <c r="A19" s="4">
        <f t="shared" si="1"/>
        <v>18</v>
      </c>
      <c r="B19" s="4" t="s">
        <v>58</v>
      </c>
      <c r="C19" s="4">
        <f>COUNTIF('2017'!$H$3:$H$15,$B19)+COUNTIF('2018'!$H$3:$H$17,$B19)+COUNTIF('2019'!$H$3:$H$15,$B19)</f>
        <v>2</v>
      </c>
      <c r="D19" s="4">
        <f>COUNTIF('2017'!$H$3,$B19)+COUNTIF('2018'!$H$3,$B19)+COUNTIF('2019'!$H$3,$B19)</f>
        <v>0</v>
      </c>
      <c r="E19" s="4">
        <f>COUNTIF('2017'!$H$4,$B19)+COUNTIF('2018'!$H$4,$B19)+COUNTIF('2019'!$H$4,$B19)</f>
        <v>0</v>
      </c>
      <c r="F19" s="4">
        <f>COUNTIF('2017'!$H$5,$B19)+COUNTIF('2018'!$H$5,$B19)+COUNTIF('2019'!$H$5,$B19)</f>
        <v>1</v>
      </c>
      <c r="G19" s="4">
        <f>COUNTIF('2017'!$H$15,$B19)+COUNTIF('2018'!$H$17,$B19)+COUNTIF('2019'!$H$15,$B19)</f>
        <v>0</v>
      </c>
      <c r="H19" s="7">
        <f t="shared" si="0"/>
        <v>0.5</v>
      </c>
    </row>
    <row r="20" spans="1:8" ht="20" customHeight="1" x14ac:dyDescent="0.2">
      <c r="A20" s="4">
        <f t="shared" si="1"/>
        <v>19</v>
      </c>
      <c r="B20" s="4" t="s">
        <v>22</v>
      </c>
      <c r="C20" s="4">
        <f>COUNTIF('2017'!$H$3:$H$15,$B20)+COUNTIF('2018'!$H$3:$H$17,$B20)+COUNTIF('2019'!$H$3:$H$15,$B20)</f>
        <v>3</v>
      </c>
      <c r="D20" s="4">
        <f>COUNTIF('2017'!$H$3,$B20)+COUNTIF('2018'!$H$3,$B20)+COUNTIF('2019'!$H$3,$B20)</f>
        <v>0</v>
      </c>
      <c r="E20" s="4">
        <f>COUNTIF('2017'!$H$4,$B20)+COUNTIF('2018'!$H$4,$B20)+COUNTIF('2019'!$H$4,$B20)</f>
        <v>0</v>
      </c>
      <c r="F20" s="4">
        <f>COUNTIF('2017'!$H$5,$B20)+COUNTIF('2018'!$H$5,$B20)+COUNTIF('2019'!$H$5,$B20)</f>
        <v>0</v>
      </c>
      <c r="G20" s="4">
        <f>COUNTIF('2017'!$H$15,$B20)+COUNTIF('2018'!$H$17,$B20)+COUNTIF('2019'!$H$15,$B20)</f>
        <v>0</v>
      </c>
      <c r="H20" s="7">
        <f t="shared" si="0"/>
        <v>0</v>
      </c>
    </row>
    <row r="21" spans="1:8" ht="20" customHeight="1" x14ac:dyDescent="0.2">
      <c r="A21" s="4">
        <f t="shared" si="1"/>
        <v>20</v>
      </c>
      <c r="B21" s="4" t="s">
        <v>95</v>
      </c>
      <c r="C21" s="4">
        <f>COUNTIF('2017'!$H$3:$H$15,$B21)+COUNTIF('2018'!$H$3:$H$17,$B21)+COUNTIF('2019'!$H$3:$H$15,$B21)</f>
        <v>0</v>
      </c>
      <c r="D21" s="4">
        <f>COUNTIF('2017'!$H$3,$B21)+COUNTIF('2018'!$H$3,$B21)+COUNTIF('2019'!$H$3,$B21)</f>
        <v>0</v>
      </c>
      <c r="E21" s="4">
        <f>COUNTIF('2017'!$H$4,$B21)+COUNTIF('2018'!$H$4,$B21)+COUNTIF('2019'!$H$4,$B21)</f>
        <v>0</v>
      </c>
      <c r="F21" s="4">
        <f>COUNTIF('2017'!$H$5,$B21)+COUNTIF('2018'!$H$5,$B21)+COUNTIF('2019'!$H$5,$B21)</f>
        <v>0</v>
      </c>
      <c r="G21" s="4">
        <f>COUNTIF('2017'!$H$15,$B21)+COUNTIF('2018'!$H$17,$B21)+COUNTIF('2019'!$H$15,$B21)</f>
        <v>0</v>
      </c>
      <c r="H21" s="7" t="e">
        <f t="shared" si="0"/>
        <v>#DIV/0!</v>
      </c>
    </row>
    <row r="22" spans="1:8" ht="20" customHeight="1" x14ac:dyDescent="0.2">
      <c r="A22" s="4">
        <f t="shared" si="1"/>
        <v>21</v>
      </c>
      <c r="B22" s="4" t="s">
        <v>34</v>
      </c>
      <c r="C22" s="4">
        <f>COUNTIF('2017'!$H$3:$H$15,$B22)+COUNTIF('2018'!$H$3:$H$17,$B22)+COUNTIF('2019'!$H$3:$H$15,$B22)</f>
        <v>3</v>
      </c>
      <c r="D22" s="4">
        <f>COUNTIF('2017'!$H$3,$B22)+COUNTIF('2018'!$H$3,$B22)+COUNTIF('2019'!$H$3,$B22)</f>
        <v>0</v>
      </c>
      <c r="E22" s="4">
        <f>COUNTIF('2017'!$H$4,$B22)+COUNTIF('2018'!$H$4,$B22)+COUNTIF('2019'!$H$4,$B22)</f>
        <v>1</v>
      </c>
      <c r="F22" s="4">
        <f>COUNTIF('2017'!$H$5,$B22)+COUNTIF('2018'!$H$5,$B22)+COUNTIF('2019'!$H$5,$B22)</f>
        <v>0</v>
      </c>
      <c r="G22" s="4">
        <f>COUNTIF('2017'!$H$15,$B22)+COUNTIF('2018'!$H$17,$B22)+COUNTIF('2019'!$H$15,$B22)</f>
        <v>0</v>
      </c>
      <c r="H22" s="7">
        <f t="shared" si="0"/>
        <v>0.33333333333333331</v>
      </c>
    </row>
    <row r="23" spans="1:8" ht="20" customHeight="1" x14ac:dyDescent="0.2">
      <c r="A23" s="4">
        <f t="shared" si="1"/>
        <v>22</v>
      </c>
      <c r="B23" s="4" t="s">
        <v>78</v>
      </c>
      <c r="C23" s="4">
        <f>COUNTIF('2017'!$H$3:$H$15,$B23)+COUNTIF('2018'!$H$3:$H$17,$B23)+COUNTIF('2019'!$H$3:$H$15,$B23)</f>
        <v>0</v>
      </c>
      <c r="D23" s="4">
        <f>COUNTIF('2017'!$H$3,$B23)+COUNTIF('2018'!$H$3,$B23)+COUNTIF('2019'!$H$3,$B23)</f>
        <v>0</v>
      </c>
      <c r="E23" s="4">
        <f>COUNTIF('2017'!$H$4,$B23)+COUNTIF('2018'!$H$4,$B23)+COUNTIF('2019'!$H$4,$B23)</f>
        <v>0</v>
      </c>
      <c r="F23" s="4">
        <f>COUNTIF('2017'!$H$5,$B23)+COUNTIF('2018'!$H$5,$B23)+COUNTIF('2019'!$H$5,$B23)</f>
        <v>0</v>
      </c>
      <c r="G23" s="4">
        <f>COUNTIF('2017'!$H$15,$B23)+COUNTIF('2018'!$H$17,$B23)+COUNTIF('2019'!$H$15,$B23)</f>
        <v>0</v>
      </c>
      <c r="H23" s="7" t="e">
        <f t="shared" si="0"/>
        <v>#DIV/0!</v>
      </c>
    </row>
    <row r="24" spans="1:8" ht="20" customHeight="1" x14ac:dyDescent="0.2">
      <c r="A24" s="4">
        <f t="shared" si="1"/>
        <v>23</v>
      </c>
      <c r="B24" s="4" t="s">
        <v>27</v>
      </c>
      <c r="C24" s="4">
        <f>COUNTIF('2017'!$H$3:$H$15,$B24)+COUNTIF('2018'!$H$3:$H$17,$B24)+COUNTIF('2019'!$H$3:$H$15,$B24)</f>
        <v>1</v>
      </c>
      <c r="D24" s="4">
        <f>COUNTIF('2017'!$H$3,$B24)+COUNTIF('2018'!$H$3,$B24)+COUNTIF('2019'!$H$3,$B24)</f>
        <v>0</v>
      </c>
      <c r="E24" s="4">
        <f>COUNTIF('2017'!$H$4,$B24)+COUNTIF('2018'!$H$4,$B24)+COUNTIF('2019'!$H$4,$B24)</f>
        <v>0</v>
      </c>
      <c r="F24" s="4">
        <f>COUNTIF('2017'!$H$5,$B24)+COUNTIF('2018'!$H$5,$B24)+COUNTIF('2019'!$H$5,$B24)</f>
        <v>0</v>
      </c>
      <c r="G24" s="4">
        <f>COUNTIF('2017'!$H$15,$B24)+COUNTIF('2018'!$H$17,$B24)+COUNTIF('2019'!$H$15,$B24)</f>
        <v>0</v>
      </c>
      <c r="H24" s="7">
        <f t="shared" si="0"/>
        <v>0</v>
      </c>
    </row>
    <row r="25" spans="1:8" ht="20" customHeight="1" x14ac:dyDescent="0.2">
      <c r="A25" s="4">
        <f t="shared" si="1"/>
        <v>24</v>
      </c>
      <c r="B25" s="4" t="s">
        <v>96</v>
      </c>
      <c r="C25" s="4">
        <f>COUNTIF('2017'!$H$3:$H$15,$B25)+COUNTIF('2018'!$H$3:$H$17,$B25)+COUNTIF('2019'!$H$3:$H$15,$B25)</f>
        <v>0</v>
      </c>
      <c r="D25" s="4">
        <f>COUNTIF('2017'!$H$3,$B25)+COUNTIF('2018'!$H$3,$B25)+COUNTIF('2019'!$H$3,$B25)</f>
        <v>0</v>
      </c>
      <c r="E25" s="4">
        <f>COUNTIF('2017'!$H$4,$B25)+COUNTIF('2018'!$H$4,$B25)+COUNTIF('2019'!$H$4,$B25)</f>
        <v>0</v>
      </c>
      <c r="F25" s="4">
        <f>COUNTIF('2017'!$H$5,$B25)+COUNTIF('2018'!$H$5,$B25)+COUNTIF('2019'!$H$5,$B25)</f>
        <v>0</v>
      </c>
      <c r="G25" s="4">
        <f>COUNTIF('2017'!$H$15,$B25)+COUNTIF('2018'!$H$17,$B25)+COUNTIF('2019'!$H$15,$B25)</f>
        <v>0</v>
      </c>
      <c r="H25" s="7" t="e">
        <f t="shared" si="0"/>
        <v>#DIV/0!</v>
      </c>
    </row>
    <row r="26" spans="1:8" ht="20" customHeight="1" x14ac:dyDescent="0.2">
      <c r="A26" s="4">
        <f t="shared" si="1"/>
        <v>25</v>
      </c>
      <c r="B26" s="4" t="s">
        <v>36</v>
      </c>
      <c r="C26" s="4">
        <f>COUNTIF('2017'!$H$3:$H$15,$B26)+COUNTIF('2018'!$H$3:$H$17,$B26)+COUNTIF('2019'!$H$3:$H$15,$B26)</f>
        <v>3</v>
      </c>
      <c r="D26" s="4">
        <f>COUNTIF('2017'!$H$3,$B26)+COUNTIF('2018'!$H$3,$B26)+COUNTIF('2019'!$H$3,$B26)</f>
        <v>0</v>
      </c>
      <c r="E26" s="4">
        <f>COUNTIF('2017'!$H$4,$B26)+COUNTIF('2018'!$H$4,$B26)+COUNTIF('2019'!$H$4,$B26)</f>
        <v>0</v>
      </c>
      <c r="F26" s="4">
        <f>COUNTIF('2017'!$H$5,$B26)+COUNTIF('2018'!$H$5,$B26)+COUNTIF('2019'!$H$5,$B26)</f>
        <v>0</v>
      </c>
      <c r="G26" s="4">
        <f>COUNTIF('2017'!$H$15,$B26)+COUNTIF('2018'!$H$17,$B26)+COUNTIF('2019'!$H$15,$B26)</f>
        <v>1</v>
      </c>
      <c r="H26" s="7">
        <f t="shared" si="0"/>
        <v>0</v>
      </c>
    </row>
    <row r="27" spans="1:8" ht="20" customHeight="1" x14ac:dyDescent="0.2"/>
    <row r="28" spans="1:8" ht="20" customHeight="1" x14ac:dyDescent="0.2"/>
    <row r="29" spans="1:8" ht="20" customHeight="1" x14ac:dyDescent="0.2"/>
    <row r="30" spans="1:8" ht="20" customHeight="1" x14ac:dyDescent="0.2"/>
    <row r="31" spans="1:8" ht="20" customHeight="1" x14ac:dyDescent="0.2"/>
    <row r="32" spans="1:8" ht="20" customHeight="1" x14ac:dyDescent="0.2"/>
    <row r="33" ht="20" customHeight="1" x14ac:dyDescent="0.2"/>
    <row r="34" ht="20" customHeight="1" x14ac:dyDescent="0.2"/>
    <row r="35" ht="20" customHeight="1" x14ac:dyDescent="0.2"/>
    <row r="36" ht="20" customHeight="1" x14ac:dyDescent="0.2"/>
    <row r="37" ht="20" customHeight="1" x14ac:dyDescent="0.2"/>
    <row r="38" ht="20" customHeight="1" x14ac:dyDescent="0.2"/>
    <row r="39" ht="20" customHeight="1" x14ac:dyDescent="0.2"/>
    <row r="40" ht="20" customHeight="1" x14ac:dyDescent="0.2"/>
    <row r="41" ht="20" customHeight="1" x14ac:dyDescent="0.2"/>
    <row r="42" ht="20" customHeight="1" x14ac:dyDescent="0.2"/>
    <row r="43" ht="20" customHeight="1" x14ac:dyDescent="0.2"/>
    <row r="44" ht="20" customHeight="1" x14ac:dyDescent="0.2"/>
    <row r="45" ht="20" customHeight="1" x14ac:dyDescent="0.2"/>
    <row r="46" ht="20" customHeight="1" x14ac:dyDescent="0.2"/>
    <row r="47" ht="20" customHeight="1" x14ac:dyDescent="0.2"/>
    <row r="48" ht="20" customHeight="1" x14ac:dyDescent="0.2"/>
    <row r="49" ht="20" customHeight="1" x14ac:dyDescent="0.2"/>
    <row r="50" ht="20" customHeight="1" x14ac:dyDescent="0.2"/>
    <row r="51" ht="20" customHeight="1" x14ac:dyDescent="0.2"/>
    <row r="52" ht="20" customHeight="1" x14ac:dyDescent="0.2"/>
    <row r="53" ht="20" customHeight="1" x14ac:dyDescent="0.2"/>
    <row r="54" ht="20" customHeight="1" x14ac:dyDescent="0.2"/>
    <row r="55" ht="20" customHeight="1" x14ac:dyDescent="0.2"/>
    <row r="56" ht="20" customHeight="1" x14ac:dyDescent="0.2"/>
    <row r="57" ht="20" customHeight="1" x14ac:dyDescent="0.2"/>
    <row r="58" ht="20" customHeight="1" x14ac:dyDescent="0.2"/>
    <row r="59" ht="20" customHeight="1" x14ac:dyDescent="0.2"/>
    <row r="60" ht="20" customHeight="1" x14ac:dyDescent="0.2"/>
    <row r="61" ht="20" customHeight="1" x14ac:dyDescent="0.2"/>
    <row r="62" ht="20" customHeight="1" x14ac:dyDescent="0.2"/>
    <row r="63" ht="20" customHeight="1" x14ac:dyDescent="0.2"/>
    <row r="64" ht="20" customHeight="1" x14ac:dyDescent="0.2"/>
    <row r="65" ht="20" customHeight="1" x14ac:dyDescent="0.2"/>
    <row r="66" ht="20" customHeight="1" x14ac:dyDescent="0.2"/>
    <row r="67" ht="20" customHeight="1" x14ac:dyDescent="0.2"/>
    <row r="68" ht="20" customHeight="1" x14ac:dyDescent="0.2"/>
    <row r="69" ht="20" customHeight="1" x14ac:dyDescent="0.2"/>
    <row r="70" ht="20" customHeight="1" x14ac:dyDescent="0.2"/>
  </sheetData>
  <conditionalFormatting sqref="H1:H1048576">
    <cfRule type="colorScale" priority="10">
      <colorScale>
        <cfvo type="percent" val="0"/>
        <cfvo type="percent" val="50"/>
        <cfvo type="percent" val="100"/>
        <color rgb="FFFFC7CE"/>
        <color theme="7" tint="0.59999389629810485"/>
        <color rgb="FFC6EFCE"/>
      </colorScale>
    </cfRule>
  </conditionalFormatting>
  <dataValidations disablePrompts="1" count="1">
    <dataValidation type="list" allowBlank="1" showInputMessage="1" showErrorMessage="1" sqref="B2:B26" xr:uid="{00000000-0002-0000-0000-000000000000}">
      <formula1>Poolers</formula1>
    </dataValidation>
  </dataValidations>
  <pageMargins left="0.7" right="0.7" top="0.75" bottom="0.75" header="0.3" footer="0.3"/>
  <pageSetup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F568DFF2-1E30-4ED7-9436-EBC58F5D5267}">
            <xm:f>NOT(ISERROR(SEARCH(MAX($C$2:$C$26),C1)))</xm:f>
            <xm:f>MAX($C$2:$C$26)</xm:f>
            <x14:dxf>
              <font>
                <color theme="9" tint="-0.499984740745262"/>
              </font>
              <fill>
                <patternFill patternType="solid">
                  <fgColor auto="1"/>
                  <bgColor rgb="FFC6EFCE"/>
                </patternFill>
              </fill>
            </x14:dxf>
          </x14:cfRule>
          <xm:sqref>C1:C1048576</xm:sqref>
        </x14:conditionalFormatting>
        <x14:conditionalFormatting xmlns:xm="http://schemas.microsoft.com/office/excel/2006/main">
          <x14:cfRule type="containsText" priority="7" operator="containsText" id="{10D897C0-4BB2-4BB6-A695-CAF3E3F4AC9D}">
            <xm:f>NOT(ISERROR(SEARCH(MAX($E$2:$E$26),E1)))</xm:f>
            <xm:f>MAX($E$2:$E$26)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m:sqref>E1 E27:E1048576</xm:sqref>
        </x14:conditionalFormatting>
        <x14:conditionalFormatting xmlns:xm="http://schemas.microsoft.com/office/excel/2006/main">
          <x14:cfRule type="containsText" priority="4" operator="containsText" id="{29BC181E-0ECF-41D5-B4E2-4CC6394920C0}">
            <xm:f>NOT(ISERROR(SEARCH(MAX($D$2:$D$26),D2)))</xm:f>
            <xm:f>MAX($D$2:$D$26)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m:sqref>D2:D26</xm:sqref>
        </x14:conditionalFormatting>
        <x14:conditionalFormatting xmlns:xm="http://schemas.microsoft.com/office/excel/2006/main">
          <x14:cfRule type="containsText" priority="3" operator="containsText" id="{F72CCF7A-C55D-4D75-95B9-0BC04D6E249F}">
            <xm:f>NOT(ISERROR(SEARCH(MAX($E$2:$E$26),E2)))</xm:f>
            <xm:f>MAX($E$2:$E$26)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m:sqref>E2:E26</xm:sqref>
        </x14:conditionalFormatting>
        <x14:conditionalFormatting xmlns:xm="http://schemas.microsoft.com/office/excel/2006/main">
          <x14:cfRule type="containsText" priority="2" operator="containsText" id="{0096AFFB-42C1-4F96-9605-90323C2B6085}">
            <xm:f>NOT(ISERROR(SEARCH(MAX($F$2:$F$26),F2)))</xm:f>
            <xm:f>MAX($F$2:$F$26)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m:sqref>F2:F26</xm:sqref>
        </x14:conditionalFormatting>
        <x14:conditionalFormatting xmlns:xm="http://schemas.microsoft.com/office/excel/2006/main">
          <x14:cfRule type="containsText" priority="1" operator="containsText" id="{9A761013-62FA-4612-AFBE-759744732601}">
            <xm:f>NOT(ISERROR(SEARCH(MAX($G$2:$G$26),G2)))</xm:f>
            <xm:f>MAX($G$2:$G$26)</xm:f>
            <x14:dxf>
              <font>
                <color rgb="FFC00000"/>
              </font>
              <fill>
                <patternFill>
                  <bgColor rgb="FFFFC7CE"/>
                </patternFill>
              </fill>
            </x14:dxf>
          </x14:cfRule>
          <xm:sqref>G2:G26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"/>
  <sheetViews>
    <sheetView workbookViewId="0"/>
  </sheetViews>
  <sheetFormatPr baseColWidth="10" defaultColWidth="11.5" defaultRowHeight="15" x14ac:dyDescent="0.2"/>
  <cols>
    <col min="1" max="1" width="5.6640625" style="4" customWidth="1"/>
    <col min="2" max="2" width="45.6640625" style="4" customWidth="1"/>
    <col min="3" max="5" width="5.6640625" style="4" customWidth="1"/>
    <col min="6" max="6" width="11.5" style="4"/>
    <col min="7" max="7" width="5.6640625" style="4" customWidth="1"/>
    <col min="8" max="16384" width="11.5" style="4"/>
  </cols>
  <sheetData>
    <row r="1" spans="1:19" s="1" customFormat="1" ht="12" customHeight="1" x14ac:dyDescent="0.2">
      <c r="A1" s="3"/>
      <c r="B1" s="3" t="s">
        <v>0</v>
      </c>
      <c r="C1" s="3"/>
      <c r="D1" s="3"/>
      <c r="E1" s="3"/>
      <c r="F1" s="3"/>
      <c r="G1" s="3"/>
      <c r="H1" s="3">
        <v>2017</v>
      </c>
      <c r="I1" s="3"/>
      <c r="J1" s="3"/>
      <c r="K1" s="2"/>
      <c r="L1" s="2"/>
      <c r="M1" s="2"/>
      <c r="N1" s="2"/>
      <c r="O1" s="2"/>
      <c r="P1" s="2"/>
      <c r="Q1" s="2"/>
      <c r="R1" s="2"/>
      <c r="S1" s="2"/>
    </row>
    <row r="2" spans="1:19" s="3" customFormat="1" ht="12" customHeight="1" x14ac:dyDescent="0.2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K2" s="2"/>
      <c r="L2" s="2"/>
      <c r="M2" s="2"/>
      <c r="N2" s="2"/>
      <c r="O2" s="2"/>
      <c r="P2" s="2"/>
      <c r="Q2" s="2"/>
      <c r="R2" s="2"/>
      <c r="S2" s="2"/>
    </row>
    <row r="3" spans="1:19" s="1" customFormat="1" ht="12" customHeight="1" x14ac:dyDescent="0.2">
      <c r="A3" s="1">
        <v>1</v>
      </c>
      <c r="B3" s="1" t="s">
        <v>8</v>
      </c>
      <c r="C3" s="1">
        <v>56</v>
      </c>
      <c r="D3" s="1">
        <v>76</v>
      </c>
      <c r="E3" s="1">
        <f>SUM(C3,D3)</f>
        <v>132</v>
      </c>
      <c r="F3" s="3" t="s">
        <v>9</v>
      </c>
      <c r="G3" s="1">
        <f t="shared" ref="G3:G15" si="0">SUM(E3,IF(ISERROR(SEARCH(F3,$F$16&amp;$F$48)),0,3)+($H$32=F3)*2)</f>
        <v>132</v>
      </c>
      <c r="H3" s="3" t="s">
        <v>10</v>
      </c>
      <c r="I3" s="3"/>
      <c r="J3" s="3"/>
      <c r="K3" s="2"/>
      <c r="L3" s="2"/>
      <c r="M3" s="2"/>
      <c r="N3" s="2"/>
      <c r="O3" s="2"/>
      <c r="P3" s="2"/>
      <c r="Q3" s="2"/>
      <c r="R3" s="2"/>
      <c r="S3" s="2"/>
    </row>
    <row r="4" spans="1:19" s="1" customFormat="1" ht="12" customHeight="1" x14ac:dyDescent="0.2">
      <c r="A4" s="1">
        <f>SUM(A3,1)</f>
        <v>2</v>
      </c>
      <c r="B4" s="1" t="s">
        <v>11</v>
      </c>
      <c r="C4" s="1">
        <v>40</v>
      </c>
      <c r="D4" s="1">
        <v>63</v>
      </c>
      <c r="E4" s="1">
        <f t="shared" ref="E4:E15" si="1">SUM(C4,D4)</f>
        <v>103</v>
      </c>
      <c r="F4" s="3" t="s">
        <v>12</v>
      </c>
      <c r="G4" s="1">
        <f t="shared" si="0"/>
        <v>103</v>
      </c>
      <c r="H4" s="3" t="s">
        <v>13</v>
      </c>
      <c r="I4" s="3"/>
      <c r="J4" s="3"/>
      <c r="K4" s="2"/>
      <c r="L4" s="2"/>
      <c r="M4" s="2"/>
      <c r="N4" s="2"/>
      <c r="O4" s="2"/>
      <c r="P4" s="2"/>
      <c r="Q4" s="2"/>
      <c r="R4" s="2"/>
      <c r="S4" s="2"/>
    </row>
    <row r="5" spans="1:19" s="1" customFormat="1" ht="12" customHeight="1" x14ac:dyDescent="0.2">
      <c r="A5" s="1">
        <f t="shared" ref="A5:A15" si="2">SUM(A4,1)</f>
        <v>3</v>
      </c>
      <c r="B5" s="1" t="s">
        <v>14</v>
      </c>
      <c r="C5" s="1">
        <v>35</v>
      </c>
      <c r="D5" s="1">
        <v>50</v>
      </c>
      <c r="E5" s="1">
        <f t="shared" si="1"/>
        <v>85</v>
      </c>
      <c r="F5" s="3" t="s">
        <v>12</v>
      </c>
      <c r="G5" s="1">
        <f t="shared" si="0"/>
        <v>85</v>
      </c>
      <c r="H5" s="3" t="s">
        <v>15</v>
      </c>
      <c r="I5" s="3"/>
      <c r="J5" s="3"/>
      <c r="K5" s="2"/>
      <c r="L5" s="2"/>
      <c r="M5" s="2"/>
      <c r="N5" s="2"/>
      <c r="O5" s="2"/>
      <c r="P5" s="2"/>
      <c r="Q5" s="2"/>
      <c r="R5" s="2"/>
      <c r="S5" s="2"/>
    </row>
    <row r="6" spans="1:19" s="1" customFormat="1" ht="12" customHeight="1" x14ac:dyDescent="0.2">
      <c r="A6" s="1">
        <f t="shared" si="2"/>
        <v>4</v>
      </c>
      <c r="B6" s="1" t="s">
        <v>16</v>
      </c>
      <c r="C6" s="1">
        <v>29</v>
      </c>
      <c r="D6" s="1">
        <v>44</v>
      </c>
      <c r="E6" s="1">
        <f t="shared" si="1"/>
        <v>73</v>
      </c>
      <c r="F6" s="3" t="s">
        <v>17</v>
      </c>
      <c r="G6" s="1">
        <f t="shared" si="0"/>
        <v>73</v>
      </c>
      <c r="H6" s="3" t="s">
        <v>18</v>
      </c>
      <c r="I6" s="3"/>
      <c r="J6" s="3"/>
      <c r="K6" s="2"/>
      <c r="L6" s="2"/>
      <c r="M6" s="2"/>
      <c r="N6" s="2"/>
      <c r="O6" s="2"/>
      <c r="P6" s="2"/>
      <c r="Q6" s="2"/>
      <c r="R6" s="2"/>
      <c r="S6" s="2"/>
    </row>
    <row r="7" spans="1:19" s="1" customFormat="1" ht="12" customHeight="1" x14ac:dyDescent="0.2">
      <c r="A7" s="1">
        <f t="shared" si="2"/>
        <v>5</v>
      </c>
      <c r="B7" s="1" t="s">
        <v>19</v>
      </c>
      <c r="C7" s="1">
        <v>25</v>
      </c>
      <c r="D7" s="1">
        <v>40</v>
      </c>
      <c r="E7" s="1">
        <f t="shared" si="1"/>
        <v>65</v>
      </c>
      <c r="F7" s="3" t="s">
        <v>12</v>
      </c>
      <c r="G7" s="1">
        <f t="shared" si="0"/>
        <v>65</v>
      </c>
      <c r="H7" s="3" t="s">
        <v>20</v>
      </c>
      <c r="I7" s="3"/>
      <c r="J7" s="3"/>
      <c r="K7" s="2"/>
      <c r="L7" s="2"/>
      <c r="M7" s="2"/>
      <c r="N7" s="2"/>
      <c r="O7" s="2"/>
      <c r="P7" s="2"/>
      <c r="Q7" s="2"/>
      <c r="R7" s="2"/>
      <c r="S7" s="2"/>
    </row>
    <row r="8" spans="1:19" s="1" customFormat="1" ht="12" customHeight="1" x14ac:dyDescent="0.2">
      <c r="A8" s="1">
        <f t="shared" si="2"/>
        <v>6</v>
      </c>
      <c r="B8" s="1" t="s">
        <v>21</v>
      </c>
      <c r="C8" s="1">
        <v>21</v>
      </c>
      <c r="D8" s="1">
        <v>28</v>
      </c>
      <c r="E8" s="1">
        <f t="shared" si="1"/>
        <v>49</v>
      </c>
      <c r="F8" s="3" t="s">
        <v>9</v>
      </c>
      <c r="G8" s="1">
        <f t="shared" si="0"/>
        <v>49</v>
      </c>
      <c r="H8" s="3" t="s">
        <v>22</v>
      </c>
      <c r="I8" s="3"/>
      <c r="J8" s="3"/>
      <c r="K8" s="2"/>
      <c r="L8" s="2"/>
      <c r="M8" s="2"/>
      <c r="N8" s="2"/>
      <c r="O8" s="2"/>
      <c r="P8" s="2"/>
      <c r="Q8" s="2"/>
      <c r="R8" s="2"/>
      <c r="S8" s="2"/>
    </row>
    <row r="9" spans="1:19" s="1" customFormat="1" ht="12" customHeight="1" x14ac:dyDescent="0.2">
      <c r="A9" s="1">
        <f t="shared" si="2"/>
        <v>7</v>
      </c>
      <c r="B9" s="1" t="s">
        <v>23</v>
      </c>
      <c r="C9" s="1">
        <v>15</v>
      </c>
      <c r="D9" s="1">
        <v>25</v>
      </c>
      <c r="E9" s="1">
        <f t="shared" si="1"/>
        <v>40</v>
      </c>
      <c r="F9" s="3" t="s">
        <v>9</v>
      </c>
      <c r="G9" s="1">
        <f t="shared" si="0"/>
        <v>40</v>
      </c>
      <c r="H9" s="3" t="s">
        <v>24</v>
      </c>
      <c r="I9" s="3"/>
      <c r="J9" s="3"/>
      <c r="K9" s="2"/>
      <c r="L9" s="2"/>
      <c r="M9" s="2"/>
      <c r="N9" s="2"/>
      <c r="O9" s="2"/>
      <c r="P9" s="2"/>
      <c r="Q9" s="2"/>
      <c r="R9" s="2"/>
      <c r="S9" s="2"/>
    </row>
    <row r="10" spans="1:19" s="1" customFormat="1" ht="12" customHeight="1" x14ac:dyDescent="0.2">
      <c r="A10" s="1">
        <f t="shared" si="2"/>
        <v>8</v>
      </c>
      <c r="B10" s="1" t="s">
        <v>25</v>
      </c>
      <c r="C10" s="1">
        <v>12</v>
      </c>
      <c r="D10" s="1">
        <v>25</v>
      </c>
      <c r="E10" s="1">
        <f t="shared" si="1"/>
        <v>37</v>
      </c>
      <c r="F10" s="3" t="s">
        <v>26</v>
      </c>
      <c r="G10" s="1">
        <f t="shared" si="0"/>
        <v>37</v>
      </c>
      <c r="H10" s="3" t="s">
        <v>27</v>
      </c>
      <c r="I10" s="3"/>
      <c r="J10" s="3"/>
      <c r="K10" s="2"/>
      <c r="L10" s="2"/>
      <c r="M10" s="2"/>
      <c r="N10" s="2"/>
      <c r="O10" s="2"/>
      <c r="P10" s="2"/>
      <c r="Q10" s="2"/>
      <c r="R10" s="2"/>
      <c r="S10" s="2"/>
    </row>
    <row r="11" spans="1:19" s="1" customFormat="1" ht="12" customHeight="1" x14ac:dyDescent="0.2">
      <c r="A11" s="1">
        <f t="shared" si="2"/>
        <v>9</v>
      </c>
      <c r="B11" s="1" t="s">
        <v>28</v>
      </c>
      <c r="C11" s="1">
        <v>10</v>
      </c>
      <c r="D11" s="1">
        <v>17</v>
      </c>
      <c r="E11" s="1">
        <f t="shared" si="1"/>
        <v>27</v>
      </c>
      <c r="F11" s="3" t="s">
        <v>26</v>
      </c>
      <c r="G11" s="1">
        <f t="shared" si="0"/>
        <v>27</v>
      </c>
      <c r="H11" s="3" t="s">
        <v>29</v>
      </c>
      <c r="I11" s="3"/>
      <c r="J11" s="3"/>
      <c r="K11" s="2"/>
      <c r="L11" s="2"/>
      <c r="M11" s="2"/>
      <c r="N11" s="2"/>
      <c r="O11" s="2"/>
      <c r="P11" s="2"/>
      <c r="Q11" s="2"/>
      <c r="R11" s="2"/>
      <c r="S11" s="2"/>
    </row>
    <row r="12" spans="1:19" s="1" customFormat="1" ht="12" customHeight="1" x14ac:dyDescent="0.2">
      <c r="A12" s="1">
        <f t="shared" si="2"/>
        <v>10</v>
      </c>
      <c r="B12" s="1" t="s">
        <v>30</v>
      </c>
      <c r="C12" s="1">
        <v>9</v>
      </c>
      <c r="D12" s="1">
        <v>18</v>
      </c>
      <c r="E12" s="1">
        <f t="shared" si="1"/>
        <v>27</v>
      </c>
      <c r="F12" s="3" t="s">
        <v>12</v>
      </c>
      <c r="G12" s="1">
        <f t="shared" si="0"/>
        <v>27</v>
      </c>
      <c r="H12" s="3" t="s">
        <v>31</v>
      </c>
      <c r="I12" s="3"/>
      <c r="J12" s="3"/>
      <c r="K12" s="2"/>
      <c r="L12" s="2"/>
      <c r="M12" s="2"/>
      <c r="N12" s="2"/>
      <c r="O12" s="2"/>
      <c r="P12" s="2"/>
      <c r="Q12" s="2"/>
      <c r="R12" s="2"/>
      <c r="S12" s="2"/>
    </row>
    <row r="13" spans="1:19" s="1" customFormat="1" ht="12" customHeight="1" x14ac:dyDescent="0.2">
      <c r="A13" s="1">
        <f t="shared" si="2"/>
        <v>11</v>
      </c>
      <c r="B13" s="1" t="s">
        <v>32</v>
      </c>
      <c r="C13" s="1">
        <v>7</v>
      </c>
      <c r="D13" s="1">
        <v>17</v>
      </c>
      <c r="E13" s="1">
        <f t="shared" si="1"/>
        <v>24</v>
      </c>
      <c r="F13" s="3" t="s">
        <v>33</v>
      </c>
      <c r="G13" s="1">
        <f t="shared" si="0"/>
        <v>24</v>
      </c>
      <c r="H13" s="3" t="s">
        <v>34</v>
      </c>
      <c r="I13" s="3"/>
      <c r="J13" s="3"/>
      <c r="K13" s="2"/>
      <c r="L13" s="2"/>
      <c r="M13" s="2"/>
      <c r="N13" s="2"/>
      <c r="O13" s="2"/>
      <c r="P13" s="2"/>
      <c r="Q13" s="2"/>
      <c r="R13" s="2"/>
      <c r="S13" s="2"/>
    </row>
    <row r="14" spans="1:19" s="1" customFormat="1" ht="12" customHeight="1" x14ac:dyDescent="0.2">
      <c r="A14" s="1">
        <f t="shared" si="2"/>
        <v>12</v>
      </c>
      <c r="B14" s="1" t="s">
        <v>35</v>
      </c>
      <c r="C14" s="1">
        <v>4</v>
      </c>
      <c r="D14" s="1">
        <v>10</v>
      </c>
      <c r="E14" s="1">
        <f t="shared" si="1"/>
        <v>14</v>
      </c>
      <c r="F14" s="3" t="s">
        <v>9</v>
      </c>
      <c r="G14" s="1">
        <f t="shared" si="0"/>
        <v>14</v>
      </c>
      <c r="H14" s="3" t="s">
        <v>36</v>
      </c>
      <c r="I14" s="3"/>
      <c r="J14" s="3"/>
      <c r="K14" s="2"/>
      <c r="L14" s="2"/>
      <c r="M14" s="2"/>
      <c r="N14" s="2"/>
      <c r="O14" s="2"/>
      <c r="P14" s="2"/>
      <c r="Q14" s="2"/>
      <c r="R14" s="2"/>
      <c r="S14" s="2"/>
    </row>
    <row r="15" spans="1:19" s="1" customFormat="1" ht="12" customHeight="1" x14ac:dyDescent="0.2">
      <c r="A15" s="1">
        <f t="shared" si="2"/>
        <v>13</v>
      </c>
      <c r="B15" s="1" t="s">
        <v>37</v>
      </c>
      <c r="C15" s="1">
        <v>7</v>
      </c>
      <c r="D15" s="1">
        <v>5</v>
      </c>
      <c r="E15" s="1">
        <f t="shared" si="1"/>
        <v>12</v>
      </c>
      <c r="F15" s="3" t="s">
        <v>26</v>
      </c>
      <c r="G15" s="1">
        <f t="shared" si="0"/>
        <v>12</v>
      </c>
      <c r="H15" s="3" t="s">
        <v>38</v>
      </c>
      <c r="I15" s="3"/>
      <c r="J15" s="3"/>
      <c r="K15" s="2"/>
      <c r="L15" s="2"/>
      <c r="M15" s="2"/>
      <c r="N15" s="2"/>
      <c r="O15" s="2"/>
      <c r="P15" s="2"/>
      <c r="Q15" s="2"/>
      <c r="R15" s="2"/>
      <c r="S15" s="2"/>
    </row>
  </sheetData>
  <dataValidations count="2">
    <dataValidation type="list" allowBlank="1" showInputMessage="1" showErrorMessage="1" sqref="H3:J15" xr:uid="{00000000-0002-0000-0100-000000000000}">
      <formula1>Poolers</formula1>
    </dataValidation>
    <dataValidation type="list" allowBlank="1" showInputMessage="1" showErrorMessage="1" sqref="F3:F15" xr:uid="{00000000-0002-0000-0100-000001000000}">
      <formula1>Équipes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"/>
  <sheetViews>
    <sheetView workbookViewId="0"/>
  </sheetViews>
  <sheetFormatPr baseColWidth="10" defaultColWidth="11.5" defaultRowHeight="15" x14ac:dyDescent="0.2"/>
  <cols>
    <col min="1" max="1" width="5.6640625" style="4" customWidth="1"/>
    <col min="2" max="2" width="45.6640625" style="4" customWidth="1"/>
    <col min="3" max="5" width="5.6640625" style="4" customWidth="1"/>
    <col min="6" max="6" width="11.5" style="4"/>
    <col min="7" max="7" width="5.6640625" style="4" customWidth="1"/>
    <col min="8" max="16384" width="11.5" style="4"/>
  </cols>
  <sheetData>
    <row r="1" spans="1:10" s="1" customFormat="1" ht="12" customHeight="1" x14ac:dyDescent="0.2">
      <c r="A1" s="3"/>
      <c r="B1" s="3" t="s">
        <v>0</v>
      </c>
      <c r="C1" s="3"/>
      <c r="D1" s="3"/>
      <c r="E1" s="3"/>
      <c r="F1" s="3"/>
      <c r="G1" s="3"/>
      <c r="H1" s="3">
        <v>2018</v>
      </c>
      <c r="I1" s="3"/>
      <c r="J1" s="3"/>
    </row>
    <row r="2" spans="1:10" s="3" customFormat="1" ht="12" customHeight="1" x14ac:dyDescent="0.2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10" s="1" customFormat="1" ht="12" customHeight="1" x14ac:dyDescent="0.2">
      <c r="A3" s="1">
        <v>1</v>
      </c>
      <c r="B3" s="1" t="s">
        <v>39</v>
      </c>
      <c r="C3" s="1">
        <v>38</v>
      </c>
      <c r="D3" s="1">
        <v>69</v>
      </c>
      <c r="E3" s="1">
        <f>SUM(C3,D3)</f>
        <v>107</v>
      </c>
      <c r="F3" s="3" t="s">
        <v>40</v>
      </c>
      <c r="G3" s="1">
        <f>SUM(E3,IF(ISERROR(SEARCH(F3,#REF!&amp;#REF!)),0,3)+($I$32=F3)*2)</f>
        <v>107</v>
      </c>
      <c r="H3" s="3" t="s">
        <v>24</v>
      </c>
      <c r="I3" s="3"/>
      <c r="J3" s="3"/>
    </row>
    <row r="4" spans="1:10" s="1" customFormat="1" ht="12" customHeight="1" x14ac:dyDescent="0.2">
      <c r="A4" s="1">
        <f>SUM(A3,1)</f>
        <v>2</v>
      </c>
      <c r="B4" s="1" t="s">
        <v>41</v>
      </c>
      <c r="C4" s="1">
        <v>31</v>
      </c>
      <c r="D4" s="1">
        <v>68</v>
      </c>
      <c r="E4" s="1">
        <f t="shared" ref="E4:E17" si="0">SUM(C4,D4)</f>
        <v>99</v>
      </c>
      <c r="F4" s="3" t="s">
        <v>40</v>
      </c>
      <c r="G4" s="1">
        <f>SUM(E4,IF(ISERROR(SEARCH(F4,#REF!&amp;#REF!)),0,3)+($I$32=F4)*2)</f>
        <v>99</v>
      </c>
      <c r="H4" s="3" t="s">
        <v>10</v>
      </c>
      <c r="I4" s="3"/>
      <c r="J4" s="3"/>
    </row>
    <row r="5" spans="1:10" s="1" customFormat="1" ht="12" customHeight="1" x14ac:dyDescent="0.2">
      <c r="A5" s="1">
        <f t="shared" ref="A5:A17" si="1">SUM(A4,1)</f>
        <v>3</v>
      </c>
      <c r="B5" s="1" t="s">
        <v>42</v>
      </c>
      <c r="C5" s="1">
        <v>39</v>
      </c>
      <c r="D5" s="1">
        <v>53</v>
      </c>
      <c r="E5" s="1">
        <f t="shared" si="0"/>
        <v>92</v>
      </c>
      <c r="F5" s="3" t="s">
        <v>12</v>
      </c>
      <c r="G5" s="1">
        <f>SUM(E5,IF(ISERROR(SEARCH(F5,#REF!&amp;#REF!)),0,3)+($I$32=F5)*2)</f>
        <v>92</v>
      </c>
      <c r="H5" s="3" t="s">
        <v>15</v>
      </c>
      <c r="I5" s="3"/>
      <c r="J5" s="3"/>
    </row>
    <row r="6" spans="1:10" s="1" customFormat="1" ht="12" customHeight="1" x14ac:dyDescent="0.2">
      <c r="A6" s="1">
        <f t="shared" si="1"/>
        <v>4</v>
      </c>
      <c r="B6" s="1" t="s">
        <v>43</v>
      </c>
      <c r="C6" s="1">
        <v>31</v>
      </c>
      <c r="D6" s="1">
        <v>52</v>
      </c>
      <c r="E6" s="1">
        <f t="shared" si="0"/>
        <v>83</v>
      </c>
      <c r="F6" s="3" t="s">
        <v>44</v>
      </c>
      <c r="G6" s="1">
        <f>SUM(E6,IF(ISERROR(SEARCH(F6,#REF!&amp;#REF!)),0,3)+($I$32=F6)*2)</f>
        <v>83</v>
      </c>
      <c r="H6" s="3" t="s">
        <v>38</v>
      </c>
      <c r="I6" s="3"/>
      <c r="J6" s="3"/>
    </row>
    <row r="7" spans="1:10" s="1" customFormat="1" ht="12" customHeight="1" x14ac:dyDescent="0.2">
      <c r="A7" s="1">
        <f t="shared" si="1"/>
        <v>5</v>
      </c>
      <c r="B7" s="1" t="s">
        <v>45</v>
      </c>
      <c r="C7" s="1">
        <v>32</v>
      </c>
      <c r="D7" s="1">
        <v>50</v>
      </c>
      <c r="E7" s="1">
        <f t="shared" si="0"/>
        <v>82</v>
      </c>
      <c r="F7" s="3" t="s">
        <v>46</v>
      </c>
      <c r="G7" s="1">
        <f>SUM(E7,IF(ISERROR(SEARCH(F7,#REF!&amp;#REF!)),0,3)+($I$32=F7)*2)</f>
        <v>82</v>
      </c>
      <c r="H7" s="3" t="s">
        <v>31</v>
      </c>
      <c r="I7" s="3"/>
      <c r="J7" s="3"/>
    </row>
    <row r="8" spans="1:10" s="1" customFormat="1" ht="12" customHeight="1" x14ac:dyDescent="0.2">
      <c r="A8" s="1">
        <f t="shared" si="1"/>
        <v>6</v>
      </c>
      <c r="B8" s="1" t="s">
        <v>47</v>
      </c>
      <c r="C8" s="1">
        <v>30</v>
      </c>
      <c r="D8" s="1">
        <v>49</v>
      </c>
      <c r="E8" s="1">
        <f t="shared" si="0"/>
        <v>79</v>
      </c>
      <c r="F8" s="3" t="s">
        <v>48</v>
      </c>
      <c r="G8" s="1">
        <f>SUM(E8,IF(ISERROR(SEARCH(F8,#REF!&amp;#REF!)),0,3)+($I$32=F8)*2)</f>
        <v>79</v>
      </c>
      <c r="H8" s="3" t="s">
        <v>36</v>
      </c>
      <c r="I8" s="3"/>
      <c r="J8" s="3"/>
    </row>
    <row r="9" spans="1:10" s="1" customFormat="1" ht="12" customHeight="1" x14ac:dyDescent="0.2">
      <c r="A9" s="1">
        <f t="shared" si="1"/>
        <v>7</v>
      </c>
      <c r="B9" s="1" t="s">
        <v>49</v>
      </c>
      <c r="C9" s="1">
        <v>20</v>
      </c>
      <c r="D9" s="1">
        <v>45</v>
      </c>
      <c r="E9" s="1">
        <f>SUM(C9,D9)</f>
        <v>65</v>
      </c>
      <c r="F9" s="3" t="s">
        <v>12</v>
      </c>
      <c r="G9" s="1">
        <f>SUM(E9,IF(ISERROR(SEARCH(F9,#REF!&amp;#REF!)),0,3)+($I$32=F9)*2)</f>
        <v>65</v>
      </c>
      <c r="H9" s="3" t="s">
        <v>50</v>
      </c>
      <c r="I9" s="3"/>
      <c r="J9" s="3"/>
    </row>
    <row r="10" spans="1:10" s="1" customFormat="1" ht="12" customHeight="1" x14ac:dyDescent="0.2">
      <c r="A10" s="1">
        <f t="shared" si="1"/>
        <v>8</v>
      </c>
      <c r="B10" s="1" t="s">
        <v>51</v>
      </c>
      <c r="C10" s="1">
        <v>31</v>
      </c>
      <c r="D10" s="1">
        <v>38</v>
      </c>
      <c r="E10" s="1">
        <f t="shared" si="0"/>
        <v>69</v>
      </c>
      <c r="F10" s="3" t="s">
        <v>46</v>
      </c>
      <c r="G10" s="1">
        <f>SUM(E10,IF(ISERROR(SEARCH(F10,#REF!&amp;#REF!)),0,3)+($I$32=F10)*2)</f>
        <v>69</v>
      </c>
      <c r="H10" s="3" t="s">
        <v>52</v>
      </c>
      <c r="I10" s="3"/>
      <c r="J10" s="3"/>
    </row>
    <row r="11" spans="1:10" s="1" customFormat="1" ht="12" customHeight="1" x14ac:dyDescent="0.2">
      <c r="A11" s="1">
        <f t="shared" si="1"/>
        <v>9</v>
      </c>
      <c r="B11" s="1" t="s">
        <v>53</v>
      </c>
      <c r="C11" s="1">
        <v>20</v>
      </c>
      <c r="D11" s="1">
        <v>47</v>
      </c>
      <c r="E11" s="1">
        <f t="shared" si="0"/>
        <v>67</v>
      </c>
      <c r="F11" s="3" t="s">
        <v>40</v>
      </c>
      <c r="G11" s="1">
        <f>SUM(E11,IF(ISERROR(SEARCH(F11,#REF!&amp;#REF!)),0,3)+($I$32=F11)*2)</f>
        <v>67</v>
      </c>
      <c r="H11" s="3" t="s">
        <v>20</v>
      </c>
      <c r="I11" s="3"/>
      <c r="J11" s="3"/>
    </row>
    <row r="12" spans="1:10" s="1" customFormat="1" ht="12" customHeight="1" x14ac:dyDescent="0.2">
      <c r="A12" s="1">
        <f t="shared" si="1"/>
        <v>10</v>
      </c>
      <c r="B12" s="1" t="s">
        <v>54</v>
      </c>
      <c r="C12" s="1">
        <v>22</v>
      </c>
      <c r="D12" s="1">
        <v>38</v>
      </c>
      <c r="E12" s="1">
        <f t="shared" si="0"/>
        <v>60</v>
      </c>
      <c r="F12" s="3" t="s">
        <v>46</v>
      </c>
      <c r="G12" s="1">
        <f>SUM(E12,IF(ISERROR(SEARCH(F12,#REF!&amp;#REF!)),0,3)+($I$32=F12)*2)</f>
        <v>60</v>
      </c>
      <c r="H12" s="3" t="s">
        <v>34</v>
      </c>
      <c r="I12" s="3"/>
      <c r="J12" s="3"/>
    </row>
    <row r="13" spans="1:10" s="1" customFormat="1" ht="12" customHeight="1" x14ac:dyDescent="0.2">
      <c r="A13" s="1">
        <f t="shared" si="1"/>
        <v>11</v>
      </c>
      <c r="B13" s="1" t="s">
        <v>55</v>
      </c>
      <c r="C13" s="1">
        <v>22</v>
      </c>
      <c r="D13" s="1">
        <v>37</v>
      </c>
      <c r="E13" s="1">
        <f t="shared" si="0"/>
        <v>59</v>
      </c>
      <c r="F13" s="3" t="s">
        <v>40</v>
      </c>
      <c r="G13" s="1">
        <f>SUM(E13,IF(ISERROR(SEARCH(F13,#REF!&amp;#REF!)),0,3)+($I$32=F13)*2)</f>
        <v>59</v>
      </c>
      <c r="H13" s="3" t="s">
        <v>29</v>
      </c>
      <c r="I13" s="3"/>
      <c r="J13" s="3"/>
    </row>
    <row r="14" spans="1:10" s="1" customFormat="1" ht="12" customHeight="1" x14ac:dyDescent="0.2">
      <c r="A14" s="1">
        <f t="shared" si="1"/>
        <v>12</v>
      </c>
      <c r="B14" s="1" t="s">
        <v>56</v>
      </c>
      <c r="C14" s="1">
        <v>20</v>
      </c>
      <c r="D14" s="1">
        <v>39</v>
      </c>
      <c r="E14" s="1">
        <f t="shared" si="0"/>
        <v>59</v>
      </c>
      <c r="F14" s="3" t="s">
        <v>48</v>
      </c>
      <c r="G14" s="1">
        <f>SUM(E14,IF(ISERROR(SEARCH(F14,#REF!&amp;#REF!)),0,3)+($I$32=F14)*2)</f>
        <v>59</v>
      </c>
      <c r="H14" s="3" t="s">
        <v>13</v>
      </c>
      <c r="I14" s="3"/>
      <c r="J14" s="3"/>
    </row>
    <row r="15" spans="1:10" s="1" customFormat="1" ht="12" customHeight="1" x14ac:dyDescent="0.2">
      <c r="A15" s="1">
        <f t="shared" si="1"/>
        <v>13</v>
      </c>
      <c r="B15" s="1" t="s">
        <v>57</v>
      </c>
      <c r="C15" s="1">
        <v>23</v>
      </c>
      <c r="D15" s="1">
        <v>22</v>
      </c>
      <c r="E15" s="1">
        <f t="shared" si="0"/>
        <v>45</v>
      </c>
      <c r="F15" s="3" t="s">
        <v>48</v>
      </c>
      <c r="G15" s="1">
        <f>SUM(E15,IF(ISERROR(SEARCH(F15,#REF!&amp;#REF!)),0,3)+($I$32=F15)*2)</f>
        <v>45</v>
      </c>
      <c r="H15" s="3" t="s">
        <v>58</v>
      </c>
      <c r="I15" s="3"/>
      <c r="J15" s="3"/>
    </row>
    <row r="16" spans="1:10" x14ac:dyDescent="0.2">
      <c r="A16" s="1">
        <f t="shared" si="1"/>
        <v>14</v>
      </c>
      <c r="B16" s="1" t="s">
        <v>59</v>
      </c>
      <c r="C16" s="1">
        <v>14</v>
      </c>
      <c r="D16" s="1">
        <v>30</v>
      </c>
      <c r="E16" s="1">
        <f t="shared" si="0"/>
        <v>44</v>
      </c>
      <c r="F16" s="3" t="s">
        <v>60</v>
      </c>
      <c r="G16" s="1">
        <f>SUM(E16,IF(ISERROR(SEARCH(F16,#REF!&amp;#REF!)),0,3)+($I$32=F16)*2)</f>
        <v>44</v>
      </c>
      <c r="H16" s="3" t="s">
        <v>22</v>
      </c>
      <c r="I16" s="3"/>
      <c r="J16" s="3"/>
    </row>
    <row r="17" spans="1:10" x14ac:dyDescent="0.2">
      <c r="A17" s="1">
        <f t="shared" si="1"/>
        <v>15</v>
      </c>
      <c r="B17" s="1" t="s">
        <v>61</v>
      </c>
      <c r="C17" s="1">
        <v>15</v>
      </c>
      <c r="D17" s="1">
        <v>26</v>
      </c>
      <c r="E17" s="1">
        <f t="shared" si="0"/>
        <v>41</v>
      </c>
      <c r="F17" s="3" t="s">
        <v>48</v>
      </c>
      <c r="G17" s="1">
        <f>SUM(E17,IF(ISERROR(SEARCH(F17,#REF!&amp;#REF!)),0,3)+($I$32=F17)*2)</f>
        <v>41</v>
      </c>
      <c r="H17" s="3" t="s">
        <v>18</v>
      </c>
      <c r="I17" s="3"/>
      <c r="J17" s="3"/>
    </row>
  </sheetData>
  <dataValidations disablePrompts="1" count="2">
    <dataValidation type="list" allowBlank="1" showInputMessage="1" showErrorMessage="1" sqref="F3:F17" xr:uid="{00000000-0002-0000-0200-000000000000}">
      <formula1>Équipes</formula1>
    </dataValidation>
    <dataValidation type="list" allowBlank="1" showInputMessage="1" showErrorMessage="1" sqref="H3:J17" xr:uid="{00000000-0002-0000-0200-000001000000}">
      <formula1>Poolers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workbookViewId="0">
      <selection activeCell="H15" sqref="H15"/>
    </sheetView>
  </sheetViews>
  <sheetFormatPr baseColWidth="10" defaultColWidth="11.5" defaultRowHeight="15" x14ac:dyDescent="0.2"/>
  <cols>
    <col min="1" max="1" width="5.6640625" style="4" customWidth="1"/>
    <col min="2" max="2" width="45.6640625" style="4" customWidth="1"/>
    <col min="3" max="5" width="5.6640625" style="4" customWidth="1"/>
    <col min="6" max="6" width="11.5" style="4"/>
    <col min="7" max="7" width="5.6640625" style="4" customWidth="1"/>
    <col min="8" max="16384" width="11.5" style="4"/>
  </cols>
  <sheetData>
    <row r="1" spans="1:8" s="1" customFormat="1" ht="12" customHeight="1" x14ac:dyDescent="0.2">
      <c r="A1" s="3"/>
      <c r="B1" s="3" t="s">
        <v>0</v>
      </c>
      <c r="C1" s="3"/>
      <c r="D1" s="3"/>
      <c r="E1" s="3"/>
      <c r="F1" s="3"/>
      <c r="G1" s="3"/>
      <c r="H1" s="3">
        <v>2019</v>
      </c>
    </row>
    <row r="2" spans="1:8" s="3" customFormat="1" ht="12" customHeight="1" x14ac:dyDescent="0.2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1" customFormat="1" ht="12" customHeight="1" x14ac:dyDescent="0.2">
      <c r="A3" s="1">
        <v>1</v>
      </c>
      <c r="B3" s="1" t="s">
        <v>62</v>
      </c>
      <c r="C3" s="1">
        <v>45</v>
      </c>
      <c r="D3" s="1">
        <v>74</v>
      </c>
      <c r="E3" s="1">
        <f>SUM(C3,D3)</f>
        <v>119</v>
      </c>
      <c r="F3" s="3" t="s">
        <v>44</v>
      </c>
      <c r="G3" s="1">
        <f>SUM(E3,IF(ISERROR(SEARCH(F3,#REF!&amp;#REF!)),0,3)+($J$32=F3)*2)</f>
        <v>119</v>
      </c>
      <c r="H3" s="3" t="s">
        <v>29</v>
      </c>
    </row>
    <row r="4" spans="1:8" s="1" customFormat="1" ht="12" customHeight="1" x14ac:dyDescent="0.2">
      <c r="A4" s="1">
        <f>SUM(A3,1)</f>
        <v>2</v>
      </c>
      <c r="B4" s="1" t="s">
        <v>63</v>
      </c>
      <c r="C4" s="1">
        <v>49</v>
      </c>
      <c r="D4" s="1">
        <v>47</v>
      </c>
      <c r="E4" s="1">
        <f t="shared" ref="E4:E15" si="0">SUM(C4,D4)</f>
        <v>96</v>
      </c>
      <c r="F4" s="3" t="s">
        <v>64</v>
      </c>
      <c r="G4" s="1">
        <f>SUM(E4,IF(ISERROR(SEARCH(F4,#REF!&amp;#REF!)),0,3)+($J$32=F4)*2)</f>
        <v>96</v>
      </c>
      <c r="H4" s="3" t="s">
        <v>34</v>
      </c>
    </row>
    <row r="5" spans="1:8" s="1" customFormat="1" ht="12" customHeight="1" x14ac:dyDescent="0.2">
      <c r="A5" s="1">
        <f t="shared" ref="A5:A15" si="1">SUM(A4,1)</f>
        <v>3</v>
      </c>
      <c r="B5" s="1" t="s">
        <v>65</v>
      </c>
      <c r="C5" s="1">
        <v>37</v>
      </c>
      <c r="D5" s="1">
        <v>51</v>
      </c>
      <c r="E5" s="1">
        <f t="shared" si="0"/>
        <v>88</v>
      </c>
      <c r="F5" s="3" t="s">
        <v>66</v>
      </c>
      <c r="G5" s="1">
        <f>SUM(E5,IF(ISERROR(SEARCH(F5,#REF!&amp;#REF!)),0,3)+($J$32=F5)*2)</f>
        <v>88</v>
      </c>
      <c r="H5" s="3" t="s">
        <v>58</v>
      </c>
    </row>
    <row r="6" spans="1:8" s="1" customFormat="1" ht="12" customHeight="1" x14ac:dyDescent="0.2">
      <c r="A6" s="1">
        <f t="shared" si="1"/>
        <v>4</v>
      </c>
      <c r="B6" s="1" t="s">
        <v>67</v>
      </c>
      <c r="C6" s="1">
        <v>41</v>
      </c>
      <c r="D6" s="1">
        <v>42</v>
      </c>
      <c r="E6" s="1">
        <f t="shared" si="0"/>
        <v>83</v>
      </c>
      <c r="F6" s="3" t="s">
        <v>46</v>
      </c>
      <c r="G6" s="1">
        <f>SUM(E6,IF(ISERROR(SEARCH(F6,#REF!&amp;#REF!)),0,3)+($J$32=F6)*2)</f>
        <v>83</v>
      </c>
      <c r="H6" s="3" t="s">
        <v>68</v>
      </c>
    </row>
    <row r="7" spans="1:8" s="1" customFormat="1" ht="12" customHeight="1" x14ac:dyDescent="0.2">
      <c r="A7" s="1">
        <f t="shared" si="1"/>
        <v>5</v>
      </c>
      <c r="B7" s="1" t="s">
        <v>69</v>
      </c>
      <c r="C7" s="1">
        <v>24</v>
      </c>
      <c r="D7" s="1">
        <v>45</v>
      </c>
      <c r="E7" s="1">
        <f t="shared" si="0"/>
        <v>69</v>
      </c>
      <c r="F7" s="3" t="s">
        <v>46</v>
      </c>
      <c r="G7" s="1">
        <f>SUM(E7,IF(ISERROR(SEARCH(F7,#REF!&amp;#REF!)),0,3)+($J$32=F7)*2)</f>
        <v>69</v>
      </c>
      <c r="H7" s="3" t="s">
        <v>13</v>
      </c>
    </row>
    <row r="8" spans="1:8" s="1" customFormat="1" ht="12" customHeight="1" x14ac:dyDescent="0.2">
      <c r="A8" s="1">
        <f t="shared" si="1"/>
        <v>6</v>
      </c>
      <c r="B8" s="1" t="s">
        <v>70</v>
      </c>
      <c r="C8" s="1">
        <v>24</v>
      </c>
      <c r="D8" s="1">
        <v>29</v>
      </c>
      <c r="E8" s="1">
        <f t="shared" si="0"/>
        <v>53</v>
      </c>
      <c r="F8" s="3" t="s">
        <v>46</v>
      </c>
      <c r="G8" s="1">
        <f>SUM(E8,IF(ISERROR(SEARCH(F8,#REF!&amp;#REF!)),0,3)+($J$32=F8)*2)</f>
        <v>53</v>
      </c>
      <c r="H8" s="3" t="s">
        <v>10</v>
      </c>
    </row>
    <row r="9" spans="1:8" s="1" customFormat="1" ht="12" customHeight="1" x14ac:dyDescent="0.2">
      <c r="A9" s="1">
        <f t="shared" si="1"/>
        <v>7</v>
      </c>
      <c r="B9" s="1" t="s">
        <v>71</v>
      </c>
      <c r="C9" s="1">
        <v>14</v>
      </c>
      <c r="D9" s="1">
        <v>34</v>
      </c>
      <c r="E9" s="1">
        <f t="shared" si="0"/>
        <v>48</v>
      </c>
      <c r="F9" s="3" t="s">
        <v>46</v>
      </c>
      <c r="G9" s="1">
        <f>SUM(E9,IF(ISERROR(SEARCH(F9,#REF!&amp;#REF!)),0,3)+($J$32=F9)*2)</f>
        <v>48</v>
      </c>
      <c r="H9" s="3" t="s">
        <v>31</v>
      </c>
    </row>
    <row r="10" spans="1:8" s="1" customFormat="1" ht="12" customHeight="1" x14ac:dyDescent="0.2">
      <c r="A10" s="1">
        <f t="shared" si="1"/>
        <v>8</v>
      </c>
      <c r="B10" s="1" t="s">
        <v>72</v>
      </c>
      <c r="C10" s="1">
        <v>10</v>
      </c>
      <c r="D10" s="1">
        <v>37</v>
      </c>
      <c r="E10" s="1">
        <f t="shared" si="0"/>
        <v>47</v>
      </c>
      <c r="F10" s="3" t="s">
        <v>40</v>
      </c>
      <c r="G10" s="1">
        <f>SUM(E10,IF(ISERROR(SEARCH(F10,#REF!&amp;#REF!)),0,3)+($J$32=F10)*2)</f>
        <v>47</v>
      </c>
      <c r="H10" s="3" t="s">
        <v>22</v>
      </c>
    </row>
    <row r="11" spans="1:8" s="1" customFormat="1" ht="12" customHeight="1" x14ac:dyDescent="0.2">
      <c r="A11" s="1">
        <f t="shared" si="1"/>
        <v>9</v>
      </c>
      <c r="B11" s="1" t="s">
        <v>73</v>
      </c>
      <c r="C11" s="1">
        <v>20</v>
      </c>
      <c r="D11" s="1">
        <v>25</v>
      </c>
      <c r="E11" s="1">
        <f t="shared" si="0"/>
        <v>45</v>
      </c>
      <c r="F11" s="3" t="s">
        <v>46</v>
      </c>
      <c r="G11" s="1">
        <f>SUM(E11,IF(ISERROR(SEARCH(F11,#REF!&amp;#REF!)),0,3)+($J$32=F11)*2)</f>
        <v>45</v>
      </c>
      <c r="H11" s="3" t="s">
        <v>18</v>
      </c>
    </row>
    <row r="12" spans="1:8" s="1" customFormat="1" ht="12" customHeight="1" x14ac:dyDescent="0.2">
      <c r="A12" s="1">
        <f t="shared" si="1"/>
        <v>10</v>
      </c>
      <c r="B12" s="1" t="s">
        <v>74</v>
      </c>
      <c r="C12" s="1">
        <v>17</v>
      </c>
      <c r="D12" s="1">
        <v>26</v>
      </c>
      <c r="E12" s="1">
        <f t="shared" si="0"/>
        <v>43</v>
      </c>
      <c r="F12" s="3" t="s">
        <v>64</v>
      </c>
      <c r="G12" s="1">
        <f>SUM(E12,IF(ISERROR(SEARCH(F12,#REF!&amp;#REF!)),0,3)+($J$32=F12)*2)</f>
        <v>43</v>
      </c>
      <c r="H12" s="3" t="s">
        <v>15</v>
      </c>
    </row>
    <row r="13" spans="1:8" s="1" customFormat="1" ht="12" customHeight="1" x14ac:dyDescent="0.2">
      <c r="A13" s="1">
        <f t="shared" si="1"/>
        <v>11</v>
      </c>
      <c r="B13" s="1" t="s">
        <v>75</v>
      </c>
      <c r="C13" s="1">
        <v>21</v>
      </c>
      <c r="D13" s="1">
        <v>21</v>
      </c>
      <c r="E13" s="1">
        <f t="shared" si="0"/>
        <v>42</v>
      </c>
      <c r="F13" s="3" t="s">
        <v>46</v>
      </c>
      <c r="G13" s="1">
        <f>SUM(E13,IF(ISERROR(SEARCH(F13,#REF!&amp;#REF!)),0,3)+($J$32=F13)*2)</f>
        <v>42</v>
      </c>
      <c r="H13" s="3" t="s">
        <v>52</v>
      </c>
    </row>
    <row r="14" spans="1:8" s="1" customFormat="1" ht="12" customHeight="1" x14ac:dyDescent="0.2">
      <c r="A14" s="1">
        <f t="shared" si="1"/>
        <v>12</v>
      </c>
      <c r="B14" s="1" t="s">
        <v>76</v>
      </c>
      <c r="C14" s="1">
        <v>8</v>
      </c>
      <c r="D14" s="1">
        <v>29</v>
      </c>
      <c r="E14" s="1">
        <f t="shared" si="0"/>
        <v>37</v>
      </c>
      <c r="F14" s="3" t="s">
        <v>46</v>
      </c>
      <c r="G14" s="1">
        <f>SUM(E14,IF(ISERROR(SEARCH(F14,#REF!&amp;#REF!)),0,3)+($J$32=F14)*2)</f>
        <v>37</v>
      </c>
      <c r="H14" s="3" t="s">
        <v>24</v>
      </c>
    </row>
    <row r="15" spans="1:8" s="1" customFormat="1" ht="12" customHeight="1" x14ac:dyDescent="0.2">
      <c r="A15" s="1">
        <f t="shared" si="1"/>
        <v>13</v>
      </c>
      <c r="B15" s="1" t="s">
        <v>77</v>
      </c>
      <c r="C15" s="1">
        <v>6</v>
      </c>
      <c r="D15" s="1">
        <v>6</v>
      </c>
      <c r="E15" s="1">
        <f t="shared" si="0"/>
        <v>12</v>
      </c>
      <c r="F15" s="3" t="s">
        <v>46</v>
      </c>
      <c r="G15" s="1">
        <f>SUM(E15,IF(ISERROR(SEARCH(F15,#REF!&amp;#REF!)),0,3)+($J$32=F15)*2)</f>
        <v>12</v>
      </c>
      <c r="H15" s="3" t="s">
        <v>36</v>
      </c>
    </row>
    <row r="16" spans="1:8" x14ac:dyDescent="0.2">
      <c r="A16" s="1"/>
      <c r="B16" s="1"/>
      <c r="C16" s="1"/>
      <c r="D16" s="1"/>
      <c r="E16" s="1"/>
      <c r="F16" s="1"/>
      <c r="G16" s="1"/>
      <c r="H16" s="3" t="s">
        <v>78</v>
      </c>
    </row>
    <row r="17" spans="1:8" x14ac:dyDescent="0.2">
      <c r="A17" s="1"/>
      <c r="B17" s="1"/>
      <c r="C17" s="1"/>
      <c r="D17" s="1"/>
      <c r="E17" s="1"/>
      <c r="F17" s="3"/>
      <c r="G17" s="1"/>
      <c r="H17" s="3"/>
    </row>
  </sheetData>
  <dataValidations count="2">
    <dataValidation type="list" allowBlank="1" showInputMessage="1" showErrorMessage="1" sqref="H3:H17" xr:uid="{00000000-0002-0000-0300-000000000000}">
      <formula1>Poolers</formula1>
    </dataValidation>
    <dataValidation type="list" allowBlank="1" showInputMessage="1" showErrorMessage="1" sqref="F17 F3:F15" xr:uid="{00000000-0002-0000-0300-000001000000}">
      <formula1>Équipes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Statistiques</vt:lpstr>
      <vt:lpstr>2017</vt:lpstr>
      <vt:lpstr>2018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Maxime Pons</cp:lastModifiedBy>
  <dcterms:created xsi:type="dcterms:W3CDTF">2020-04-24T23:12:43Z</dcterms:created>
  <dcterms:modified xsi:type="dcterms:W3CDTF">2020-04-25T12:34:58Z</dcterms:modified>
</cp:coreProperties>
</file>