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gr\Documents\Privé\"/>
    </mc:Choice>
  </mc:AlternateContent>
  <bookViews>
    <workbookView xWindow="0" yWindow="0" windowWidth="28800" windowHeight="10280" activeTab="2"/>
  </bookViews>
  <sheets>
    <sheet name="Infos" sheetId="1" r:id="rId1"/>
    <sheet name="Catégories" sheetId="2" r:id="rId2"/>
    <sheet name="Janv" sheetId="3" r:id="rId3"/>
    <sheet name="Fév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" sheetId="11" r:id="rId11"/>
    <sheet name="Oct" sheetId="12" r:id="rId12"/>
    <sheet name="Nov" sheetId="13" r:id="rId13"/>
    <sheet name="Dec" sheetId="14" r:id="rId14"/>
  </sheets>
  <definedNames>
    <definedName name="cat_1_dépenses">Catégories!$B:$B</definedName>
    <definedName name="cat_1_revenus">Catégories!$F:$F</definedName>
    <definedName name="cat_2_dépenses">Catégories!$C:$C</definedName>
    <definedName name="cat_2_revenus">Catégories!$G:$G</definedName>
    <definedName name="keyword_dépenses">Catégories!$A$3:$C$40</definedName>
    <definedName name="keyword_revenus">Catégories!$E:$E</definedName>
    <definedName name="liste_cat1_dépenses">Catégories!$I$3:$AG$3</definedName>
    <definedName name="liste_cat1_revenus">Catégories!$I$53:$AG$53</definedName>
    <definedName name="liste_cat2_dépenses">Catégories!$I:$I</definedName>
    <definedName name="liste_cat2_revenus">Catégories!$I:$I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3" l="1"/>
  <c r="Q3" i="3" l="1"/>
  <c r="O3" i="3"/>
  <c r="R3" i="3" l="1"/>
  <c r="S20" i="3" l="1"/>
  <c r="S21" i="3"/>
  <c r="S22" i="3"/>
  <c r="S23" i="3"/>
  <c r="S24" i="3"/>
  <c r="S25" i="3"/>
  <c r="S26" i="3"/>
  <c r="S27" i="3"/>
  <c r="N4" i="3"/>
  <c r="O4" i="3"/>
  <c r="P4" i="3" s="1"/>
  <c r="N5" i="3"/>
  <c r="O5" i="3"/>
  <c r="P5" i="3" s="1"/>
  <c r="S5" i="3"/>
  <c r="N6" i="3"/>
  <c r="O6" i="3"/>
  <c r="P6" i="3" s="1"/>
  <c r="S6" i="3"/>
  <c r="N7" i="3"/>
  <c r="O7" i="3"/>
  <c r="P7" i="3" s="1"/>
  <c r="S7" i="3"/>
  <c r="N8" i="3"/>
  <c r="O8" i="3"/>
  <c r="P8" i="3" s="1"/>
  <c r="S8" i="3"/>
  <c r="N9" i="3"/>
  <c r="O9" i="3"/>
  <c r="P9" i="3" s="1"/>
  <c r="S9" i="3"/>
  <c r="N10" i="3"/>
  <c r="O10" i="3"/>
  <c r="P10" i="3" s="1"/>
  <c r="S10" i="3"/>
  <c r="N11" i="3"/>
  <c r="O11" i="3"/>
  <c r="P11" i="3" s="1"/>
  <c r="S11" i="3"/>
  <c r="N12" i="3"/>
  <c r="O12" i="3"/>
  <c r="P12" i="3" s="1"/>
  <c r="S12" i="3"/>
  <c r="N13" i="3"/>
  <c r="O13" i="3"/>
  <c r="P13" i="3" s="1"/>
  <c r="S13" i="3"/>
  <c r="N14" i="3"/>
  <c r="O14" i="3"/>
  <c r="P14" i="3" s="1"/>
  <c r="S14" i="3"/>
  <c r="N15" i="3"/>
  <c r="O15" i="3"/>
  <c r="P15" i="3" s="1"/>
  <c r="S15" i="3"/>
  <c r="N16" i="3"/>
  <c r="O16" i="3"/>
  <c r="P16" i="3" s="1"/>
  <c r="S16" i="3"/>
  <c r="S17" i="3"/>
  <c r="S18" i="3"/>
  <c r="S19" i="3"/>
  <c r="S3" i="3"/>
  <c r="N3" i="3"/>
</calcChain>
</file>

<file path=xl/sharedStrings.xml><?xml version="1.0" encoding="utf-8"?>
<sst xmlns="http://schemas.openxmlformats.org/spreadsheetml/2006/main" count="193" uniqueCount="115">
  <si>
    <t>Données brutes (extraites des comptes)</t>
  </si>
  <si>
    <t>Données traitées (traitement des catégories)</t>
  </si>
  <si>
    <t>Mot Clef</t>
  </si>
  <si>
    <t>Catégorie 1</t>
  </si>
  <si>
    <t>Catégorie 2</t>
  </si>
  <si>
    <t>MCP</t>
  </si>
  <si>
    <t>Quotidien</t>
  </si>
  <si>
    <t>Nérée</t>
  </si>
  <si>
    <t>Alimentation</t>
  </si>
  <si>
    <t>Cadeaux</t>
  </si>
  <si>
    <t>Santé</t>
  </si>
  <si>
    <t>Abonnements</t>
  </si>
  <si>
    <t>Logement</t>
  </si>
  <si>
    <t>Transports</t>
  </si>
  <si>
    <t>Divers</t>
  </si>
  <si>
    <t>Pharmacie</t>
  </si>
  <si>
    <t>Vêtements</t>
  </si>
  <si>
    <t>Medecins</t>
  </si>
  <si>
    <t>Télécom</t>
  </si>
  <si>
    <t>Presse</t>
  </si>
  <si>
    <t>Energie</t>
  </si>
  <si>
    <t>Assurances</t>
  </si>
  <si>
    <t>Travaux</t>
  </si>
  <si>
    <t>Ameublement</t>
  </si>
  <si>
    <t>Carburant</t>
  </si>
  <si>
    <t>Péage</t>
  </si>
  <si>
    <t>Parking</t>
  </si>
  <si>
    <t>IR</t>
  </si>
  <si>
    <t>Habitation</t>
  </si>
  <si>
    <t>Liste Catégorie 1 et Catégorie 2 en dépenses</t>
  </si>
  <si>
    <t>Liste Catégorie 1 et Catégorie 2 en revenus</t>
  </si>
  <si>
    <t>Salaires</t>
  </si>
  <si>
    <t>Charline</t>
  </si>
  <si>
    <t>Loïc</t>
  </si>
  <si>
    <t>Ventes</t>
  </si>
  <si>
    <t>Remboursements</t>
  </si>
  <si>
    <t>Retours magasins</t>
  </si>
  <si>
    <t>Matériel</t>
  </si>
  <si>
    <t>Jouets</t>
  </si>
  <si>
    <t>Dons et cadeaux</t>
  </si>
  <si>
    <t>Parents</t>
  </si>
  <si>
    <t>HOFER</t>
  </si>
  <si>
    <t>BOUCHERIE</t>
  </si>
  <si>
    <t>COURRIER</t>
  </si>
  <si>
    <t>AUCHAN DAC</t>
  </si>
  <si>
    <t>AUCHAN</t>
  </si>
  <si>
    <t>ENERG SEYSSEL</t>
  </si>
  <si>
    <t>Dépenses</t>
  </si>
  <si>
    <t>Revenus</t>
  </si>
  <si>
    <t>CHRA</t>
  </si>
  <si>
    <t>CPAM</t>
  </si>
  <si>
    <t>dateOp</t>
  </si>
  <si>
    <t>dateVal</t>
  </si>
  <si>
    <t>label</t>
  </si>
  <si>
    <t>category</t>
  </si>
  <si>
    <t>amount</t>
  </si>
  <si>
    <t>VIR complement</t>
  </si>
  <si>
    <t>Virements reçus de comptes à comptes</t>
  </si>
  <si>
    <t>PRLV SEPA DIRECTION GENERALE DES FINANCE</t>
  </si>
  <si>
    <t>Taxe d'habitation</t>
  </si>
  <si>
    <t>VIR SEPA CPAM ANNECY</t>
  </si>
  <si>
    <t>Remboursements frais de santé</t>
  </si>
  <si>
    <t>PAIEMENT CARTE 240116 75 AMAZON PAYMENTS</t>
  </si>
  <si>
    <t>Divertissement - culture (ciné, théâtre, concerts...)</t>
  </si>
  <si>
    <t>PAIEMENT CARTE 240116 75 AMAZON EU SARL</t>
  </si>
  <si>
    <t>PAIEMENT CARTE 250116 74 MCP SARL</t>
  </si>
  <si>
    <t>CHQ. N.5862396</t>
  </si>
  <si>
    <t>Chèques</t>
  </si>
  <si>
    <t>CHQ. N.1824136</t>
  </si>
  <si>
    <t>VIR SEPA MNH</t>
  </si>
  <si>
    <t>Autres remboursements</t>
  </si>
  <si>
    <t>PAIEMENT CARTE 220116 74 SALON COTE CAMP</t>
  </si>
  <si>
    <t>Bien-être et soins (coiffeur, parfums...)</t>
  </si>
  <si>
    <t>RETRAIT DAB 220116 ALLONZIER 2   CB*9340</t>
  </si>
  <si>
    <t>PAIEMENT CARTE 220116 75 AMAZON EU SARL</t>
  </si>
  <si>
    <t>Retraits cash</t>
  </si>
  <si>
    <t>PAIEMENT CARTE 230116 59 MONDIAL RELAY</t>
  </si>
  <si>
    <t>Vie Quotidienne - Autres</t>
  </si>
  <si>
    <t>CHQ. N.1023692</t>
  </si>
  <si>
    <t>CHQ. N.1824135</t>
  </si>
  <si>
    <t>AVOIR 230116 75 AMAZON EU SARL</t>
  </si>
  <si>
    <t>PAIEMENT CARTE 230116 74 AUCHAN ANNECY</t>
  </si>
  <si>
    <t>PAIEMENT CARTE 230116 74 BOUCHERIE HOFER</t>
  </si>
  <si>
    <t>PAIEMENT CARTE 230116 75 AMAZON EU SARL</t>
  </si>
  <si>
    <t>PAIEMENT CARTE 230116 IE ETSY.COM - IMAG</t>
  </si>
  <si>
    <t>Non catégorisé</t>
  </si>
  <si>
    <t>Date</t>
  </si>
  <si>
    <t>Label</t>
  </si>
  <si>
    <t>Catégorie</t>
  </si>
  <si>
    <t>Sous catégorie</t>
  </si>
  <si>
    <t>Montant</t>
  </si>
  <si>
    <t>Remarque</t>
  </si>
  <si>
    <t>VIR</t>
  </si>
  <si>
    <t>FINANCE</t>
  </si>
  <si>
    <t>AMAZON</t>
  </si>
  <si>
    <t>KIABI</t>
  </si>
  <si>
    <t>LAHALLE</t>
  </si>
  <si>
    <t>ROYAL CANIN</t>
  </si>
  <si>
    <t>PHARM</t>
  </si>
  <si>
    <t>Impôts et frais bancaires</t>
  </si>
  <si>
    <t>LEROY</t>
  </si>
  <si>
    <t>EDF</t>
  </si>
  <si>
    <t>A classer</t>
  </si>
  <si>
    <t>CHQ</t>
  </si>
  <si>
    <t>MONDIAL RELAY</t>
  </si>
  <si>
    <t>SALON</t>
  </si>
  <si>
    <t>Beauté</t>
  </si>
  <si>
    <t>DAB</t>
  </si>
  <si>
    <t>Retraits</t>
  </si>
  <si>
    <t>ETSY</t>
  </si>
  <si>
    <t>Extraction du mot clef</t>
  </si>
  <si>
    <t>Anciennes formules</t>
  </si>
  <si>
    <t>"=IF(V3&lt;0;IF(OR(ISNUMBER(SEARCH(keyword_dépenses;C3)));INDEX(cat_1_dépenses;MATCH(TRUE;ISNUMBER(SEARCH(keyword_dépenses;C3));0));"Pas oiuou");IF(OR(ISNUMBER(SEARCH(keyword_revenus;C3)));INDEX(cat_1_revenus;MATCH(TRUE;ISNUMBER(SEARCH(keyword_revenus;C3));0));"Pas de catégorie"))"</t>
  </si>
  <si>
    <t>"=IF(T3="A CLASSER";liste_cat1_dépenses;IF(V3&lt;0;IF(OR(ISNUMBER(SEARCH(keyword_dépenses;C3)));INDEX(1;MATCH(TRUE;ISNUMBER(SEARCH(keyword_dépenses;C3));0));0);IF(OR(ISNUMBER(SEARCH(keyword_revenus;C3)));INDEX(cat_2_revenus;MATCH(TRUE;ISNUMBER(SEARCH(keyword_revenus;C3));0));"Pas de catégorie")))"</t>
  </si>
  <si>
    <t>vir complement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</si>
</sst>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3" borderId="1" xfId="0" applyFill="1" applyBorder="1" applyAlignment="1">
      <alignment wrapText="1"/>
    </xf>
    <xf numFmtId="0" fontId="0" fillId="4" borderId="3" xfId="0" applyFill="1" applyBorder="1" applyAlignment="1">
      <alignment horizontal="center"/>
    </xf>
    <xf numFmtId="0" fontId="0" fillId="4" borderId="1" xfId="0" applyFill="1" applyBorder="1"/>
    <xf numFmtId="14" fontId="0" fillId="0" borderId="0" xfId="0" applyNumberFormat="1"/>
    <xf numFmtId="4" fontId="0" fillId="0" borderId="0" xfId="0" applyNumberFormat="1"/>
    <xf numFmtId="3" fontId="0" fillId="0" borderId="0" xfId="0" applyNumberFormat="1"/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49" fontId="0" fillId="0" borderId="0" xfId="0" applyNumberFormat="1"/>
    <xf numFmtId="0" fontId="0" fillId="0" borderId="0" xfId="0" applyFill="1"/>
    <xf numFmtId="0" fontId="0" fillId="0" borderId="0" xfId="0" applyFill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6"/>
  <sheetViews>
    <sheetView workbookViewId="0">
      <selection activeCell="D9" sqref="D9"/>
    </sheetView>
  </sheetViews>
  <sheetFormatPr defaultRowHeight="14.5" x14ac:dyDescent="0.35"/>
  <sheetData>
    <row r="5" spans="3:4" x14ac:dyDescent="0.35">
      <c r="C5" t="s">
        <v>111</v>
      </c>
      <c r="D5" t="s">
        <v>112</v>
      </c>
    </row>
    <row r="6" spans="3:4" x14ac:dyDescent="0.35">
      <c r="D6" t="s">
        <v>113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5"/>
  <sheetViews>
    <sheetView showFormulas="1" zoomScale="85" zoomScaleNormal="85" workbookViewId="0">
      <selection activeCell="I15" sqref="I15"/>
    </sheetView>
  </sheetViews>
  <sheetFormatPr defaultRowHeight="14.5" x14ac:dyDescent="0.35"/>
  <cols>
    <col min="1" max="1" width="7.36328125" style="2" customWidth="1"/>
    <col min="2" max="2" width="8.81640625" style="2" customWidth="1"/>
    <col min="3" max="3" width="5.7265625" style="2" customWidth="1"/>
    <col min="4" max="4" width="2.26953125" style="5" customWidth="1"/>
    <col min="5" max="5" width="8.08984375" style="2" customWidth="1"/>
    <col min="6" max="6" width="10.08984375" style="2" customWidth="1"/>
    <col min="7" max="7" width="9.54296875" style="2" customWidth="1"/>
    <col min="8" max="8" width="2.26953125" style="5" customWidth="1"/>
    <col min="9" max="9" width="12.7265625" bestFit="1" customWidth="1"/>
    <col min="10" max="10" width="15.7265625" bestFit="1" customWidth="1"/>
    <col min="11" max="11" width="14.6328125" bestFit="1" customWidth="1"/>
    <col min="12" max="12" width="13.7265625" bestFit="1" customWidth="1"/>
    <col min="13" max="13" width="9.81640625" bestFit="1" customWidth="1"/>
    <col min="14" max="15" width="10.26953125" bestFit="1" customWidth="1"/>
  </cols>
  <sheetData>
    <row r="1" spans="1:33" x14ac:dyDescent="0.35">
      <c r="A1" s="9" t="s">
        <v>47</v>
      </c>
      <c r="B1" s="12"/>
      <c r="C1" s="13"/>
      <c r="D1" s="4"/>
      <c r="E1" s="9" t="s">
        <v>48</v>
      </c>
      <c r="F1" s="12"/>
      <c r="G1" s="13"/>
      <c r="H1" s="4"/>
    </row>
    <row r="2" spans="1:33" x14ac:dyDescent="0.35">
      <c r="A2" s="1" t="s">
        <v>2</v>
      </c>
      <c r="B2" s="1" t="s">
        <v>3</v>
      </c>
      <c r="C2" s="1" t="s">
        <v>4</v>
      </c>
      <c r="E2" s="1" t="s">
        <v>2</v>
      </c>
      <c r="F2" s="1" t="s">
        <v>3</v>
      </c>
      <c r="G2" s="1" t="s">
        <v>4</v>
      </c>
      <c r="I2" s="9" t="s">
        <v>29</v>
      </c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1"/>
    </row>
    <row r="3" spans="1:33" ht="43.5" x14ac:dyDescent="0.35">
      <c r="A3" s="2" t="s">
        <v>5</v>
      </c>
      <c r="B3" s="2" t="s">
        <v>11</v>
      </c>
      <c r="C3" s="2" t="s">
        <v>18</v>
      </c>
      <c r="E3" s="2" t="s">
        <v>49</v>
      </c>
      <c r="F3" s="2" t="s">
        <v>39</v>
      </c>
      <c r="G3" s="2" t="s">
        <v>36</v>
      </c>
      <c r="I3" s="1" t="s">
        <v>6</v>
      </c>
      <c r="J3" s="1" t="s">
        <v>10</v>
      </c>
      <c r="K3" s="1" t="s">
        <v>11</v>
      </c>
      <c r="L3" s="1" t="s">
        <v>12</v>
      </c>
      <c r="M3" s="1" t="s">
        <v>13</v>
      </c>
      <c r="N3" s="3" t="s">
        <v>99</v>
      </c>
      <c r="O3" s="1" t="s">
        <v>14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 t="s">
        <v>102</v>
      </c>
    </row>
    <row r="4" spans="1:33" x14ac:dyDescent="0.35">
      <c r="A4" s="2" t="s">
        <v>41</v>
      </c>
      <c r="B4" s="2" t="s">
        <v>11</v>
      </c>
      <c r="C4" s="2" t="s">
        <v>19</v>
      </c>
      <c r="E4" s="2" t="s">
        <v>50</v>
      </c>
      <c r="F4" s="2" t="s">
        <v>34</v>
      </c>
      <c r="G4" s="2" t="s">
        <v>10</v>
      </c>
      <c r="I4" t="s">
        <v>8</v>
      </c>
      <c r="J4" t="s">
        <v>15</v>
      </c>
      <c r="K4" t="s">
        <v>18</v>
      </c>
      <c r="L4" t="s">
        <v>20</v>
      </c>
      <c r="M4" t="s">
        <v>24</v>
      </c>
      <c r="N4" t="s">
        <v>27</v>
      </c>
      <c r="O4" t="s">
        <v>102</v>
      </c>
      <c r="AG4" t="s">
        <v>102</v>
      </c>
    </row>
    <row r="5" spans="1:33" x14ac:dyDescent="0.35">
      <c r="A5" s="2" t="s">
        <v>42</v>
      </c>
      <c r="B5" s="2" t="s">
        <v>6</v>
      </c>
      <c r="C5" s="2" t="s">
        <v>8</v>
      </c>
      <c r="I5" t="s">
        <v>16</v>
      </c>
      <c r="J5" t="s">
        <v>17</v>
      </c>
      <c r="K5" t="s">
        <v>19</v>
      </c>
      <c r="L5" t="s">
        <v>21</v>
      </c>
      <c r="M5" t="s">
        <v>25</v>
      </c>
      <c r="N5" t="s">
        <v>28</v>
      </c>
    </row>
    <row r="6" spans="1:33" x14ac:dyDescent="0.35">
      <c r="A6" s="2" t="s">
        <v>100</v>
      </c>
      <c r="B6" s="2" t="s">
        <v>12</v>
      </c>
      <c r="C6" s="2" t="s">
        <v>22</v>
      </c>
      <c r="I6" t="s">
        <v>14</v>
      </c>
      <c r="L6" t="s">
        <v>22</v>
      </c>
      <c r="M6" t="s">
        <v>26</v>
      </c>
    </row>
    <row r="7" spans="1:33" x14ac:dyDescent="0.35">
      <c r="A7" s="2" t="s">
        <v>95</v>
      </c>
      <c r="B7" s="2" t="s">
        <v>6</v>
      </c>
      <c r="C7" s="2" t="s">
        <v>16</v>
      </c>
      <c r="I7" t="s">
        <v>7</v>
      </c>
      <c r="L7" t="s">
        <v>23</v>
      </c>
    </row>
    <row r="8" spans="1:33" x14ac:dyDescent="0.35">
      <c r="A8" s="2" t="s">
        <v>101</v>
      </c>
      <c r="B8" s="2" t="s">
        <v>12</v>
      </c>
      <c r="C8" s="2" t="s">
        <v>20</v>
      </c>
      <c r="I8" t="s">
        <v>9</v>
      </c>
    </row>
    <row r="9" spans="1:33" x14ac:dyDescent="0.35">
      <c r="A9" s="2" t="s">
        <v>46</v>
      </c>
      <c r="B9" s="2" t="s">
        <v>12</v>
      </c>
      <c r="C9" s="2" t="s">
        <v>20</v>
      </c>
      <c r="I9" t="s">
        <v>106</v>
      </c>
    </row>
    <row r="10" spans="1:33" x14ac:dyDescent="0.35">
      <c r="A10" s="2" t="s">
        <v>43</v>
      </c>
      <c r="B10" s="2" t="s">
        <v>13</v>
      </c>
      <c r="C10" s="2" t="s">
        <v>26</v>
      </c>
      <c r="I10" t="s">
        <v>108</v>
      </c>
    </row>
    <row r="11" spans="1:33" x14ac:dyDescent="0.35">
      <c r="A11" s="2" t="s">
        <v>44</v>
      </c>
      <c r="B11" s="2" t="s">
        <v>13</v>
      </c>
      <c r="C11" s="2" t="s">
        <v>24</v>
      </c>
    </row>
    <row r="12" spans="1:33" x14ac:dyDescent="0.35">
      <c r="A12" s="2" t="s">
        <v>45</v>
      </c>
      <c r="B12" s="2" t="s">
        <v>6</v>
      </c>
      <c r="C12" s="2" t="s">
        <v>8</v>
      </c>
    </row>
    <row r="13" spans="1:33" x14ac:dyDescent="0.35">
      <c r="A13" s="2" t="s">
        <v>96</v>
      </c>
      <c r="B13" s="2" t="s">
        <v>6</v>
      </c>
      <c r="C13" s="2" t="s">
        <v>16</v>
      </c>
    </row>
    <row r="14" spans="1:33" x14ac:dyDescent="0.35">
      <c r="A14" s="2" t="s">
        <v>93</v>
      </c>
      <c r="B14" s="2" t="s">
        <v>11</v>
      </c>
      <c r="C14" s="2" t="s">
        <v>19</v>
      </c>
    </row>
    <row r="15" spans="1:33" x14ac:dyDescent="0.35">
      <c r="A15" s="2" t="s">
        <v>97</v>
      </c>
      <c r="B15" s="2" t="s">
        <v>6</v>
      </c>
      <c r="C15" s="2" t="s">
        <v>7</v>
      </c>
    </row>
    <row r="16" spans="1:33" x14ac:dyDescent="0.35">
      <c r="A16" s="2" t="s">
        <v>98</v>
      </c>
      <c r="B16" s="2" t="s">
        <v>10</v>
      </c>
      <c r="C16" s="2" t="s">
        <v>15</v>
      </c>
    </row>
    <row r="17" spans="1:3" x14ac:dyDescent="0.35">
      <c r="A17" s="2" t="s">
        <v>94</v>
      </c>
      <c r="B17" s="2" t="s">
        <v>13</v>
      </c>
      <c r="C17" s="2" t="s">
        <v>14</v>
      </c>
    </row>
    <row r="18" spans="1:3" x14ac:dyDescent="0.35">
      <c r="A18" s="2" t="s">
        <v>50</v>
      </c>
      <c r="B18" s="2" t="s">
        <v>10</v>
      </c>
      <c r="C18" s="2" t="s">
        <v>17</v>
      </c>
    </row>
    <row r="19" spans="1:3" x14ac:dyDescent="0.35">
      <c r="A19" s="2" t="s">
        <v>92</v>
      </c>
      <c r="B19" s="2" t="s">
        <v>14</v>
      </c>
      <c r="C19" s="2" t="s">
        <v>28</v>
      </c>
    </row>
    <row r="20" spans="1:3" x14ac:dyDescent="0.35">
      <c r="A20" s="2" t="s">
        <v>103</v>
      </c>
      <c r="B20" s="2" t="s">
        <v>14</v>
      </c>
      <c r="C20" s="2" t="s">
        <v>102</v>
      </c>
    </row>
    <row r="21" spans="1:3" x14ac:dyDescent="0.35">
      <c r="A21" s="2" t="s">
        <v>104</v>
      </c>
      <c r="B21" s="2" t="s">
        <v>6</v>
      </c>
      <c r="C21" s="2" t="s">
        <v>14</v>
      </c>
    </row>
    <row r="22" spans="1:3" x14ac:dyDescent="0.35">
      <c r="A22" s="2" t="s">
        <v>105</v>
      </c>
      <c r="B22" s="2" t="s">
        <v>6</v>
      </c>
      <c r="C22" s="2" t="s">
        <v>106</v>
      </c>
    </row>
    <row r="23" spans="1:3" x14ac:dyDescent="0.35">
      <c r="A23" s="2" t="s">
        <v>107</v>
      </c>
      <c r="B23" s="2" t="s">
        <v>6</v>
      </c>
      <c r="C23" s="2" t="s">
        <v>108</v>
      </c>
    </row>
    <row r="24" spans="1:3" x14ac:dyDescent="0.35">
      <c r="A24" s="2" t="s">
        <v>109</v>
      </c>
      <c r="B24" s="2" t="s">
        <v>6</v>
      </c>
      <c r="C24" s="2" t="s">
        <v>7</v>
      </c>
    </row>
    <row r="25" spans="1:3" x14ac:dyDescent="0.35">
      <c r="A25" s="2" t="s">
        <v>114</v>
      </c>
      <c r="B25" s="2" t="s">
        <v>12</v>
      </c>
      <c r="C25" s="2" t="s">
        <v>18</v>
      </c>
    </row>
    <row r="52" spans="9:33" x14ac:dyDescent="0.35">
      <c r="I52" s="9" t="s">
        <v>30</v>
      </c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1"/>
    </row>
    <row r="53" spans="9:33" x14ac:dyDescent="0.35">
      <c r="I53" s="1" t="s">
        <v>31</v>
      </c>
      <c r="J53" s="1" t="s">
        <v>35</v>
      </c>
      <c r="K53" s="1" t="s">
        <v>34</v>
      </c>
      <c r="L53" s="1" t="s">
        <v>39</v>
      </c>
      <c r="M53" s="1"/>
      <c r="N53" s="3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9:33" x14ac:dyDescent="0.35">
      <c r="I54" t="s">
        <v>32</v>
      </c>
      <c r="J54" t="s">
        <v>10</v>
      </c>
      <c r="K54" t="s">
        <v>37</v>
      </c>
      <c r="L54" t="s">
        <v>40</v>
      </c>
    </row>
    <row r="55" spans="9:33" x14ac:dyDescent="0.35">
      <c r="I55" t="s">
        <v>33</v>
      </c>
      <c r="J55" t="s">
        <v>36</v>
      </c>
      <c r="K55" t="s">
        <v>38</v>
      </c>
    </row>
  </sheetData>
  <mergeCells count="4">
    <mergeCell ref="I2:AG2"/>
    <mergeCell ref="I52:AG52"/>
    <mergeCell ref="A1:C1"/>
    <mergeCell ref="E1:G1"/>
  </mergeCells>
  <dataValidations count="5">
    <dataValidation type="list" allowBlank="1" showInputMessage="1" showErrorMessage="1" sqref="B3:B25 F13:F24">
      <formula1>liste_cat1_dépenses</formula1>
    </dataValidation>
    <dataValidation type="list" allowBlank="1" showInputMessage="1" showErrorMessage="1" sqref="G13:G24 H3:H24 D3:D24 C21:C24">
      <formula1>OFFSET(liste_cat2_dépenses,2,MATCH(B3,liste_cat1_dépenses,0)-1,COUNTA(OFFSET(liste_cat2_dépenses,,MATCH(B3,liste_cat1_dépenses,0)-1))-1)</formula1>
    </dataValidation>
    <dataValidation type="list" allowBlank="1" showInputMessage="1" showErrorMessage="1" sqref="F3:F12">
      <formula1>liste_cat1_revenus</formula1>
    </dataValidation>
    <dataValidation type="list" allowBlank="1" showInputMessage="1" showErrorMessage="1" sqref="G3:G12">
      <formula1>OFFSET(liste_cat2_revenus,53,MATCH(F3,liste_cat1_revenus,0)-1,COUNTA(OFFSET(liste_cat2_revenus,,MATCH(F3,liste_cat1_revenus,0)-1))-1)</formula1>
    </dataValidation>
    <dataValidation type="list" allowBlank="1" showInputMessage="1" showErrorMessage="1" sqref="C3:C20">
      <formula1>OFFSET(liste_cat2_dépenses,3,MATCH(B3,liste_cat1_dépenses,0)-1,COUNTA(OFFSET(liste_cat2_dépenses,,MATCH(B3,liste_cat1_dépenses,0)-1))-1)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tabSelected="1" topLeftCell="E1" zoomScale="85" zoomScaleNormal="85" workbookViewId="0">
      <selection activeCell="J23" sqref="J23"/>
    </sheetView>
  </sheetViews>
  <sheetFormatPr defaultRowHeight="14.5" x14ac:dyDescent="0.35"/>
  <cols>
    <col min="1" max="1" width="15.08984375" bestFit="1" customWidth="1"/>
    <col min="2" max="2" width="13.36328125" customWidth="1"/>
    <col min="3" max="3" width="34" customWidth="1"/>
    <col min="4" max="4" width="43.81640625" customWidth="1"/>
    <col min="14" max="14" width="16.26953125" bestFit="1" customWidth="1"/>
    <col min="15" max="15" width="44.7265625" bestFit="1" customWidth="1"/>
    <col min="16" max="16" width="24.6328125" customWidth="1"/>
    <col min="17" max="17" width="19.453125" customWidth="1"/>
    <col min="18" max="18" width="17.7265625" customWidth="1"/>
    <col min="22" max="22" width="12" customWidth="1"/>
  </cols>
  <sheetData>
    <row r="1" spans="1:26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5" t="s">
        <v>1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x14ac:dyDescent="0.35">
      <c r="A2" t="s">
        <v>51</v>
      </c>
      <c r="B2" t="s">
        <v>52</v>
      </c>
      <c r="C2" t="s">
        <v>53</v>
      </c>
      <c r="D2" t="s">
        <v>54</v>
      </c>
      <c r="E2" t="s">
        <v>55</v>
      </c>
      <c r="N2" t="s">
        <v>86</v>
      </c>
      <c r="O2" t="s">
        <v>87</v>
      </c>
      <c r="P2" t="s">
        <v>110</v>
      </c>
      <c r="Q2" t="s">
        <v>88</v>
      </c>
      <c r="R2" t="s">
        <v>89</v>
      </c>
      <c r="S2" t="s">
        <v>90</v>
      </c>
      <c r="T2" t="s">
        <v>91</v>
      </c>
    </row>
    <row r="3" spans="1:26" x14ac:dyDescent="0.35">
      <c r="A3" s="6">
        <v>42396</v>
      </c>
      <c r="B3" s="6">
        <v>42396</v>
      </c>
      <c r="C3" t="s">
        <v>56</v>
      </c>
      <c r="D3" t="s">
        <v>57</v>
      </c>
      <c r="E3" s="7">
        <v>1000</v>
      </c>
      <c r="N3" s="6">
        <f>A3</f>
        <v>42396</v>
      </c>
      <c r="O3" t="str">
        <f>C3</f>
        <v>VIR complement</v>
      </c>
      <c r="P3" t="e">
        <f>MATCH</f>
        <v>#NAME?</v>
      </c>
      <c r="Q3" t="e">
        <f>VLOOKUP(P3,Catégories!A3:C50,2,TRUE)</f>
        <v>#NAME?</v>
      </c>
      <c r="R3" t="e">
        <f>VLOOKUP(P3,Catégories!A3:C50,3)</f>
        <v>#NAME?</v>
      </c>
      <c r="S3" s="8">
        <f>E3</f>
        <v>1000</v>
      </c>
    </row>
    <row r="4" spans="1:26" x14ac:dyDescent="0.35">
      <c r="A4" s="6">
        <v>42396</v>
      </c>
      <c r="B4" s="6">
        <v>42396</v>
      </c>
      <c r="C4" t="s">
        <v>58</v>
      </c>
      <c r="D4" t="s">
        <v>59</v>
      </c>
      <c r="E4">
        <v>-876</v>
      </c>
      <c r="N4" s="6">
        <f t="shared" ref="N4:N16" si="0">A4</f>
        <v>42396</v>
      </c>
      <c r="O4" t="str">
        <f t="shared" ref="O4:O16" si="1">C4</f>
        <v>PRLV SEPA DIRECTION GENERALE DES FINANCE</v>
      </c>
      <c r="P4" t="e">
        <f>VLOOKUP(O4,Catégories!A3:C50,1,FALSE)</f>
        <v>#N/A</v>
      </c>
      <c r="S4" s="8">
        <v>-876</v>
      </c>
    </row>
    <row r="5" spans="1:26" x14ac:dyDescent="0.35">
      <c r="A5" s="6">
        <v>42396</v>
      </c>
      <c r="B5" s="6">
        <v>42396</v>
      </c>
      <c r="C5" t="s">
        <v>60</v>
      </c>
      <c r="D5" t="s">
        <v>61</v>
      </c>
      <c r="E5">
        <v>15.1</v>
      </c>
      <c r="N5" s="6">
        <f t="shared" si="0"/>
        <v>42396</v>
      </c>
      <c r="O5" t="str">
        <f t="shared" si="1"/>
        <v>VIR SEPA CPAM ANNECY</v>
      </c>
      <c r="P5" t="e">
        <f>VLOOKUP(O5,Catégories!A5:C28,1,FALSE)</f>
        <v>#N/A</v>
      </c>
      <c r="S5" s="8">
        <f t="shared" ref="S5:S27" si="2">E5</f>
        <v>15.1</v>
      </c>
    </row>
    <row r="6" spans="1:26" x14ac:dyDescent="0.35">
      <c r="A6" s="6">
        <v>42395</v>
      </c>
      <c r="B6" s="6">
        <v>42395</v>
      </c>
      <c r="C6" t="s">
        <v>62</v>
      </c>
      <c r="D6" t="s">
        <v>63</v>
      </c>
      <c r="E6">
        <v>-1.07</v>
      </c>
      <c r="N6" s="6">
        <f t="shared" si="0"/>
        <v>42395</v>
      </c>
      <c r="O6" t="str">
        <f t="shared" si="1"/>
        <v>PAIEMENT CARTE 240116 75 AMAZON PAYMENTS</v>
      </c>
      <c r="P6" t="e">
        <f>VLOOKUP(O6,Catégories!A6:C29,1,FALSE)</f>
        <v>#N/A</v>
      </c>
      <c r="S6" s="8">
        <f t="shared" si="2"/>
        <v>-1.07</v>
      </c>
    </row>
    <row r="7" spans="1:26" x14ac:dyDescent="0.35">
      <c r="A7" s="6">
        <v>42395</v>
      </c>
      <c r="B7" s="6">
        <v>42395</v>
      </c>
      <c r="C7" t="s">
        <v>64</v>
      </c>
      <c r="D7" t="s">
        <v>63</v>
      </c>
      <c r="E7">
        <v>-26.43</v>
      </c>
      <c r="N7" s="6">
        <f t="shared" si="0"/>
        <v>42395</v>
      </c>
      <c r="O7" t="str">
        <f t="shared" si="1"/>
        <v>PAIEMENT CARTE 240116 75 AMAZON EU SARL</v>
      </c>
      <c r="P7" t="e">
        <f>VLOOKUP(O7,Catégories!A7:C30,1,FALSE)</f>
        <v>#N/A</v>
      </c>
      <c r="S7" s="8">
        <f t="shared" si="2"/>
        <v>-26.43</v>
      </c>
    </row>
    <row r="8" spans="1:26" x14ac:dyDescent="0.35">
      <c r="A8" s="6">
        <v>42395</v>
      </c>
      <c r="B8" s="6">
        <v>42395</v>
      </c>
      <c r="C8" t="s">
        <v>62</v>
      </c>
      <c r="D8" t="s">
        <v>63</v>
      </c>
      <c r="E8">
        <v>-14.89</v>
      </c>
      <c r="N8" s="6">
        <f t="shared" si="0"/>
        <v>42395</v>
      </c>
      <c r="O8" t="str">
        <f t="shared" si="1"/>
        <v>PAIEMENT CARTE 240116 75 AMAZON PAYMENTS</v>
      </c>
      <c r="P8" t="e">
        <f>VLOOKUP(O8,Catégories!A8:C31,1,FALSE)</f>
        <v>#N/A</v>
      </c>
      <c r="S8" s="8">
        <f t="shared" si="2"/>
        <v>-14.89</v>
      </c>
    </row>
    <row r="9" spans="1:26" x14ac:dyDescent="0.35">
      <c r="A9" s="6">
        <v>42395</v>
      </c>
      <c r="B9" s="6">
        <v>42395</v>
      </c>
      <c r="C9" t="s">
        <v>65</v>
      </c>
      <c r="D9" t="s">
        <v>8</v>
      </c>
      <c r="E9">
        <v>-18.3</v>
      </c>
      <c r="N9" s="6">
        <f t="shared" si="0"/>
        <v>42395</v>
      </c>
      <c r="O9" t="str">
        <f t="shared" si="1"/>
        <v>PAIEMENT CARTE 250116 74 MCP SARL</v>
      </c>
      <c r="P9" t="e">
        <f>VLOOKUP(O9,Catégories!A9:C32,1,FALSE)</f>
        <v>#N/A</v>
      </c>
      <c r="S9" s="8">
        <f t="shared" si="2"/>
        <v>-18.3</v>
      </c>
    </row>
    <row r="10" spans="1:26" x14ac:dyDescent="0.35">
      <c r="A10" s="6">
        <v>42395</v>
      </c>
      <c r="B10" s="6">
        <v>42395</v>
      </c>
      <c r="C10" t="s">
        <v>56</v>
      </c>
      <c r="D10" t="s">
        <v>57</v>
      </c>
      <c r="E10">
        <v>400</v>
      </c>
      <c r="N10" s="6">
        <f t="shared" si="0"/>
        <v>42395</v>
      </c>
      <c r="O10" t="str">
        <f t="shared" si="1"/>
        <v>VIR complement</v>
      </c>
      <c r="P10" t="str">
        <f>VLOOKUP(O10,Catégories!A10:C33,1,FALSE)</f>
        <v>vir complement</v>
      </c>
      <c r="S10" s="8">
        <f t="shared" si="2"/>
        <v>400</v>
      </c>
    </row>
    <row r="11" spans="1:26" x14ac:dyDescent="0.35">
      <c r="A11" s="6">
        <v>42395</v>
      </c>
      <c r="B11" s="6">
        <v>42395</v>
      </c>
      <c r="C11" t="s">
        <v>66</v>
      </c>
      <c r="D11" t="s">
        <v>67</v>
      </c>
      <c r="E11">
        <v>-53</v>
      </c>
      <c r="N11" s="6">
        <f t="shared" si="0"/>
        <v>42395</v>
      </c>
      <c r="O11" t="str">
        <f t="shared" si="1"/>
        <v>CHQ. N.5862396</v>
      </c>
      <c r="P11" t="e">
        <f>VLOOKUP(O11,Catégories!A11:C34,1,FALSE)</f>
        <v>#N/A</v>
      </c>
      <c r="S11" s="8">
        <f t="shared" si="2"/>
        <v>-53</v>
      </c>
    </row>
    <row r="12" spans="1:26" x14ac:dyDescent="0.35">
      <c r="A12" s="6">
        <v>42394</v>
      </c>
      <c r="B12" s="6">
        <v>42394</v>
      </c>
      <c r="C12" t="s">
        <v>68</v>
      </c>
      <c r="D12" t="s">
        <v>67</v>
      </c>
      <c r="E12">
        <v>-8.4</v>
      </c>
      <c r="N12" s="6">
        <f t="shared" si="0"/>
        <v>42394</v>
      </c>
      <c r="O12" t="str">
        <f t="shared" si="1"/>
        <v>CHQ. N.1824136</v>
      </c>
      <c r="P12" t="e">
        <f>VLOOKUP(O12,Catégories!A12:C35,1,FALSE)</f>
        <v>#N/A</v>
      </c>
      <c r="S12" s="8">
        <f t="shared" si="2"/>
        <v>-8.4</v>
      </c>
    </row>
    <row r="13" spans="1:26" x14ac:dyDescent="0.35">
      <c r="A13" s="6">
        <v>42394</v>
      </c>
      <c r="B13" s="6">
        <v>42394</v>
      </c>
      <c r="C13" t="s">
        <v>69</v>
      </c>
      <c r="D13" t="s">
        <v>70</v>
      </c>
      <c r="E13">
        <v>11.67</v>
      </c>
      <c r="N13" s="6">
        <f t="shared" si="0"/>
        <v>42394</v>
      </c>
      <c r="O13" t="str">
        <f t="shared" si="1"/>
        <v>VIR SEPA MNH</v>
      </c>
      <c r="P13" t="e">
        <f>VLOOKUP(O13,Catégories!A13:C36,1,FALSE)</f>
        <v>#N/A</v>
      </c>
      <c r="S13" s="8">
        <f t="shared" si="2"/>
        <v>11.67</v>
      </c>
    </row>
    <row r="14" spans="1:26" x14ac:dyDescent="0.35">
      <c r="A14" s="6">
        <v>42394</v>
      </c>
      <c r="B14" s="6">
        <v>42394</v>
      </c>
      <c r="C14" t="s">
        <v>71</v>
      </c>
      <c r="D14" t="s">
        <v>72</v>
      </c>
      <c r="E14">
        <v>-36</v>
      </c>
      <c r="N14" s="6">
        <f t="shared" si="0"/>
        <v>42394</v>
      </c>
      <c r="O14" t="str">
        <f t="shared" si="1"/>
        <v>PAIEMENT CARTE 220116 74 SALON COTE CAMP</v>
      </c>
      <c r="P14" t="e">
        <f>VLOOKUP(O14,Catégories!A14:C37,1,FALSE)</f>
        <v>#N/A</v>
      </c>
      <c r="S14" s="8">
        <f t="shared" si="2"/>
        <v>-36</v>
      </c>
    </row>
    <row r="15" spans="1:26" x14ac:dyDescent="0.35">
      <c r="A15" s="6">
        <v>42394</v>
      </c>
      <c r="B15" s="6">
        <v>42394</v>
      </c>
      <c r="C15" t="s">
        <v>73</v>
      </c>
      <c r="D15" t="s">
        <v>8</v>
      </c>
      <c r="E15">
        <v>-10</v>
      </c>
      <c r="N15" s="6">
        <f t="shared" si="0"/>
        <v>42394</v>
      </c>
      <c r="O15" t="str">
        <f t="shared" si="1"/>
        <v>RETRAIT DAB 220116 ALLONZIER 2   CB*9340</v>
      </c>
      <c r="P15" t="e">
        <f>VLOOKUP(O15,Catégories!A15:C38,1,FALSE)</f>
        <v>#N/A</v>
      </c>
      <c r="S15" s="8">
        <f t="shared" si="2"/>
        <v>-10</v>
      </c>
    </row>
    <row r="16" spans="1:26" x14ac:dyDescent="0.35">
      <c r="A16" s="6">
        <v>42394</v>
      </c>
      <c r="B16" s="6">
        <v>42394</v>
      </c>
      <c r="C16" t="s">
        <v>74</v>
      </c>
      <c r="D16" t="s">
        <v>63</v>
      </c>
      <c r="E16">
        <v>-10</v>
      </c>
      <c r="N16" s="6">
        <f t="shared" si="0"/>
        <v>42394</v>
      </c>
      <c r="O16" t="str">
        <f t="shared" si="1"/>
        <v>PAIEMENT CARTE 220116 75 AMAZON EU SARL</v>
      </c>
      <c r="P16" t="e">
        <f>VLOOKUP(O16,Catégories!A16:C39,1,FALSE)</f>
        <v>#N/A</v>
      </c>
      <c r="S16" s="8">
        <f t="shared" si="2"/>
        <v>-10</v>
      </c>
    </row>
    <row r="17" spans="1:19" x14ac:dyDescent="0.35">
      <c r="A17" s="6">
        <v>42394</v>
      </c>
      <c r="B17" s="6">
        <v>42394</v>
      </c>
      <c r="C17" t="s">
        <v>73</v>
      </c>
      <c r="D17" t="s">
        <v>75</v>
      </c>
      <c r="E17">
        <v>-30</v>
      </c>
      <c r="N17" s="6"/>
      <c r="S17" s="8">
        <f t="shared" si="2"/>
        <v>-30</v>
      </c>
    </row>
    <row r="18" spans="1:19" x14ac:dyDescent="0.35">
      <c r="A18" s="6">
        <v>42394</v>
      </c>
      <c r="B18" s="6">
        <v>42394</v>
      </c>
      <c r="C18" t="s">
        <v>76</v>
      </c>
      <c r="D18" t="s">
        <v>77</v>
      </c>
      <c r="E18">
        <v>-14.6</v>
      </c>
      <c r="N18" s="6"/>
      <c r="S18" s="8">
        <f t="shared" si="2"/>
        <v>-14.6</v>
      </c>
    </row>
    <row r="19" spans="1:19" x14ac:dyDescent="0.35">
      <c r="A19" s="6">
        <v>42394</v>
      </c>
      <c r="B19" s="6">
        <v>42394</v>
      </c>
      <c r="C19" t="s">
        <v>76</v>
      </c>
      <c r="D19" t="s">
        <v>77</v>
      </c>
      <c r="E19">
        <v>-6.7</v>
      </c>
      <c r="N19" s="6"/>
      <c r="S19" s="8">
        <f t="shared" si="2"/>
        <v>-6.7</v>
      </c>
    </row>
    <row r="20" spans="1:19" x14ac:dyDescent="0.35">
      <c r="A20" s="6">
        <v>42394</v>
      </c>
      <c r="B20" s="6">
        <v>42394</v>
      </c>
      <c r="C20" t="s">
        <v>78</v>
      </c>
      <c r="D20" t="s">
        <v>67</v>
      </c>
      <c r="E20">
        <v>-35.58</v>
      </c>
      <c r="N20" s="6"/>
      <c r="S20" s="8">
        <f t="shared" si="2"/>
        <v>-35.58</v>
      </c>
    </row>
    <row r="21" spans="1:19" x14ac:dyDescent="0.35">
      <c r="A21" s="6">
        <v>42394</v>
      </c>
      <c r="B21" s="6">
        <v>42394</v>
      </c>
      <c r="C21" t="s">
        <v>79</v>
      </c>
      <c r="D21" t="s">
        <v>67</v>
      </c>
      <c r="E21">
        <v>-8.4</v>
      </c>
      <c r="N21" s="6"/>
      <c r="S21" s="8">
        <f t="shared" si="2"/>
        <v>-8.4</v>
      </c>
    </row>
    <row r="22" spans="1:19" x14ac:dyDescent="0.35">
      <c r="A22" s="6">
        <v>42394</v>
      </c>
      <c r="B22" s="6">
        <v>42394</v>
      </c>
      <c r="C22" t="s">
        <v>80</v>
      </c>
      <c r="D22" t="s">
        <v>63</v>
      </c>
      <c r="E22">
        <v>7.7</v>
      </c>
      <c r="N22" s="6"/>
      <c r="S22" s="8">
        <f t="shared" si="2"/>
        <v>7.7</v>
      </c>
    </row>
    <row r="23" spans="1:19" x14ac:dyDescent="0.35">
      <c r="A23" s="6">
        <v>42394</v>
      </c>
      <c r="B23" s="6">
        <v>42394</v>
      </c>
      <c r="C23" t="s">
        <v>81</v>
      </c>
      <c r="D23" t="s">
        <v>8</v>
      </c>
      <c r="E23">
        <v>-17.48</v>
      </c>
      <c r="N23" s="6"/>
      <c r="S23" s="8">
        <f t="shared" si="2"/>
        <v>-17.48</v>
      </c>
    </row>
    <row r="24" spans="1:19" x14ac:dyDescent="0.35">
      <c r="A24" s="6">
        <v>42394</v>
      </c>
      <c r="B24" s="6">
        <v>42394</v>
      </c>
      <c r="C24" t="s">
        <v>82</v>
      </c>
      <c r="D24" t="s">
        <v>8</v>
      </c>
      <c r="E24">
        <v>-29.68</v>
      </c>
      <c r="N24" s="6"/>
      <c r="S24" s="8">
        <f t="shared" si="2"/>
        <v>-29.68</v>
      </c>
    </row>
    <row r="25" spans="1:19" x14ac:dyDescent="0.35">
      <c r="A25" s="6">
        <v>42394</v>
      </c>
      <c r="B25" s="6">
        <v>42394</v>
      </c>
      <c r="C25" t="s">
        <v>80</v>
      </c>
      <c r="D25" t="s">
        <v>63</v>
      </c>
      <c r="E25">
        <v>17.899999999999999</v>
      </c>
      <c r="N25" s="6"/>
      <c r="S25" s="8">
        <f t="shared" si="2"/>
        <v>17.899999999999999</v>
      </c>
    </row>
    <row r="26" spans="1:19" x14ac:dyDescent="0.35">
      <c r="A26" s="6">
        <v>42394</v>
      </c>
      <c r="B26" s="6">
        <v>42394</v>
      </c>
      <c r="C26" t="s">
        <v>83</v>
      </c>
      <c r="D26" t="s">
        <v>63</v>
      </c>
      <c r="E26">
        <v>-26.28</v>
      </c>
      <c r="N26" s="6"/>
      <c r="S26" s="8">
        <f t="shared" si="2"/>
        <v>-26.28</v>
      </c>
    </row>
    <row r="27" spans="1:19" x14ac:dyDescent="0.35">
      <c r="A27" s="6">
        <v>42394</v>
      </c>
      <c r="B27" s="6">
        <v>42394</v>
      </c>
      <c r="C27" t="s">
        <v>84</v>
      </c>
      <c r="D27" t="s">
        <v>85</v>
      </c>
      <c r="E27">
        <v>-6.84</v>
      </c>
      <c r="N27" s="6"/>
      <c r="S27" s="8">
        <f t="shared" si="2"/>
        <v>-6.84</v>
      </c>
    </row>
    <row r="28" spans="1:19" x14ac:dyDescent="0.35">
      <c r="O28" s="16"/>
    </row>
    <row r="29" spans="1:19" x14ac:dyDescent="0.35">
      <c r="O29" s="16"/>
    </row>
    <row r="30" spans="1:19" x14ac:dyDescent="0.35">
      <c r="O30" s="16"/>
    </row>
    <row r="31" spans="1:19" x14ac:dyDescent="0.35">
      <c r="O31" s="16"/>
    </row>
    <row r="37" spans="1:5" x14ac:dyDescent="0.35">
      <c r="A37" s="17"/>
      <c r="B37" s="17"/>
      <c r="C37" s="17"/>
      <c r="D37" s="17"/>
      <c r="E37" s="17"/>
    </row>
    <row r="38" spans="1:5" x14ac:dyDescent="0.35">
      <c r="A38" s="18"/>
      <c r="B38" s="18"/>
      <c r="C38" s="18"/>
      <c r="D38" s="18"/>
      <c r="E38" s="17"/>
    </row>
    <row r="39" spans="1:5" x14ac:dyDescent="0.35">
      <c r="A39" s="18"/>
      <c r="B39" s="18"/>
      <c r="C39" s="18"/>
      <c r="D39" s="18"/>
      <c r="E39" s="17"/>
    </row>
    <row r="40" spans="1:5" x14ac:dyDescent="0.35">
      <c r="A40" s="18"/>
      <c r="B40" s="18"/>
      <c r="C40" s="19"/>
      <c r="D40" s="19"/>
      <c r="E40" s="17"/>
    </row>
    <row r="41" spans="1:5" x14ac:dyDescent="0.35">
      <c r="A41" s="18"/>
      <c r="B41" s="18"/>
      <c r="C41" s="19"/>
      <c r="D41" s="19"/>
      <c r="E41" s="17"/>
    </row>
    <row r="42" spans="1:5" x14ac:dyDescent="0.35">
      <c r="A42" s="18"/>
      <c r="B42" s="18"/>
      <c r="C42" s="19"/>
      <c r="D42" s="19"/>
      <c r="E42" s="17"/>
    </row>
    <row r="43" spans="1:5" x14ac:dyDescent="0.35">
      <c r="A43" s="18"/>
      <c r="B43" s="18"/>
      <c r="C43" s="19"/>
      <c r="D43" s="19"/>
      <c r="E43" s="17"/>
    </row>
    <row r="44" spans="1:5" x14ac:dyDescent="0.35">
      <c r="A44" s="18"/>
      <c r="B44" s="18"/>
      <c r="C44" s="19"/>
      <c r="D44" s="19"/>
      <c r="E44" s="17"/>
    </row>
    <row r="45" spans="1:5" x14ac:dyDescent="0.35">
      <c r="A45" s="18"/>
      <c r="B45" s="18"/>
      <c r="C45" s="19"/>
      <c r="D45" s="19"/>
      <c r="E45" s="17"/>
    </row>
    <row r="46" spans="1:5" x14ac:dyDescent="0.35">
      <c r="A46" s="18"/>
      <c r="B46" s="18"/>
      <c r="C46" s="19"/>
      <c r="D46" s="19"/>
      <c r="E46" s="17"/>
    </row>
    <row r="47" spans="1:5" x14ac:dyDescent="0.35">
      <c r="A47" s="18"/>
      <c r="B47" s="18"/>
      <c r="C47" s="19"/>
      <c r="D47" s="19"/>
      <c r="E47" s="18"/>
    </row>
    <row r="48" spans="1:5" x14ac:dyDescent="0.35">
      <c r="A48" s="18"/>
      <c r="B48" s="18"/>
      <c r="C48" s="19"/>
      <c r="D48" s="19"/>
      <c r="E48" s="17"/>
    </row>
    <row r="49" spans="1:5" x14ac:dyDescent="0.35">
      <c r="A49" s="17"/>
      <c r="B49" s="17"/>
      <c r="C49" s="17"/>
      <c r="D49" s="17"/>
      <c r="E49" s="17"/>
    </row>
    <row r="50" spans="1:5" x14ac:dyDescent="0.35">
      <c r="A50" s="17"/>
      <c r="B50" s="17"/>
      <c r="C50" s="17"/>
      <c r="D50" s="17"/>
      <c r="E50" s="17"/>
    </row>
  </sheetData>
  <dataConsolidate/>
  <mergeCells count="2">
    <mergeCell ref="A1:M1"/>
    <mergeCell ref="N1:Z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4" sqref="L24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10</vt:i4>
      </vt:variant>
    </vt:vector>
  </HeadingPairs>
  <TitlesOfParts>
    <vt:vector size="24" baseType="lpstr">
      <vt:lpstr>Infos</vt:lpstr>
      <vt:lpstr>Catégories</vt:lpstr>
      <vt:lpstr>Janv</vt:lpstr>
      <vt:lpstr>Fév</vt:lpstr>
      <vt:lpstr>Mars</vt:lpstr>
      <vt:lpstr>Avril</vt:lpstr>
      <vt:lpstr>Mai</vt:lpstr>
      <vt:lpstr>Juin</vt:lpstr>
      <vt:lpstr>Juillet</vt:lpstr>
      <vt:lpstr>Aout</vt:lpstr>
      <vt:lpstr>Sept</vt:lpstr>
      <vt:lpstr>Oct</vt:lpstr>
      <vt:lpstr>Nov</vt:lpstr>
      <vt:lpstr>Dec</vt:lpstr>
      <vt:lpstr>cat_1_dépenses</vt:lpstr>
      <vt:lpstr>cat_1_revenus</vt:lpstr>
      <vt:lpstr>cat_2_dépenses</vt:lpstr>
      <vt:lpstr>cat_2_revenus</vt:lpstr>
      <vt:lpstr>keyword_dépenses</vt:lpstr>
      <vt:lpstr>keyword_revenus</vt:lpstr>
      <vt:lpstr>liste_cat1_dépenses</vt:lpstr>
      <vt:lpstr>liste_cat1_revenus</vt:lpstr>
      <vt:lpstr>liste_cat2_dépenses</vt:lpstr>
      <vt:lpstr>liste_cat2_revenus</vt:lpstr>
    </vt:vector>
  </TitlesOfParts>
  <Company>Veltigroup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Grentzinger, Loïc</dc:creator>
  <cp:lastModifiedBy>Grentzinger, Loïc</cp:lastModifiedBy>
  <dcterms:created xsi:type="dcterms:W3CDTF">2016-01-29T08:26:40Z</dcterms:created>
  <dcterms:modified xsi:type="dcterms:W3CDTF">2016-02-12T12:32:00Z</dcterms:modified>
</cp:coreProperties>
</file>