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29985" windowHeight="12795" firstSheet="1" activeTab="4" xr2:uid="{00000000-000D-0000-FFFF-FFFF00000000}"/>
  </bookViews>
  <sheets>
    <sheet name="Formation" sheetId="2" r:id="rId1"/>
    <sheet name="Medical" sheetId="3" r:id="rId2"/>
    <sheet name="Suivi Pro" sheetId="4" r:id="rId3"/>
    <sheet name="Causerie Audit" sheetId="5" r:id="rId4"/>
    <sheet name="Annuaire sur Personnel" sheetId="1" r:id="rId5"/>
  </sheets>
  <definedNames>
    <definedName name="_xlnm._FilterDatabase" localSheetId="4" hidden="1">'Annuaire sur Personnel'!$B$1:$P$34</definedName>
    <definedName name="_xlnm._FilterDatabase" localSheetId="0" hidden="1">Formation!$A$5:$U$44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2" i="4" l="1"/>
  <c r="F95" i="1" l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H26" i="4" l="1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" i="4"/>
  <c r="S42" i="2"/>
  <c r="S37" i="2"/>
  <c r="S28" i="2"/>
  <c r="S21" i="2"/>
  <c r="S17" i="2"/>
  <c r="S16" i="2"/>
  <c r="S13" i="2"/>
  <c r="S9" i="2"/>
  <c r="S7" i="2"/>
  <c r="A5" i="4" l="1"/>
  <c r="B5" i="4"/>
  <c r="A6" i="4"/>
  <c r="B6" i="4"/>
  <c r="A7" i="4"/>
  <c r="B7" i="4"/>
  <c r="A8" i="4"/>
  <c r="B8" i="4"/>
  <c r="A9" i="4"/>
  <c r="B9" i="4"/>
  <c r="A10" i="4"/>
  <c r="B10" i="4"/>
  <c r="A11" i="4"/>
  <c r="B11" i="4"/>
  <c r="A12" i="4"/>
  <c r="B12" i="4"/>
  <c r="A13" i="4"/>
  <c r="B13" i="4"/>
  <c r="A14" i="4"/>
  <c r="B14" i="4"/>
  <c r="A15" i="4"/>
  <c r="B15" i="4"/>
  <c r="A16" i="4"/>
  <c r="B16" i="4"/>
  <c r="A17" i="4"/>
  <c r="B17" i="4"/>
  <c r="A18" i="4"/>
  <c r="B18" i="4"/>
  <c r="A19" i="4"/>
  <c r="B19" i="4"/>
  <c r="A20" i="4"/>
  <c r="B20" i="4"/>
  <c r="A21" i="4"/>
  <c r="B21" i="4"/>
  <c r="A22" i="4"/>
  <c r="B22" i="4"/>
  <c r="A23" i="4"/>
  <c r="B23" i="4"/>
  <c r="A24" i="4"/>
  <c r="B24" i="4"/>
  <c r="A25" i="4"/>
  <c r="B25" i="4"/>
  <c r="A26" i="4"/>
  <c r="B26" i="4"/>
  <c r="A27" i="4"/>
  <c r="B27" i="4"/>
  <c r="A28" i="4"/>
  <c r="B28" i="4"/>
  <c r="A29" i="4"/>
  <c r="B29" i="4"/>
  <c r="A30" i="4"/>
  <c r="B30" i="4"/>
  <c r="A31" i="4"/>
  <c r="B31" i="4"/>
  <c r="A32" i="4"/>
  <c r="B32" i="4"/>
  <c r="A33" i="4"/>
  <c r="B33" i="4"/>
  <c r="A34" i="4"/>
  <c r="B34" i="4"/>
  <c r="A35" i="4"/>
  <c r="B35" i="4"/>
  <c r="A36" i="4"/>
  <c r="B36" i="4"/>
  <c r="A37" i="4"/>
  <c r="B37" i="4"/>
  <c r="A38" i="4"/>
  <c r="B38" i="4"/>
  <c r="A39" i="4"/>
  <c r="B39" i="4"/>
  <c r="A40" i="4"/>
  <c r="B40" i="4"/>
  <c r="A41" i="4"/>
  <c r="B41" i="4"/>
  <c r="A42" i="4"/>
  <c r="A4" i="5" l="1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33" i="5"/>
  <c r="B33" i="5"/>
  <c r="A34" i="5"/>
  <c r="B34" i="5"/>
  <c r="A35" i="5"/>
  <c r="B35" i="5"/>
  <c r="A36" i="5"/>
  <c r="B36" i="5"/>
  <c r="A37" i="5"/>
  <c r="B37" i="5"/>
  <c r="A38" i="5"/>
  <c r="B38" i="5"/>
  <c r="A39" i="5"/>
  <c r="B39" i="5"/>
  <c r="A40" i="5"/>
  <c r="B40" i="5"/>
  <c r="A41" i="5"/>
  <c r="B41" i="5"/>
  <c r="A42" i="5"/>
  <c r="B42" i="5"/>
  <c r="A43" i="5"/>
  <c r="B43" i="5"/>
  <c r="B8" i="2" l="1"/>
  <c r="A35" i="1"/>
  <c r="A36" i="1"/>
  <c r="A37" i="1"/>
  <c r="A38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5" i="1"/>
  <c r="A6" i="1"/>
  <c r="A7" i="1"/>
  <c r="A8" i="1"/>
  <c r="A9" i="1"/>
  <c r="A11" i="1"/>
  <c r="A12" i="1"/>
  <c r="A13" i="1"/>
  <c r="A14" i="1"/>
  <c r="A15" i="1"/>
  <c r="A16" i="1"/>
  <c r="A17" i="1"/>
  <c r="A18" i="1"/>
  <c r="A19" i="1"/>
  <c r="A3" i="1"/>
  <c r="A4" i="1"/>
  <c r="S2" i="1"/>
  <c r="A2" i="1" s="1"/>
  <c r="A10" i="1" l="1"/>
  <c r="A39" i="1" l="1"/>
  <c r="A17" i="2" l="1"/>
  <c r="B17" i="2"/>
  <c r="C17" i="2"/>
  <c r="A44" i="2" l="1"/>
  <c r="B44" i="2"/>
  <c r="M3" i="4" l="1"/>
  <c r="D5" i="4" s="1"/>
  <c r="D37" i="4" l="1"/>
  <c r="D28" i="4"/>
  <c r="D18" i="4"/>
  <c r="D4" i="4"/>
  <c r="D35" i="4"/>
  <c r="D26" i="4"/>
  <c r="D14" i="4"/>
  <c r="D41" i="4"/>
  <c r="D33" i="4"/>
  <c r="D24" i="4"/>
  <c r="D10" i="4"/>
  <c r="D39" i="4"/>
  <c r="D31" i="4"/>
  <c r="D22" i="4"/>
  <c r="D6" i="4"/>
  <c r="D20" i="4"/>
  <c r="D16" i="4"/>
  <c r="D12" i="4"/>
  <c r="D8" i="4"/>
  <c r="D42" i="4"/>
  <c r="D38" i="4"/>
  <c r="D34" i="4"/>
  <c r="D30" i="4"/>
  <c r="D27" i="4"/>
  <c r="D23" i="4"/>
  <c r="D19" i="4"/>
  <c r="D15" i="4"/>
  <c r="D11" i="4"/>
  <c r="D7" i="4"/>
  <c r="D40" i="4"/>
  <c r="D36" i="4"/>
  <c r="D32" i="4"/>
  <c r="D29" i="4"/>
  <c r="D25" i="4"/>
  <c r="D21" i="4"/>
  <c r="D17" i="4"/>
  <c r="D13" i="4"/>
  <c r="D9" i="4"/>
  <c r="A3" i="5"/>
  <c r="B3" i="5"/>
  <c r="J42" i="4" l="1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4" i="4"/>
  <c r="B1" i="2" l="1"/>
  <c r="G8" i="2"/>
  <c r="G9" i="2"/>
  <c r="G10" i="2"/>
  <c r="G11" i="2"/>
  <c r="G12" i="2"/>
  <c r="G13" i="2"/>
  <c r="G14" i="2"/>
  <c r="G16" i="2"/>
  <c r="G18" i="2"/>
  <c r="G21" i="2"/>
  <c r="G23" i="2"/>
  <c r="G25" i="2"/>
  <c r="G26" i="2"/>
  <c r="G31" i="2"/>
  <c r="G32" i="2"/>
  <c r="G33" i="2"/>
  <c r="G34" i="2"/>
  <c r="G36" i="2"/>
  <c r="G40" i="2"/>
  <c r="G42" i="2"/>
  <c r="G43" i="2"/>
  <c r="G7" i="2"/>
  <c r="L7" i="2"/>
  <c r="I14" i="2"/>
  <c r="I19" i="2"/>
  <c r="I20" i="2"/>
  <c r="I22" i="2"/>
  <c r="I23" i="2"/>
  <c r="I24" i="2"/>
  <c r="I26" i="2"/>
  <c r="I30" i="2"/>
  <c r="I33" i="2"/>
  <c r="B1" i="4" l="1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A4" i="4"/>
  <c r="B4" i="4"/>
  <c r="B3" i="4"/>
  <c r="A3" i="4"/>
  <c r="B1" i="3"/>
  <c r="H4" i="4" l="1"/>
  <c r="A25" i="3"/>
  <c r="B25" i="3"/>
  <c r="C25" i="3"/>
  <c r="A26" i="3"/>
  <c r="B26" i="3"/>
  <c r="C26" i="3"/>
  <c r="A27" i="3"/>
  <c r="B27" i="3"/>
  <c r="C27" i="3"/>
  <c r="A28" i="3"/>
  <c r="B28" i="3"/>
  <c r="C28" i="3"/>
  <c r="A29" i="3"/>
  <c r="B29" i="3"/>
  <c r="C29" i="3"/>
  <c r="A30" i="3"/>
  <c r="B30" i="3"/>
  <c r="C30" i="3"/>
  <c r="A31" i="3"/>
  <c r="B31" i="3"/>
  <c r="C31" i="3"/>
  <c r="A32" i="3"/>
  <c r="B32" i="3"/>
  <c r="C32" i="3"/>
  <c r="A33" i="3"/>
  <c r="B33" i="3"/>
  <c r="C33" i="3"/>
  <c r="A34" i="3"/>
  <c r="B34" i="3"/>
  <c r="C34" i="3"/>
  <c r="A35" i="3"/>
  <c r="B35" i="3"/>
  <c r="C35" i="3"/>
  <c r="A36" i="3"/>
  <c r="B36" i="3"/>
  <c r="C36" i="3"/>
  <c r="A37" i="3"/>
  <c r="B37" i="3"/>
  <c r="C37" i="3"/>
  <c r="A38" i="3"/>
  <c r="B38" i="3"/>
  <c r="C38" i="3"/>
  <c r="A39" i="3"/>
  <c r="B39" i="3"/>
  <c r="C39" i="3"/>
  <c r="A40" i="3"/>
  <c r="B40" i="3"/>
  <c r="C40" i="3"/>
  <c r="A41" i="3"/>
  <c r="B41" i="3"/>
  <c r="C41" i="3"/>
  <c r="A42" i="3"/>
  <c r="B42" i="3"/>
  <c r="C42" i="3"/>
  <c r="A43" i="3"/>
  <c r="B43" i="3"/>
  <c r="C43" i="3"/>
  <c r="A44" i="3"/>
  <c r="B44" i="3"/>
  <c r="C44" i="3"/>
  <c r="A25" i="2"/>
  <c r="B25" i="2"/>
  <c r="C25" i="2"/>
  <c r="E25" i="2" s="1"/>
  <c r="A26" i="2"/>
  <c r="B26" i="2"/>
  <c r="C26" i="2"/>
  <c r="A27" i="2"/>
  <c r="B27" i="2"/>
  <c r="C27" i="2"/>
  <c r="E27" i="2" s="1"/>
  <c r="A28" i="2"/>
  <c r="B28" i="2"/>
  <c r="C28" i="2"/>
  <c r="A29" i="2"/>
  <c r="B29" i="2"/>
  <c r="C29" i="2"/>
  <c r="E29" i="2" s="1"/>
  <c r="A30" i="2"/>
  <c r="B30" i="2"/>
  <c r="C30" i="2"/>
  <c r="E30" i="2" s="1"/>
  <c r="A31" i="2"/>
  <c r="B31" i="2"/>
  <c r="C31" i="2"/>
  <c r="E31" i="2" s="1"/>
  <c r="A32" i="2"/>
  <c r="B32" i="2"/>
  <c r="C32" i="2"/>
  <c r="E32" i="2" s="1"/>
  <c r="A33" i="2"/>
  <c r="B33" i="2"/>
  <c r="C33" i="2"/>
  <c r="A34" i="2"/>
  <c r="B34" i="2"/>
  <c r="E34" i="2"/>
  <c r="A35" i="2"/>
  <c r="B35" i="2"/>
  <c r="C35" i="2"/>
  <c r="E35" i="2" s="1"/>
  <c r="A36" i="2"/>
  <c r="B36" i="2"/>
  <c r="C36" i="2"/>
  <c r="E36" i="2" s="1"/>
  <c r="A37" i="2"/>
  <c r="B37" i="2"/>
  <c r="C37" i="2"/>
  <c r="E37" i="2" s="1"/>
  <c r="A38" i="2"/>
  <c r="B38" i="2"/>
  <c r="C38" i="2"/>
  <c r="E38" i="2" s="1"/>
  <c r="A39" i="2"/>
  <c r="B39" i="2"/>
  <c r="C39" i="2"/>
  <c r="E39" i="2" s="1"/>
  <c r="A40" i="2"/>
  <c r="B40" i="2"/>
  <c r="C40" i="2"/>
  <c r="E40" i="2" s="1"/>
  <c r="A41" i="2"/>
  <c r="B41" i="2"/>
  <c r="C41" i="2"/>
  <c r="E41" i="2" s="1"/>
  <c r="A42" i="2"/>
  <c r="B42" i="2"/>
  <c r="C42" i="2"/>
  <c r="A43" i="2"/>
  <c r="B43" i="2"/>
  <c r="C43" i="2"/>
  <c r="E43" i="2" s="1"/>
  <c r="A4" i="3"/>
  <c r="B4" i="3"/>
  <c r="C4" i="3"/>
  <c r="A5" i="3"/>
  <c r="B5" i="3"/>
  <c r="C5" i="3"/>
  <c r="A6" i="3"/>
  <c r="B6" i="3"/>
  <c r="C6" i="3"/>
  <c r="A7" i="3"/>
  <c r="B7" i="3"/>
  <c r="C7" i="3"/>
  <c r="A8" i="3"/>
  <c r="B8" i="3"/>
  <c r="C8" i="3"/>
  <c r="A9" i="3"/>
  <c r="B9" i="3"/>
  <c r="C9" i="3"/>
  <c r="A10" i="3"/>
  <c r="B10" i="3"/>
  <c r="C10" i="3"/>
  <c r="A11" i="3"/>
  <c r="B11" i="3"/>
  <c r="C11" i="3"/>
  <c r="A12" i="3"/>
  <c r="B12" i="3"/>
  <c r="C12" i="3"/>
  <c r="A13" i="3"/>
  <c r="B13" i="3"/>
  <c r="C13" i="3"/>
  <c r="A14" i="3"/>
  <c r="B14" i="3"/>
  <c r="C14" i="3"/>
  <c r="A15" i="3"/>
  <c r="B15" i="3"/>
  <c r="C15" i="3"/>
  <c r="A16" i="3"/>
  <c r="B16" i="3"/>
  <c r="C16" i="3"/>
  <c r="A17" i="3"/>
  <c r="B17" i="3"/>
  <c r="C17" i="3"/>
  <c r="A18" i="3"/>
  <c r="B18" i="3"/>
  <c r="C18" i="3"/>
  <c r="A19" i="3"/>
  <c r="B19" i="3"/>
  <c r="C19" i="3"/>
  <c r="A20" i="3"/>
  <c r="B20" i="3"/>
  <c r="C20" i="3"/>
  <c r="A21" i="3"/>
  <c r="B21" i="3"/>
  <c r="C21" i="3"/>
  <c r="A22" i="3"/>
  <c r="B22" i="3"/>
  <c r="C22" i="3"/>
  <c r="A23" i="3"/>
  <c r="B23" i="3"/>
  <c r="C23" i="3"/>
  <c r="A24" i="3"/>
  <c r="B24" i="3"/>
  <c r="C24" i="3"/>
  <c r="C3" i="3"/>
  <c r="B3" i="3"/>
  <c r="A3" i="3"/>
  <c r="C6" i="2" l="1"/>
  <c r="C7" i="2"/>
  <c r="C8" i="2"/>
  <c r="C9" i="2"/>
  <c r="C10" i="2"/>
  <c r="C11" i="2"/>
  <c r="C12" i="2"/>
  <c r="C13" i="2"/>
  <c r="C14" i="2"/>
  <c r="C15" i="2"/>
  <c r="C16" i="2"/>
  <c r="C18" i="2"/>
  <c r="C19" i="2"/>
  <c r="C20" i="2"/>
  <c r="C21" i="2"/>
  <c r="C22" i="2"/>
  <c r="C23" i="2"/>
  <c r="C24" i="2"/>
  <c r="C5" i="2"/>
  <c r="A5" i="2"/>
  <c r="B5" i="2"/>
  <c r="A6" i="2"/>
  <c r="B6" i="2"/>
  <c r="A7" i="2"/>
  <c r="B7" i="2"/>
  <c r="A8" i="2"/>
  <c r="A10" i="2"/>
  <c r="B10" i="2"/>
  <c r="A11" i="2"/>
  <c r="B11" i="2"/>
  <c r="A12" i="2"/>
  <c r="B12" i="2"/>
  <c r="A13" i="2"/>
  <c r="B13" i="2"/>
  <c r="A14" i="2"/>
  <c r="B14" i="2"/>
  <c r="A15" i="2"/>
  <c r="B15" i="2"/>
  <c r="A16" i="2"/>
  <c r="B16" i="2"/>
  <c r="A18" i="2"/>
  <c r="B18" i="2"/>
  <c r="A19" i="2"/>
  <c r="B19" i="2"/>
  <c r="A20" i="2"/>
  <c r="B20" i="2"/>
  <c r="A21" i="2"/>
  <c r="B21" i="2"/>
  <c r="A22" i="2"/>
  <c r="B22" i="2"/>
  <c r="A23" i="2"/>
  <c r="B23" i="2"/>
  <c r="A24" i="2"/>
  <c r="B24" i="2"/>
  <c r="B9" i="2"/>
  <c r="A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Mickael FAUCON</author>
  </authors>
  <commentList>
    <comment ref="L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Mickael FAUCON:</t>
        </r>
        <r>
          <rPr>
            <sz val="9"/>
            <color indexed="81"/>
            <rFont val="Tahoma"/>
            <family val="2"/>
          </rPr>
          <t xml:space="preserve">
Ceci sont les habilitations electrique génériques pour les fonctions des postes Electricien, mecanicien et Automaticien. 
Il est possible que des besoins spécifiques soient demandés en plus.
</t>
        </r>
      </text>
    </comment>
    <comment ref="E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Mickael FAUCON:</t>
        </r>
        <r>
          <rPr>
            <sz val="9"/>
            <color indexed="81"/>
            <rFont val="Tahoma"/>
            <family val="2"/>
          </rPr>
          <t xml:space="preserve">
a valider avec S GARS 
puvoir ou sous pouvoir pour signer ?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Mickael FAUCON</author>
  </authors>
  <commentList>
    <comment ref="E4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Mickael FAUCON:</t>
        </r>
        <r>
          <rPr>
            <sz val="9"/>
            <color indexed="81"/>
            <rFont val="Tahoma"/>
            <family val="2"/>
          </rPr>
          <t xml:space="preserve">
a confirmer 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Mickael FAUCON</author>
  </authors>
  <commentList>
    <comment ref="Q5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Mickael FAUCON:</t>
        </r>
        <r>
          <rPr>
            <sz val="9"/>
            <color indexed="81"/>
            <rFont val="Tahoma"/>
            <family val="2"/>
          </rPr>
          <t xml:space="preserve">
Ce qu'est le MASE : Manuel d'amélioration de la Sécurité en Entreprise 
La certification a pour bute d'améliorer la Sécurité, la Santé au poste et l'Environnement. 
Ma mission
Mes responsabilités 
</t>
        </r>
      </text>
    </comment>
  </commentList>
</comments>
</file>

<file path=xl/sharedStrings.xml><?xml version="1.0" encoding="utf-8"?>
<sst xmlns="http://schemas.openxmlformats.org/spreadsheetml/2006/main" count="790" uniqueCount="393">
  <si>
    <t>Civ</t>
  </si>
  <si>
    <t>Nom</t>
  </si>
  <si>
    <t>Prénom</t>
  </si>
  <si>
    <t>Date de naissance</t>
  </si>
  <si>
    <t>Age</t>
  </si>
  <si>
    <t>N°</t>
  </si>
  <si>
    <t>Voie</t>
  </si>
  <si>
    <t>Complément</t>
  </si>
  <si>
    <t>CP</t>
  </si>
  <si>
    <t>Ville</t>
  </si>
  <si>
    <t>Tps trav</t>
  </si>
  <si>
    <t>Poste</t>
  </si>
  <si>
    <t>Contrat</t>
  </si>
  <si>
    <t>Statut</t>
  </si>
  <si>
    <t>Date d'entrée</t>
  </si>
  <si>
    <t>Madame</t>
  </si>
  <si>
    <t>BALADOU</t>
  </si>
  <si>
    <t>MARIE</t>
  </si>
  <si>
    <t>rue des Mûriers</t>
  </si>
  <si>
    <t>COUDEKERQUE BRANCHE</t>
  </si>
  <si>
    <t>Monsieur</t>
  </si>
  <si>
    <t>BLONDELLE</t>
  </si>
  <si>
    <t>NICOLAS</t>
  </si>
  <si>
    <t>47</t>
  </si>
  <si>
    <t>RUE DE DUNKERQUE</t>
  </si>
  <si>
    <t/>
  </si>
  <si>
    <t>62500</t>
  </si>
  <si>
    <t>ST OMER</t>
  </si>
  <si>
    <t>BOCQUET</t>
  </si>
  <si>
    <t>STEPHANE</t>
  </si>
  <si>
    <t>60</t>
  </si>
  <si>
    <t>RUE PIERRE CORNEILLE</t>
  </si>
  <si>
    <t>62730</t>
  </si>
  <si>
    <t>MARCK</t>
  </si>
  <si>
    <t>JULIEN</t>
  </si>
  <si>
    <t>62340</t>
  </si>
  <si>
    <t>GUINES</t>
  </si>
  <si>
    <t>CDC</t>
  </si>
  <si>
    <t>ETAM</t>
  </si>
  <si>
    <t>CDI</t>
  </si>
  <si>
    <t>CADRE</t>
  </si>
  <si>
    <t>LAURENT</t>
  </si>
  <si>
    <t>CHEDAL</t>
  </si>
  <si>
    <t>FRANCOIS XAVIER</t>
  </si>
  <si>
    <t>39</t>
  </si>
  <si>
    <t>RUE A FRANCE</t>
  </si>
  <si>
    <t>APPT 421 ETAGE 2</t>
  </si>
  <si>
    <t>62510</t>
  </si>
  <si>
    <t>ARQUES</t>
  </si>
  <si>
    <t>COEUGNET</t>
  </si>
  <si>
    <t>SEBASTIEN</t>
  </si>
  <si>
    <t>305</t>
  </si>
  <si>
    <t>RUE D'ESTREE BLANCHE</t>
  </si>
  <si>
    <t>62120</t>
  </si>
  <si>
    <t>BLESSY</t>
  </si>
  <si>
    <t>COURBET</t>
  </si>
  <si>
    <t>MATHIEU</t>
  </si>
  <si>
    <t>24</t>
  </si>
  <si>
    <t>RUE ROGER SALENGRO</t>
  </si>
  <si>
    <t>62570</t>
  </si>
  <si>
    <t>HALLINES</t>
  </si>
  <si>
    <t>CRETEL</t>
  </si>
  <si>
    <t>181</t>
  </si>
  <si>
    <t>RUE DE VALENCIENNES</t>
  </si>
  <si>
    <t>RESIDENCE BECQUEREL APPT 6</t>
  </si>
  <si>
    <t>62100</t>
  </si>
  <si>
    <t>CALAIS</t>
  </si>
  <si>
    <t>DEWAELE</t>
  </si>
  <si>
    <t>BERNARD</t>
  </si>
  <si>
    <t>87</t>
  </si>
  <si>
    <t>RUE DE LA TRANQUILITE</t>
  </si>
  <si>
    <t>59229</t>
  </si>
  <si>
    <t>TETEGHEM</t>
  </si>
  <si>
    <t>FLANDRIN</t>
  </si>
  <si>
    <t>ALEXANDRE</t>
  </si>
  <si>
    <t>133</t>
  </si>
  <si>
    <t>RUE JEHAN DE TERLINE</t>
  </si>
  <si>
    <t>62575</t>
  </si>
  <si>
    <t>BLENDECQUES</t>
  </si>
  <si>
    <t>FRIPP</t>
  </si>
  <si>
    <t>4</t>
  </si>
  <si>
    <t>RUE DU FAROU</t>
  </si>
  <si>
    <t>59940</t>
  </si>
  <si>
    <t>ESTAIRES</t>
  </si>
  <si>
    <t>GARS</t>
  </si>
  <si>
    <t>12</t>
  </si>
  <si>
    <t>RUE NOUVEAUVILLE</t>
  </si>
  <si>
    <t>62560</t>
  </si>
  <si>
    <t>COYECQUES</t>
  </si>
  <si>
    <t>CDD</t>
  </si>
  <si>
    <t>JOUNIAUX</t>
  </si>
  <si>
    <t>HERVE</t>
  </si>
  <si>
    <t>390</t>
  </si>
  <si>
    <t>CHEMIN DE LEULENE</t>
  </si>
  <si>
    <t>62231</t>
  </si>
  <si>
    <t>PEUPLINGUES</t>
  </si>
  <si>
    <t>LECOCQ</t>
  </si>
  <si>
    <t>REMI</t>
  </si>
  <si>
    <t>RUE DES LILAS</t>
  </si>
  <si>
    <t>LEGROS</t>
  </si>
  <si>
    <t>NORBERT</t>
  </si>
  <si>
    <t xml:space="preserve">résidence du Camp d’Arc </t>
  </si>
  <si>
    <t xml:space="preserve">SAINT FOLQUIN </t>
  </si>
  <si>
    <t>LELEU</t>
  </si>
  <si>
    <t>CATHERINE</t>
  </si>
  <si>
    <t>56</t>
  </si>
  <si>
    <t>RUE D'AUDENTHUN</t>
  </si>
  <si>
    <t>ZUDAUSQUES</t>
  </si>
  <si>
    <t>MESMACQUE</t>
  </si>
  <si>
    <t>5</t>
  </si>
  <si>
    <t>RUE DE LA FAUCILLE</t>
  </si>
  <si>
    <t>QUENTON</t>
  </si>
  <si>
    <t>FRANCK</t>
  </si>
  <si>
    <t>3275</t>
  </si>
  <si>
    <t>AVENUE DE PETITE SYNTHE</t>
  </si>
  <si>
    <t>59640</t>
  </si>
  <si>
    <t>DUNKERQUE</t>
  </si>
  <si>
    <t>SAVAGE</t>
  </si>
  <si>
    <t>36</t>
  </si>
  <si>
    <t>RUE DES MOULINS</t>
  </si>
  <si>
    <t>59114</t>
  </si>
  <si>
    <t>ST SYLVESTRE CAPPEL</t>
  </si>
  <si>
    <t>SORACE</t>
  </si>
  <si>
    <t>CHRISTIAN</t>
  </si>
  <si>
    <t>3</t>
  </si>
  <si>
    <t>RUE LOUIS PASTEUR</t>
  </si>
  <si>
    <t>SPECQUE</t>
  </si>
  <si>
    <t>LE PAUVERSTRAETE</t>
  </si>
  <si>
    <t>62910</t>
  </si>
  <si>
    <t>EPERLECQUES</t>
  </si>
  <si>
    <t>THIBEAUT</t>
  </si>
  <si>
    <t>LAETITIA</t>
  </si>
  <si>
    <t>292</t>
  </si>
  <si>
    <t>LA PLACE</t>
  </si>
  <si>
    <t>59670</t>
  </si>
  <si>
    <t>OUDEZEELE</t>
  </si>
  <si>
    <t>TRACHE</t>
  </si>
  <si>
    <t>CLEMENT</t>
  </si>
  <si>
    <t>1084</t>
  </si>
  <si>
    <t>RUE PRINCIPALE</t>
  </si>
  <si>
    <t>CAMPAGNE LES WARDRECQUES</t>
  </si>
  <si>
    <t>VANDENBUSSCHE</t>
  </si>
  <si>
    <t>JEAN FRANCOIS</t>
  </si>
  <si>
    <t>70</t>
  </si>
  <si>
    <t>RUE DE LA MAIRIE</t>
  </si>
  <si>
    <t>VANMAIRIS</t>
  </si>
  <si>
    <t>FRANCOIS</t>
  </si>
  <si>
    <t>VERGOTEN</t>
  </si>
  <si>
    <t>ARNAUD</t>
  </si>
  <si>
    <t>18</t>
  </si>
  <si>
    <t>RUE DE LA GARE</t>
  </si>
  <si>
    <t>62330</t>
  </si>
  <si>
    <t>ISBERGUES</t>
  </si>
  <si>
    <t>VERSMISSE</t>
  </si>
  <si>
    <t>DIDIER</t>
  </si>
  <si>
    <t>132</t>
  </si>
  <si>
    <t>IMPASSE DE L'ESPERANCE</t>
  </si>
  <si>
    <t>LES ATTAQUES</t>
  </si>
  <si>
    <t>VINCETTE</t>
  </si>
  <si>
    <t>MAXIME</t>
  </si>
  <si>
    <t>30</t>
  </si>
  <si>
    <t>RUE DE CALAIS</t>
  </si>
  <si>
    <t>SAINT MARTIN AU LAERT</t>
  </si>
  <si>
    <t>WISSOCQ</t>
  </si>
  <si>
    <t>ANTHONY</t>
  </si>
  <si>
    <t>233</t>
  </si>
  <si>
    <t>RUE DE LA MONTOIRE</t>
  </si>
  <si>
    <t>62370</t>
  </si>
  <si>
    <t>AUDRUICQ</t>
  </si>
  <si>
    <t>WOESTELANDT</t>
  </si>
  <si>
    <t>28</t>
  </si>
  <si>
    <t>RUE DU VIEUX CHAUFFOUR</t>
  </si>
  <si>
    <t>59143</t>
  </si>
  <si>
    <t>ST MOMELIN</t>
  </si>
  <si>
    <t>GRUWEZ</t>
  </si>
  <si>
    <t>PATRICK</t>
  </si>
  <si>
    <t>CHATELLE</t>
  </si>
  <si>
    <t>BRUNO</t>
  </si>
  <si>
    <t>DYCKE</t>
  </si>
  <si>
    <t>JEAN-MICHEL</t>
  </si>
  <si>
    <t>FATOU</t>
  </si>
  <si>
    <t>EMMANUEL</t>
  </si>
  <si>
    <t>THOMAS</t>
  </si>
  <si>
    <t>GASTEBOIS</t>
  </si>
  <si>
    <t>MARCEL</t>
  </si>
  <si>
    <t>SEILLIER</t>
  </si>
  <si>
    <t>RIANE</t>
  </si>
  <si>
    <t>ABDELRAHMANE</t>
  </si>
  <si>
    <t>Dessinateur</t>
  </si>
  <si>
    <t>Cadre Technique</t>
  </si>
  <si>
    <t>Chef de projets</t>
  </si>
  <si>
    <t>Projeteur</t>
  </si>
  <si>
    <t>Ingénieur</t>
  </si>
  <si>
    <t>Secrétaire</t>
  </si>
  <si>
    <t>Cadre Administratif</t>
  </si>
  <si>
    <t>FAUCON</t>
  </si>
  <si>
    <t>Animateur SSE</t>
  </si>
  <si>
    <t>DUPUICH</t>
  </si>
  <si>
    <t>MICKAEL</t>
  </si>
  <si>
    <t>AVENUE ADOLPHE GEERAERT</t>
  </si>
  <si>
    <t>FERME DE SAINT MARTIN</t>
  </si>
  <si>
    <t>AIRE SUR LA LYS</t>
  </si>
  <si>
    <t>RUE DU FAUBOURG DE ROUBAIX</t>
  </si>
  <si>
    <t>LILLE</t>
  </si>
  <si>
    <t xml:space="preserve">Habilitation électrique </t>
  </si>
  <si>
    <t>MARIE.BALADOU@fimatec-ing.com ;</t>
  </si>
  <si>
    <t>NICOLAS.BLONDELLE@fimatec-ing.com ;</t>
  </si>
  <si>
    <t>STEPHANE.BOCQUET@fimatec-ing.com ;</t>
  </si>
  <si>
    <t>SEBASTIEN.COEUGNET@fimatec-ing.com ;</t>
  </si>
  <si>
    <t>MATHIEU.COURBET@fimatec-ing.com ;</t>
  </si>
  <si>
    <t>SEBASTIEN.CRETEL@fimatec-ing.com ;</t>
  </si>
  <si>
    <t>BERNARD.DEWAELE@fimatec-ing.com ;</t>
  </si>
  <si>
    <t>MATHIEU.DUPUICH@fimatec-ing.com ;</t>
  </si>
  <si>
    <t>MICKAEL.FAUCON@fimatec-ing.com ;</t>
  </si>
  <si>
    <t>ALEXANDRE.FLANDRIN@fimatec-ing.com ;</t>
  </si>
  <si>
    <t>NICOLAS.FRIPP@fimatec-ing.com ;</t>
  </si>
  <si>
    <t>SEBASTIEN.GARS@fimatec-ing.com ;</t>
  </si>
  <si>
    <t>PATRICK.GRUWEZ@fimatec-ing.com ;</t>
  </si>
  <si>
    <t>HERVE.JOUNIAUX@fimatec-ing.com ;</t>
  </si>
  <si>
    <t>REMI.LECOCQ@fimatec-ing.com ;</t>
  </si>
  <si>
    <t>NORBERT.LEGROS@fimatec-ing.com ;</t>
  </si>
  <si>
    <t>CATHERINE.LELEU@fimatec-ing.com ;</t>
  </si>
  <si>
    <t>LAURENT.MESMACQUE@fimatec-ing.com ;</t>
  </si>
  <si>
    <t>FRANCK.QUENTON@fimatec-ing.com ;</t>
  </si>
  <si>
    <t>STEPHANE.SAVAGE@fimatec-ing.com ;</t>
  </si>
  <si>
    <t>CHRISTIAN.SORACE@fimatec-ing.com ;</t>
  </si>
  <si>
    <t>JULIEN.SPECQUE@fimatec-ing.com ;</t>
  </si>
  <si>
    <t>LAETITIA.THIBEAUT@fimatec-ing.com ;</t>
  </si>
  <si>
    <t>CLEMENT.TRACHE@fimatec-ing.com ;</t>
  </si>
  <si>
    <t>ARNAUD.VERGOTEN@fimatec-ing.com ;</t>
  </si>
  <si>
    <t>DIDIER.VERSMISSE@fimatec-ing.com ;</t>
  </si>
  <si>
    <t>MAXIME.VINCETTE@fimatec-ing.com ;</t>
  </si>
  <si>
    <t>ANTHONY.WISSOCQ@fimatec-ing.com ;</t>
  </si>
  <si>
    <t>CLEMENT.WOESTELANDT@fimatec-ing.com ;</t>
  </si>
  <si>
    <t>Mail</t>
  </si>
  <si>
    <t>Prochaine visite</t>
  </si>
  <si>
    <t>Dernière visite</t>
  </si>
  <si>
    <t>Motif</t>
  </si>
  <si>
    <t>Date</t>
  </si>
  <si>
    <t>Embauche</t>
  </si>
  <si>
    <t xml:space="preserve">Périodique </t>
  </si>
  <si>
    <t>Pas d'information</t>
  </si>
  <si>
    <t>??</t>
  </si>
  <si>
    <t>périodque</t>
  </si>
  <si>
    <t>Retour agence</t>
  </si>
  <si>
    <t>Arrêt Maladie</t>
  </si>
  <si>
    <t xml:space="preserve">Date du jour </t>
  </si>
  <si>
    <t xml:space="preserve">Prochain entretien à planifier avant le </t>
  </si>
  <si>
    <t>Oui</t>
  </si>
  <si>
    <t>Non</t>
  </si>
  <si>
    <t>Date initiale</t>
  </si>
  <si>
    <t>Dernier recyclage</t>
  </si>
  <si>
    <t>Prochain recyclage</t>
  </si>
  <si>
    <t>x</t>
  </si>
  <si>
    <t>Niveau</t>
  </si>
  <si>
    <t>Date Validité</t>
  </si>
  <si>
    <t>-</t>
  </si>
  <si>
    <t xml:space="preserve">Date de la dernière formation </t>
  </si>
  <si>
    <t xml:space="preserve">Formation à recycler avant le </t>
  </si>
  <si>
    <t xml:space="preserve">Validité de 3 ans </t>
  </si>
  <si>
    <t>Validité : 4 ans</t>
  </si>
  <si>
    <t xml:space="preserve">Formation ANFAS </t>
  </si>
  <si>
    <t>Date du jour</t>
  </si>
  <si>
    <t>FORMATION DANGER GAZ</t>
  </si>
  <si>
    <t>CERTIFICAT SAUVETEUR SECOURISTE DE TRAVAIL</t>
  </si>
  <si>
    <t>AUTRES FORMATIONS</t>
  </si>
  <si>
    <t>ACCUEIL SECURITE ENTREPRISE UTILISATRICE</t>
  </si>
  <si>
    <t>Autorisation</t>
  </si>
  <si>
    <t>Date de la formation</t>
  </si>
  <si>
    <t>Date du prochain recyclage</t>
  </si>
  <si>
    <t xml:space="preserve"> 22/03/2018 </t>
  </si>
  <si>
    <t>Installateur Profibus         16/06/2011</t>
  </si>
  <si>
    <t xml:space="preserve"> - Echafaudage utilisation et réception : 14/06/2017
 - Espace confiné : 22/03/2018</t>
  </si>
  <si>
    <t>ARCELOR MITTAL DK</t>
  </si>
  <si>
    <t xml:space="preserve">POLIMERI </t>
  </si>
  <si>
    <t xml:space="preserve">A réaliser tous les deux ans </t>
  </si>
  <si>
    <t xml:space="preserve">Prise connaissance </t>
  </si>
  <si>
    <t>Politique</t>
  </si>
  <si>
    <t>Règlement Int.</t>
  </si>
  <si>
    <t>H0 B0</t>
  </si>
  <si>
    <t>JEAN.FRANCOIS.VANDENBUSSCHE@fimatec-ing.com ;</t>
  </si>
  <si>
    <t>FRANCOIS.XAVIER.CHEDAL@fimatec-ing.com ;</t>
  </si>
  <si>
    <t xml:space="preserve">Dernier suivi d'entretien PROFESSIONEL </t>
  </si>
  <si>
    <t xml:space="preserve">Dernier suivi d'entretien INDIVIDUEL </t>
  </si>
  <si>
    <t xml:space="preserve">Causerie </t>
  </si>
  <si>
    <t>Participés</t>
  </si>
  <si>
    <t>Animés</t>
  </si>
  <si>
    <t>Audit</t>
  </si>
  <si>
    <t>H0 B2 BR</t>
  </si>
  <si>
    <t>Nc</t>
  </si>
  <si>
    <t>B0V H0V BR</t>
  </si>
  <si>
    <t xml:space="preserve">Formation extincteur </t>
  </si>
  <si>
    <t>Date de formation</t>
  </si>
  <si>
    <t xml:space="preserve">Date du prochain recyclage (tous les 3 ans) </t>
  </si>
  <si>
    <t>Accueil réalisé</t>
  </si>
  <si>
    <t>Liste</t>
  </si>
  <si>
    <t>17 thèmes proposés</t>
  </si>
  <si>
    <t xml:space="preserve">Mois </t>
  </si>
  <si>
    <t xml:space="preserve">Thème </t>
  </si>
  <si>
    <t xml:space="preserve">Qui le réalise </t>
  </si>
  <si>
    <t>Octobre</t>
  </si>
  <si>
    <t>POLITIQUE 2018</t>
  </si>
  <si>
    <t>MF</t>
  </si>
  <si>
    <t>Thème sécurité</t>
  </si>
  <si>
    <t>Thème Environnement</t>
  </si>
  <si>
    <t>Thème Santé</t>
  </si>
  <si>
    <t>Novembre</t>
  </si>
  <si>
    <t>Organisation de son lieu de travail</t>
  </si>
  <si>
    <t xml:space="preserve">Réduire les énergies </t>
  </si>
  <si>
    <t>Addiction (alcool/drogue)</t>
  </si>
  <si>
    <t>Décembre</t>
  </si>
  <si>
    <t xml:space="preserve">Manutention </t>
  </si>
  <si>
    <t xml:space="preserve">Pollution de l'air </t>
  </si>
  <si>
    <t xml:space="preserve">Ergonomie au poste </t>
  </si>
  <si>
    <t>Janvier</t>
  </si>
  <si>
    <t xml:space="preserve">Risque routier </t>
  </si>
  <si>
    <t xml:space="preserve">Pollution des sols/eaux (Sur le parking) </t>
  </si>
  <si>
    <t xml:space="preserve">risque chimique (au bureau) </t>
  </si>
  <si>
    <t>Février</t>
  </si>
  <si>
    <t>Risque de chute de plain pied</t>
  </si>
  <si>
    <t xml:space="preserve">Mon impact sur l'environnement </t>
  </si>
  <si>
    <t>Bien être au travail / Mal être</t>
  </si>
  <si>
    <t>Mars</t>
  </si>
  <si>
    <t xml:space="preserve">Eviter les lombalgies </t>
  </si>
  <si>
    <t>Ecocitoyen (au bureau et chez soit)</t>
  </si>
  <si>
    <t xml:space="preserve">Eviter les maladies du moment (ex grippe) </t>
  </si>
  <si>
    <t>Avril</t>
  </si>
  <si>
    <t xml:space="preserve">Risque du travail sur écran </t>
  </si>
  <si>
    <t>Mai</t>
  </si>
  <si>
    <t xml:space="preserve">Evacuation d'un batiment </t>
  </si>
  <si>
    <t>Juin</t>
  </si>
  <si>
    <t xml:space="preserve">Politique 2018 </t>
  </si>
  <si>
    <t>Juillet</t>
  </si>
  <si>
    <t>Août</t>
  </si>
  <si>
    <t>Septembre</t>
  </si>
  <si>
    <t xml:space="preserve">Tous les mois, un thème SSE </t>
  </si>
  <si>
    <t xml:space="preserve">Communication Globale par Thème </t>
  </si>
  <si>
    <t>Sécurité</t>
  </si>
  <si>
    <t>Mission, rôle et responsabilité de chacun dans l'organisation du MASE</t>
  </si>
  <si>
    <t>Santé</t>
  </si>
  <si>
    <t>Environnement</t>
  </si>
  <si>
    <t xml:space="preserve">Florian.dubois@fimatec-ing.com </t>
  </si>
  <si>
    <t xml:space="preserve">Autorisé à signer un PdP </t>
  </si>
  <si>
    <t>B0V H0V H1V B2V BR</t>
  </si>
  <si>
    <t xml:space="preserve">Fonction </t>
  </si>
  <si>
    <t xml:space="preserve">Secteur </t>
  </si>
  <si>
    <t xml:space="preserve">Habilitation </t>
  </si>
  <si>
    <t xml:space="preserve">Responsable de Pôle </t>
  </si>
  <si>
    <t>Responsable d'Agence</t>
  </si>
  <si>
    <t>Dessinateurs</t>
  </si>
  <si>
    <t xml:space="preserve">Animateur Sse </t>
  </si>
  <si>
    <t xml:space="preserve">Automaticien </t>
  </si>
  <si>
    <t xml:space="preserve">Responsable Informatique </t>
  </si>
  <si>
    <t xml:space="preserve">Responsable Adjoint Informatique </t>
  </si>
  <si>
    <t xml:space="preserve">Support </t>
  </si>
  <si>
    <t xml:space="preserve">Auto </t>
  </si>
  <si>
    <t>BE</t>
  </si>
  <si>
    <t xml:space="preserve">Electricité </t>
  </si>
  <si>
    <t xml:space="preserve">Mecanique </t>
  </si>
  <si>
    <t xml:space="preserve">ANFAS </t>
  </si>
  <si>
    <t>Situations dangereuses</t>
  </si>
  <si>
    <t>Chef de Projet</t>
  </si>
  <si>
    <t>H0V B0v</t>
  </si>
  <si>
    <t>B0V H0V BR B2V H2V</t>
  </si>
  <si>
    <t>B0V H0V BR B2V HT</t>
  </si>
  <si>
    <t>B2V BR BC H2V HC</t>
  </si>
  <si>
    <t>Pôle</t>
  </si>
  <si>
    <t>Electricité</t>
  </si>
  <si>
    <t>Mécanique</t>
  </si>
  <si>
    <t>Automatisme</t>
  </si>
  <si>
    <t>DUBOIS</t>
  </si>
  <si>
    <t xml:space="preserve">FLORIAN </t>
  </si>
  <si>
    <t>Support</t>
  </si>
  <si>
    <t>Responsable Informatique</t>
  </si>
  <si>
    <t xml:space="preserve">Meca : H0 B0 </t>
  </si>
  <si>
    <t>H0 B0 B2 BR</t>
  </si>
  <si>
    <t>Responsable BE</t>
  </si>
  <si>
    <t>B0 H0 BR B2V H2V</t>
  </si>
  <si>
    <t>B0 H0 B2 BR</t>
  </si>
  <si>
    <t>B0V H0V</t>
  </si>
  <si>
    <t>Formation CMRt réalisé le 13/12/17</t>
  </si>
  <si>
    <t xml:space="preserve">Formation Anglais mars 2018 </t>
  </si>
  <si>
    <t xml:space="preserve">Formation CMRt réalisé le 13/12/17
Formation Anglais mars 2018 </t>
  </si>
  <si>
    <t xml:space="preserve">Règles parasismique 05/12/2012                                                       Formation charpentes métalliques                        04/01/2012                              
Accessibilité handicapé  11/10/2011    
Formation Anglais mars 2018                                      </t>
  </si>
  <si>
    <t xml:space="preserve">A réaliser </t>
  </si>
  <si>
    <t xml:space="preserve">DUVIVIER </t>
  </si>
  <si>
    <t xml:space="preserve">THIERRY </t>
  </si>
  <si>
    <t>thierry.duvivier@fimatec-ing.com</t>
  </si>
  <si>
    <t>Assistant informatique</t>
  </si>
  <si>
    <t>Technicien Informatique et développement</t>
  </si>
  <si>
    <t xml:space="preserve">Date de Sortie </t>
  </si>
  <si>
    <t xml:space="preserve">Accueil  recyclé </t>
  </si>
  <si>
    <t>H0  B2 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</si>
</sst>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7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DA5C6"/>
        <bgColor indexed="64"/>
      </patternFill>
    </fill>
    <fill>
      <patternFill patternType="solid">
        <fgColor rgb="FFEDA5C6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8">
    <xf numFmtId="0" fontId="0" fillId="0" borderId="0" xfId="0"/>
    <xf numFmtId="0" fontId="1" fillId="0" borderId="1" xfId="0" quotePrefix="1" applyFont="1" applyFill="1" applyBorder="1"/>
    <xf numFmtId="14" fontId="1" fillId="0" borderId="1" xfId="0" quotePrefix="1" applyNumberFormat="1" applyFont="1" applyFill="1" applyBorder="1"/>
    <xf numFmtId="1" fontId="1" fillId="0" borderId="1" xfId="0" quotePrefix="1" applyNumberFormat="1" applyFont="1" applyFill="1" applyBorder="1"/>
    <xf numFmtId="0" fontId="1" fillId="0" borderId="1" xfId="0" quotePrefix="1" applyFont="1" applyFill="1" applyBorder="1" applyAlignment="1"/>
    <xf numFmtId="2" fontId="1" fillId="0" borderId="1" xfId="0" applyNumberFormat="1" applyFont="1" applyBorder="1"/>
    <xf numFmtId="0" fontId="0" fillId="0" borderId="1" xfId="0" applyBorder="1"/>
    <xf numFmtId="0" fontId="0" fillId="0" borderId="1" xfId="0" applyFill="1" applyBorder="1"/>
    <xf numFmtId="14" fontId="0" fillId="0" borderId="1" xfId="0" applyNumberFormat="1" applyBorder="1"/>
    <xf numFmtId="1" fontId="0" fillId="0" borderId="1" xfId="0" quotePrefix="1" applyNumberFormat="1" applyBorder="1"/>
    <xf numFmtId="0" fontId="0" fillId="0" borderId="1" xfId="0" quotePrefix="1" applyBorder="1"/>
    <xf numFmtId="0" fontId="0" fillId="0" borderId="1" xfId="0" applyBorder="1" applyAlignment="1"/>
    <xf numFmtId="1" fontId="0" fillId="0" borderId="1" xfId="0" applyNumberFormat="1" applyBorder="1" applyAlignment="1">
      <alignment horizontal="left"/>
    </xf>
    <xf numFmtId="0" fontId="0" fillId="0" borderId="1" xfId="0" quotePrefix="1" applyBorder="1" applyAlignment="1"/>
    <xf numFmtId="14" fontId="0" fillId="0" borderId="1" xfId="0" quotePrefix="1" applyNumberFormat="1" applyBorder="1"/>
    <xf numFmtId="1" fontId="0" fillId="0" borderId="1" xfId="0" applyNumberFormat="1" applyBorder="1"/>
    <xf numFmtId="0" fontId="0" fillId="0" borderId="1" xfId="0" quotePrefix="1" applyFill="1" applyBorder="1"/>
    <xf numFmtId="14" fontId="0" fillId="0" borderId="1" xfId="0" applyNumberFormat="1" applyFill="1" applyBorder="1"/>
    <xf numFmtId="1" fontId="0" fillId="0" borderId="1" xfId="0" quotePrefix="1" applyNumberFormat="1" applyFill="1" applyBorder="1"/>
    <xf numFmtId="0" fontId="0" fillId="0" borderId="1" xfId="0" quotePrefix="1" applyFill="1" applyBorder="1" applyAlignment="1"/>
    <xf numFmtId="0" fontId="2" fillId="0" borderId="1" xfId="0" applyFont="1" applyFill="1" applyBorder="1"/>
    <xf numFmtId="1" fontId="0" fillId="0" borderId="1" xfId="0" applyNumberFormat="1" applyFill="1" applyBorder="1"/>
    <xf numFmtId="0" fontId="0" fillId="0" borderId="1" xfId="0" applyFill="1" applyBorder="1" applyAlignment="1"/>
    <xf numFmtId="0" fontId="2" fillId="2" borderId="1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3" borderId="1" xfId="0" quotePrefix="1" applyFill="1" applyBorder="1"/>
    <xf numFmtId="0" fontId="2" fillId="3" borderId="1" xfId="0" applyFont="1" applyFill="1" applyBorder="1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1" xfId="0" applyFont="1" applyBorder="1"/>
    <xf numFmtId="2" fontId="0" fillId="0" borderId="1" xfId="0" applyNumberFormat="1" applyBorder="1"/>
    <xf numFmtId="0" fontId="0" fillId="0" borderId="0" xfId="0" applyAlignment="1">
      <alignment vertical="center" wrapText="1"/>
    </xf>
    <xf numFmtId="0" fontId="3" fillId="0" borderId="2" xfId="1" applyFill="1" applyBorder="1"/>
    <xf numFmtId="14" fontId="0" fillId="0" borderId="0" xfId="0" applyNumberFormat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0" fillId="4" borderId="1" xfId="0" applyFill="1" applyBorder="1"/>
    <xf numFmtId="14" fontId="0" fillId="5" borderId="1" xfId="0" applyNumberFormat="1" applyFill="1" applyBorder="1"/>
    <xf numFmtId="14" fontId="0" fillId="4" borderId="1" xfId="0" applyNumberFormat="1" applyFill="1" applyBorder="1"/>
    <xf numFmtId="0" fontId="0" fillId="5" borderId="1" xfId="0" applyFill="1" applyBorder="1"/>
    <xf numFmtId="17" fontId="0" fillId="0" borderId="1" xfId="0" applyNumberFormat="1" applyBorder="1"/>
    <xf numFmtId="0" fontId="1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2" fillId="7" borderId="1" xfId="0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/>
    <xf numFmtId="0" fontId="0" fillId="0" borderId="4" xfId="0" applyBorder="1"/>
    <xf numFmtId="14" fontId="7" fillId="0" borderId="1" xfId="0" applyNumberFormat="1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7" fillId="0" borderId="1" xfId="0" applyFont="1" applyFill="1" applyBorder="1" applyAlignment="1">
      <alignment vertical="top" wrapText="1"/>
    </xf>
    <xf numFmtId="0" fontId="0" fillId="0" borderId="5" xfId="0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1" fillId="9" borderId="13" xfId="0" applyFont="1" applyFill="1" applyBorder="1" applyAlignment="1">
      <alignment horizontal="center" vertical="center" wrapText="1"/>
    </xf>
    <xf numFmtId="0" fontId="1" fillId="9" borderId="14" xfId="0" applyFont="1" applyFill="1" applyBorder="1" applyAlignment="1">
      <alignment horizontal="center" vertical="center" wrapText="1"/>
    </xf>
    <xf numFmtId="0" fontId="0" fillId="0" borderId="5" xfId="0" applyBorder="1"/>
    <xf numFmtId="14" fontId="0" fillId="0" borderId="5" xfId="0" applyNumberFormat="1" applyBorder="1"/>
    <xf numFmtId="14" fontId="2" fillId="0" borderId="5" xfId="0" applyNumberFormat="1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0" fillId="12" borderId="12" xfId="0" applyFill="1" applyBorder="1" applyAlignment="1">
      <alignment horizontal="center" vertical="center" wrapText="1"/>
    </xf>
    <xf numFmtId="0" fontId="0" fillId="12" borderId="14" xfId="0" applyFill="1" applyBorder="1" applyAlignment="1">
      <alignment horizontal="center" vertical="center" wrapText="1"/>
    </xf>
    <xf numFmtId="0" fontId="0" fillId="0" borderId="6" xfId="0" applyBorder="1"/>
    <xf numFmtId="0" fontId="1" fillId="11" borderId="12" xfId="0" applyFont="1" applyFill="1" applyBorder="1" applyAlignment="1">
      <alignment horizontal="center" vertical="center" wrapText="1"/>
    </xf>
    <xf numFmtId="0" fontId="1" fillId="11" borderId="14" xfId="0" applyFont="1" applyFill="1" applyBorder="1" applyAlignment="1">
      <alignment horizontal="center" vertical="center" wrapText="1"/>
    </xf>
    <xf numFmtId="0" fontId="3" fillId="0" borderId="0" xfId="1"/>
    <xf numFmtId="0" fontId="0" fillId="0" borderId="1" xfId="0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1" fillId="11" borderId="25" xfId="0" applyFont="1" applyFill="1" applyBorder="1" applyAlignment="1">
      <alignment horizontal="center" vertical="center" wrapText="1"/>
    </xf>
    <xf numFmtId="0" fontId="0" fillId="17" borderId="1" xfId="0" applyFill="1" applyBorder="1"/>
    <xf numFmtId="0" fontId="0" fillId="6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9" fillId="18" borderId="0" xfId="0" applyFont="1" applyFill="1" applyAlignment="1">
      <alignment horizontal="center" vertical="center"/>
    </xf>
    <xf numFmtId="0" fontId="10" fillId="0" borderId="0" xfId="0" applyFont="1" applyAlignment="1">
      <alignment wrapText="1"/>
    </xf>
    <xf numFmtId="0" fontId="9" fillId="16" borderId="0" xfId="0" applyFont="1" applyFill="1" applyAlignment="1">
      <alignment horizontal="center" vertical="center"/>
    </xf>
    <xf numFmtId="0" fontId="9" fillId="19" borderId="0" xfId="0" applyFont="1" applyFill="1" applyAlignment="1">
      <alignment horizontal="center" vertical="center"/>
    </xf>
    <xf numFmtId="0" fontId="0" fillId="17" borderId="0" xfId="0" applyFill="1" applyAlignment="1">
      <alignment horizontal="center" vertical="center" wrapText="1"/>
    </xf>
    <xf numFmtId="0" fontId="1" fillId="20" borderId="8" xfId="0" applyFont="1" applyFill="1" applyBorder="1" applyAlignment="1">
      <alignment vertical="center" wrapText="1"/>
    </xf>
    <xf numFmtId="0" fontId="1" fillId="20" borderId="0" xfId="0" applyFont="1" applyFill="1" applyBorder="1" applyAlignment="1">
      <alignment vertical="center" wrapText="1"/>
    </xf>
    <xf numFmtId="0" fontId="2" fillId="2" borderId="0" xfId="0" applyFont="1" applyFill="1" applyBorder="1"/>
    <xf numFmtId="0" fontId="1" fillId="6" borderId="15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14" borderId="0" xfId="0" applyFont="1" applyFill="1" applyBorder="1" applyAlignment="1">
      <alignment horizontal="center"/>
    </xf>
    <xf numFmtId="0" fontId="0" fillId="15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6" borderId="13" xfId="0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horizontal="center" vertical="center" wrapText="1"/>
    </xf>
    <xf numFmtId="2" fontId="0" fillId="0" borderId="1" xfId="0" applyNumberFormat="1" applyBorder="1" applyAlignment="1">
      <alignment vertical="center"/>
    </xf>
    <xf numFmtId="14" fontId="0" fillId="0" borderId="5" xfId="0" applyNumberFormat="1" applyFont="1" applyFill="1" applyBorder="1" applyAlignment="1">
      <alignment vertical="center"/>
    </xf>
    <xf numFmtId="14" fontId="0" fillId="0" borderId="1" xfId="0" applyNumberFormat="1" applyBorder="1" applyAlignment="1"/>
    <xf numFmtId="14" fontId="2" fillId="0" borderId="1" xfId="0" applyNumberFormat="1" applyFont="1" applyFill="1" applyBorder="1" applyAlignment="1">
      <alignment vertical="center"/>
    </xf>
    <xf numFmtId="14" fontId="0" fillId="0" borderId="1" xfId="0" applyNumberFormat="1" applyFont="1" applyFill="1" applyBorder="1" applyAlignment="1">
      <alignment vertical="center"/>
    </xf>
    <xf numFmtId="0" fontId="0" fillId="5" borderId="1" xfId="0" applyFill="1" applyBorder="1" applyAlignment="1">
      <alignment vertical="center"/>
    </xf>
    <xf numFmtId="14" fontId="2" fillId="0" borderId="5" xfId="0" applyNumberFormat="1" applyFont="1" applyFill="1" applyBorder="1" applyAlignment="1">
      <alignment vertical="center"/>
    </xf>
    <xf numFmtId="14" fontId="1" fillId="0" borderId="0" xfId="0" quotePrefix="1" applyNumberFormat="1" applyFont="1" applyFill="1" applyBorder="1"/>
    <xf numFmtId="14" fontId="0" fillId="0" borderId="0" xfId="0" quotePrefix="1" applyNumberFormat="1" applyBorder="1"/>
    <xf numFmtId="14" fontId="0" fillId="0" borderId="2" xfId="0" quotePrefix="1" applyNumberFormat="1" applyBorder="1"/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14" fontId="0" fillId="0" borderId="4" xfId="0" applyNumberFormat="1" applyBorder="1"/>
    <xf numFmtId="0" fontId="8" fillId="10" borderId="20" xfId="0" applyFont="1" applyFill="1" applyBorder="1" applyAlignment="1">
      <alignment horizontal="center" vertical="center" wrapText="1"/>
    </xf>
    <xf numFmtId="0" fontId="8" fillId="10" borderId="21" xfId="0" applyFont="1" applyFill="1" applyBorder="1" applyAlignment="1">
      <alignment horizontal="center" vertical="center" wrapText="1"/>
    </xf>
    <xf numFmtId="0" fontId="1" fillId="11" borderId="18" xfId="0" applyFont="1" applyFill="1" applyBorder="1" applyAlignment="1">
      <alignment horizontal="center" vertical="center" wrapText="1"/>
    </xf>
    <xf numFmtId="0" fontId="1" fillId="11" borderId="19" xfId="0" applyFont="1" applyFill="1" applyBorder="1" applyAlignment="1">
      <alignment horizontal="center" vertical="center" wrapText="1"/>
    </xf>
    <xf numFmtId="0" fontId="1" fillId="9" borderId="10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center"/>
    </xf>
    <xf numFmtId="0" fontId="1" fillId="9" borderId="11" xfId="0" applyFont="1" applyFill="1" applyBorder="1" applyAlignment="1">
      <alignment horizontal="center"/>
    </xf>
    <xf numFmtId="0" fontId="1" fillId="9" borderId="7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0" fillId="9" borderId="1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6" fillId="12" borderId="18" xfId="0" applyFont="1" applyFill="1" applyBorder="1" applyAlignment="1">
      <alignment horizontal="center" vertical="center" wrapText="1"/>
    </xf>
    <xf numFmtId="0" fontId="6" fillId="12" borderId="19" xfId="0" applyFont="1" applyFill="1" applyBorder="1" applyAlignment="1">
      <alignment horizontal="center" vertical="center" wrapText="1"/>
    </xf>
    <xf numFmtId="0" fontId="6" fillId="13" borderId="15" xfId="0" applyFont="1" applyFill="1" applyBorder="1" applyAlignment="1">
      <alignment horizontal="center" vertical="center" wrapText="1"/>
    </xf>
    <xf numFmtId="0" fontId="6" fillId="13" borderId="16" xfId="0" applyFont="1" applyFill="1" applyBorder="1" applyAlignment="1">
      <alignment horizontal="center" vertical="center" wrapText="1"/>
    </xf>
    <xf numFmtId="0" fontId="1" fillId="11" borderId="7" xfId="0" applyFont="1" applyFill="1" applyBorder="1" applyAlignment="1">
      <alignment horizontal="center" vertical="center" wrapText="1"/>
    </xf>
    <xf numFmtId="0" fontId="1" fillId="11" borderId="9" xfId="0" applyFont="1" applyFill="1" applyBorder="1" applyAlignment="1">
      <alignment horizontal="center" vertical="center" wrapText="1"/>
    </xf>
    <xf numFmtId="0" fontId="1" fillId="20" borderId="8" xfId="0" applyFont="1" applyFill="1" applyBorder="1" applyAlignment="1">
      <alignment horizontal="center" vertical="center" wrapText="1"/>
    </xf>
    <xf numFmtId="0" fontId="1" fillId="20" borderId="9" xfId="0" applyFont="1" applyFill="1" applyBorder="1" applyAlignment="1">
      <alignment horizontal="center" vertical="center" wrapText="1"/>
    </xf>
    <xf numFmtId="0" fontId="1" fillId="20" borderId="26" xfId="0" applyFont="1" applyFill="1" applyBorder="1" applyAlignment="1">
      <alignment horizontal="center" vertical="center"/>
    </xf>
    <xf numFmtId="0" fontId="1" fillId="20" borderId="27" xfId="0" applyFont="1" applyFill="1" applyBorder="1" applyAlignment="1">
      <alignment horizontal="center" vertical="center"/>
    </xf>
    <xf numFmtId="0" fontId="1" fillId="20" borderId="0" xfId="0" applyFont="1" applyFill="1" applyBorder="1" applyAlignment="1">
      <alignment horizontal="center" vertical="center" wrapText="1"/>
    </xf>
    <xf numFmtId="0" fontId="1" fillId="20" borderId="11" xfId="0" applyFont="1" applyFill="1" applyBorder="1" applyAlignment="1">
      <alignment horizontal="center" vertical="center" wrapText="1"/>
    </xf>
    <xf numFmtId="0" fontId="1" fillId="20" borderId="26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0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9" fillId="14" borderId="1" xfId="0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4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40"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EDA5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Florian.dubois@fimatec-ing.com" TargetMode="External"/><Relationship Id="rId2" Type="http://schemas.openxmlformats.org/officeDocument/2006/relationships/hyperlink" Target="mailto:FRANCOIS.XAVIER.CHEDAL@fimatec-ing.com%20;" TargetMode="External"/><Relationship Id="rId1" Type="http://schemas.openxmlformats.org/officeDocument/2006/relationships/hyperlink" Target="mailto:JEAN.FRANCOIS.VANDENBUSSCHE@fimatec-ing.com%20;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mailto:thierry.duvivier@fimatec-ing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45"/>
  <sheetViews>
    <sheetView zoomScale="85" zoomScaleNormal="85" workbookViewId="0">
      <pane xSplit="5" ySplit="5" topLeftCell="F6" activePane="bottomRight" state="frozen"/>
      <selection pane="topRight" activeCell="H1" sqref="H1"/>
      <selection pane="bottomLeft" activeCell="A6" sqref="A6"/>
      <selection pane="bottomRight" activeCell="C47" sqref="C47"/>
    </sheetView>
  </sheetViews>
  <sheetFormatPr baseColWidth="10" defaultRowHeight="15" x14ac:dyDescent="0.25"/>
  <cols>
    <col min="1" max="1" width="16.7109375" bestFit="1" customWidth="1"/>
    <col min="2" max="2" width="17" bestFit="1" customWidth="1"/>
    <col min="3" max="3" width="32.42578125" bestFit="1" customWidth="1"/>
    <col min="4" max="4" width="13" bestFit="1" customWidth="1"/>
    <col min="5" max="5" width="15.5703125" customWidth="1"/>
    <col min="6" max="6" width="7.28515625" customWidth="1"/>
    <col min="7" max="7" width="14" customWidth="1"/>
    <col min="8" max="8" width="17.28515625" customWidth="1"/>
    <col min="9" max="9" width="20.5703125" style="98" customWidth="1"/>
    <col min="10" max="10" width="15.28515625" customWidth="1"/>
    <col min="11" max="11" width="14" customWidth="1"/>
    <col min="12" max="12" width="11.42578125" customWidth="1"/>
    <col min="13" max="13" width="12.140625" customWidth="1"/>
    <col min="14" max="14" width="20.140625" customWidth="1"/>
    <col min="15" max="15" width="17.28515625" customWidth="1"/>
    <col min="16" max="18" width="18.5703125" customWidth="1"/>
    <col min="19" max="19" width="22.5703125" customWidth="1"/>
    <col min="20" max="20" width="40.42578125" customWidth="1"/>
    <col min="21" max="21" width="23.7109375" customWidth="1"/>
    <col min="22" max="22" width="21" customWidth="1"/>
  </cols>
  <sheetData>
    <row r="1" spans="1:21" ht="15" customHeight="1" thickBot="1" x14ac:dyDescent="0.3">
      <c r="A1" t="s">
        <v>262</v>
      </c>
      <c r="B1" s="34">
        <f ca="1">TODAY()</f>
        <v>43117</v>
      </c>
      <c r="J1" s="32"/>
      <c r="K1" s="32"/>
      <c r="L1" s="32"/>
      <c r="P1" s="53"/>
      <c r="Q1" s="53"/>
      <c r="R1" s="53"/>
      <c r="S1" s="53"/>
    </row>
    <row r="2" spans="1:21" ht="15" customHeight="1" thickBot="1" x14ac:dyDescent="0.3">
      <c r="F2" s="121" t="s">
        <v>261</v>
      </c>
      <c r="G2" s="122"/>
      <c r="H2" s="123"/>
      <c r="I2" s="91" t="s">
        <v>204</v>
      </c>
      <c r="J2" s="133"/>
      <c r="K2" s="86"/>
      <c r="L2" s="133"/>
      <c r="M2" s="134"/>
      <c r="P2" s="53"/>
      <c r="Q2" s="53"/>
      <c r="R2" s="53"/>
      <c r="S2" s="53"/>
    </row>
    <row r="3" spans="1:21" ht="15" customHeight="1" thickBot="1" x14ac:dyDescent="0.3">
      <c r="D3" s="92"/>
      <c r="F3" s="118" t="s">
        <v>260</v>
      </c>
      <c r="G3" s="119"/>
      <c r="H3" s="120"/>
      <c r="I3" s="90" t="s">
        <v>259</v>
      </c>
      <c r="J3" s="137"/>
      <c r="K3" s="87"/>
      <c r="L3" s="137"/>
      <c r="M3" s="138"/>
      <c r="N3" s="127" t="s">
        <v>263</v>
      </c>
      <c r="O3" s="128"/>
      <c r="P3" s="53"/>
      <c r="Q3" s="53"/>
      <c r="R3" s="53"/>
      <c r="S3" s="53"/>
    </row>
    <row r="4" spans="1:21" ht="30" customHeight="1" x14ac:dyDescent="0.25">
      <c r="F4" s="124"/>
      <c r="G4" s="125"/>
      <c r="H4" s="126"/>
      <c r="I4" s="89"/>
      <c r="J4" s="139"/>
      <c r="K4" s="87"/>
      <c r="L4" s="135"/>
      <c r="M4" s="136"/>
      <c r="N4" s="129" t="s">
        <v>255</v>
      </c>
      <c r="O4" s="130"/>
      <c r="P4" s="116" t="s">
        <v>264</v>
      </c>
      <c r="Q4" s="117"/>
      <c r="R4" s="131" t="s">
        <v>291</v>
      </c>
      <c r="S4" s="132"/>
      <c r="T4" s="114" t="s">
        <v>265</v>
      </c>
      <c r="U4" s="114" t="s">
        <v>266</v>
      </c>
    </row>
    <row r="5" spans="1:21" ht="30" customHeight="1" thickBot="1" x14ac:dyDescent="0.3">
      <c r="A5" s="111" t="str">
        <f>'Annuaire sur Personnel'!C1</f>
        <v>Nom</v>
      </c>
      <c r="B5" s="111" t="str">
        <f>'Annuaire sur Personnel'!D1</f>
        <v>Prénom</v>
      </c>
      <c r="C5" s="112" t="str">
        <f>'Annuaire sur Personnel'!M1</f>
        <v>Poste</v>
      </c>
      <c r="D5" s="97" t="s">
        <v>366</v>
      </c>
      <c r="E5" s="85" t="s">
        <v>342</v>
      </c>
      <c r="F5" s="59" t="s">
        <v>254</v>
      </c>
      <c r="G5" s="60" t="s">
        <v>257</v>
      </c>
      <c r="H5" s="61" t="s">
        <v>258</v>
      </c>
      <c r="I5" s="65"/>
      <c r="J5" s="66" t="s">
        <v>250</v>
      </c>
      <c r="K5" s="99" t="s">
        <v>251</v>
      </c>
      <c r="L5" s="100" t="s">
        <v>252</v>
      </c>
      <c r="M5" s="67" t="s">
        <v>267</v>
      </c>
      <c r="N5" s="68" t="s">
        <v>268</v>
      </c>
      <c r="O5" s="69" t="s">
        <v>269</v>
      </c>
      <c r="P5" s="71" t="s">
        <v>268</v>
      </c>
      <c r="Q5" s="72" t="s">
        <v>269</v>
      </c>
      <c r="R5" s="76" t="s">
        <v>292</v>
      </c>
      <c r="S5" s="76" t="s">
        <v>293</v>
      </c>
      <c r="T5" s="115"/>
      <c r="U5" s="115"/>
    </row>
    <row r="6" spans="1:21" x14ac:dyDescent="0.25">
      <c r="A6" s="96" t="str">
        <f>'Annuaire sur Personnel'!C2</f>
        <v>BALADOU</v>
      </c>
      <c r="B6" s="96" t="str">
        <f>'Annuaire sur Personnel'!D2</f>
        <v>MARIE</v>
      </c>
      <c r="C6" s="101" t="str">
        <f>'Annuaire sur Personnel'!M2</f>
        <v>Animateur SSE</v>
      </c>
      <c r="D6" s="43" t="s">
        <v>367</v>
      </c>
      <c r="E6" s="43"/>
      <c r="F6" s="58"/>
      <c r="G6" s="58"/>
      <c r="H6" s="58"/>
      <c r="I6" s="58" t="s">
        <v>256</v>
      </c>
      <c r="J6" s="63"/>
      <c r="K6" s="63"/>
      <c r="L6" s="64"/>
      <c r="M6" s="58"/>
      <c r="N6" s="62"/>
      <c r="O6" s="62"/>
      <c r="P6" s="62"/>
      <c r="Q6" s="70"/>
      <c r="R6" s="70"/>
      <c r="S6" s="70"/>
      <c r="T6" s="62"/>
      <c r="U6" s="62"/>
    </row>
    <row r="7" spans="1:21" x14ac:dyDescent="0.25">
      <c r="A7" s="96" t="str">
        <f>'Annuaire sur Personnel'!C3</f>
        <v>BLONDELLE</v>
      </c>
      <c r="B7" s="96" t="str">
        <f>'Annuaire sur Personnel'!D3</f>
        <v>NICOLAS</v>
      </c>
      <c r="C7" s="101" t="str">
        <f>'Annuaire sur Personnel'!M3</f>
        <v>Cadre Technique</v>
      </c>
      <c r="D7" s="43" t="s">
        <v>356</v>
      </c>
      <c r="E7" s="43"/>
      <c r="F7" s="45">
        <v>2</v>
      </c>
      <c r="G7" s="50">
        <f>H7-365*4</f>
        <v>42161</v>
      </c>
      <c r="H7" s="47">
        <v>43621</v>
      </c>
      <c r="I7" s="43" t="s">
        <v>363</v>
      </c>
      <c r="J7" s="102">
        <v>41978</v>
      </c>
      <c r="K7" s="102">
        <v>42373</v>
      </c>
      <c r="L7" s="47">
        <f>J7+1095</f>
        <v>43073</v>
      </c>
      <c r="M7" s="43"/>
      <c r="N7" s="6"/>
      <c r="O7" s="6"/>
      <c r="P7" s="6"/>
      <c r="Q7" s="54"/>
      <c r="R7" s="113">
        <v>43091</v>
      </c>
      <c r="S7" s="113">
        <f>R7+1095</f>
        <v>44186</v>
      </c>
      <c r="T7" s="6" t="s">
        <v>381</v>
      </c>
      <c r="U7" s="6"/>
    </row>
    <row r="8" spans="1:21" ht="63.75" x14ac:dyDescent="0.25">
      <c r="A8" s="96" t="str">
        <f>'Annuaire sur Personnel'!C4</f>
        <v>BOCQUET</v>
      </c>
      <c r="B8" s="96" t="str">
        <f>'Annuaire sur Personnel'!D4</f>
        <v>STEPHANE</v>
      </c>
      <c r="C8" s="101" t="str">
        <f>'Annuaire sur Personnel'!M4</f>
        <v>Responsable BE</v>
      </c>
      <c r="D8" s="43" t="s">
        <v>367</v>
      </c>
      <c r="E8" s="43" t="s">
        <v>253</v>
      </c>
      <c r="F8" s="45">
        <v>2</v>
      </c>
      <c r="G8" s="50">
        <f t="shared" ref="G8:G43" si="0">H8-365*4</f>
        <v>42021</v>
      </c>
      <c r="H8" s="47">
        <v>43481</v>
      </c>
      <c r="I8" s="43" t="s">
        <v>379</v>
      </c>
      <c r="J8" s="102">
        <v>42373</v>
      </c>
      <c r="K8" s="102">
        <v>42373</v>
      </c>
      <c r="L8" s="47">
        <v>42739</v>
      </c>
      <c r="M8" s="43" t="s">
        <v>253</v>
      </c>
      <c r="N8" s="6"/>
      <c r="O8" s="6"/>
      <c r="P8" s="6"/>
      <c r="Q8" s="54"/>
      <c r="R8" s="54"/>
      <c r="S8" s="54"/>
      <c r="T8" s="55" t="s">
        <v>383</v>
      </c>
      <c r="U8" s="45" t="s">
        <v>273</v>
      </c>
    </row>
    <row r="9" spans="1:21" x14ac:dyDescent="0.25">
      <c r="A9" s="96" t="e">
        <f>'Annuaire sur Personnel'!#REF!</f>
        <v>#REF!</v>
      </c>
      <c r="B9" s="96" t="e">
        <f>'Annuaire sur Personnel'!#REF!</f>
        <v>#REF!</v>
      </c>
      <c r="C9" s="101" t="e">
        <f>'Annuaire sur Personnel'!#REF!</f>
        <v>#REF!</v>
      </c>
      <c r="D9" s="43" t="s">
        <v>369</v>
      </c>
      <c r="E9" s="43"/>
      <c r="F9" s="45">
        <v>1</v>
      </c>
      <c r="G9" s="50">
        <f t="shared" si="0"/>
        <v>42633</v>
      </c>
      <c r="H9" s="47">
        <v>44093</v>
      </c>
      <c r="I9" s="43" t="s">
        <v>343</v>
      </c>
      <c r="J9" s="102">
        <v>42632</v>
      </c>
      <c r="K9" s="102">
        <v>43049</v>
      </c>
      <c r="L9" s="47">
        <v>44144</v>
      </c>
      <c r="M9" s="43" t="s">
        <v>253</v>
      </c>
      <c r="N9" s="6"/>
      <c r="O9" s="6"/>
      <c r="P9" s="6"/>
      <c r="Q9" s="54"/>
      <c r="R9" s="113">
        <v>43091</v>
      </c>
      <c r="S9" s="113">
        <f>R9+1095</f>
        <v>44186</v>
      </c>
      <c r="T9" s="6"/>
      <c r="U9" s="6"/>
    </row>
    <row r="10" spans="1:21" x14ac:dyDescent="0.25">
      <c r="A10" s="96" t="e">
        <f>'Annuaire sur Personnel'!#REF!</f>
        <v>#REF!</v>
      </c>
      <c r="B10" s="96" t="e">
        <f>'Annuaire sur Personnel'!#REF!</f>
        <v>#REF!</v>
      </c>
      <c r="C10" s="101" t="e">
        <f>'Annuaire sur Personnel'!#REF!</f>
        <v>#REF!</v>
      </c>
      <c r="D10" s="43" t="s">
        <v>367</v>
      </c>
      <c r="E10" s="43"/>
      <c r="F10" s="45">
        <v>2</v>
      </c>
      <c r="G10" s="50">
        <f t="shared" si="0"/>
        <v>41921</v>
      </c>
      <c r="H10" s="47">
        <v>43381</v>
      </c>
      <c r="I10" s="43" t="s">
        <v>375</v>
      </c>
      <c r="J10" s="102">
        <v>41978</v>
      </c>
      <c r="K10" s="102">
        <v>43049</v>
      </c>
      <c r="L10" s="47">
        <v>44144</v>
      </c>
      <c r="M10" s="43" t="s">
        <v>253</v>
      </c>
      <c r="N10" s="6"/>
      <c r="O10" s="6"/>
      <c r="P10" s="6"/>
      <c r="Q10" s="54"/>
      <c r="R10" s="54"/>
      <c r="S10" s="54"/>
      <c r="T10" s="6"/>
      <c r="U10" s="45" t="s">
        <v>274</v>
      </c>
    </row>
    <row r="11" spans="1:21" x14ac:dyDescent="0.25">
      <c r="A11" s="96" t="e">
        <f>'Annuaire sur Personnel'!#REF!</f>
        <v>#REF!</v>
      </c>
      <c r="B11" s="96" t="e">
        <f>'Annuaire sur Personnel'!#REF!</f>
        <v>#REF!</v>
      </c>
      <c r="C11" s="101" t="e">
        <f>'Annuaire sur Personnel'!#REF!</f>
        <v>#REF!</v>
      </c>
      <c r="D11" s="43" t="s">
        <v>368</v>
      </c>
      <c r="E11" s="43"/>
      <c r="F11" s="45">
        <v>2</v>
      </c>
      <c r="G11" s="50">
        <f t="shared" si="0"/>
        <v>42334</v>
      </c>
      <c r="H11" s="47">
        <v>43794</v>
      </c>
      <c r="I11" s="43" t="s">
        <v>363</v>
      </c>
      <c r="J11" s="103">
        <v>42373</v>
      </c>
      <c r="K11" s="103">
        <v>43049</v>
      </c>
      <c r="L11" s="47">
        <v>44144</v>
      </c>
      <c r="M11" s="43"/>
      <c r="N11" s="6"/>
      <c r="O11" s="6"/>
      <c r="P11" s="6"/>
      <c r="Q11" s="54"/>
      <c r="R11" s="54"/>
      <c r="S11" s="54"/>
      <c r="T11" s="6" t="s">
        <v>381</v>
      </c>
      <c r="U11" s="6"/>
    </row>
    <row r="12" spans="1:21" x14ac:dyDescent="0.25">
      <c r="A12" s="96" t="e">
        <f>'Annuaire sur Personnel'!#REF!</f>
        <v>#REF!</v>
      </c>
      <c r="B12" s="96" t="e">
        <f>'Annuaire sur Personnel'!#REF!</f>
        <v>#REF!</v>
      </c>
      <c r="C12" s="101" t="e">
        <f>'Annuaire sur Personnel'!#REF!</f>
        <v>#REF!</v>
      </c>
      <c r="D12" s="43" t="s">
        <v>368</v>
      </c>
      <c r="E12" s="43" t="s">
        <v>253</v>
      </c>
      <c r="F12" s="45">
        <v>2</v>
      </c>
      <c r="G12" s="50">
        <f t="shared" si="0"/>
        <v>42476</v>
      </c>
      <c r="H12" s="47">
        <v>43936</v>
      </c>
      <c r="I12" s="43" t="s">
        <v>363</v>
      </c>
      <c r="J12" s="102">
        <v>41978</v>
      </c>
      <c r="K12" s="103">
        <v>42373</v>
      </c>
      <c r="L12" s="47">
        <v>43073</v>
      </c>
      <c r="M12" s="43"/>
      <c r="N12" s="6"/>
      <c r="O12" s="6"/>
      <c r="P12" s="6"/>
      <c r="Q12" s="54"/>
      <c r="R12" s="54"/>
      <c r="S12" s="54"/>
      <c r="T12" s="6" t="s">
        <v>381</v>
      </c>
      <c r="U12" s="6"/>
    </row>
    <row r="13" spans="1:21" x14ac:dyDescent="0.25">
      <c r="A13" s="96" t="str">
        <f>'Annuaire sur Personnel'!C5</f>
        <v>CHEDAL</v>
      </c>
      <c r="B13" s="96" t="str">
        <f>'Annuaire sur Personnel'!D5</f>
        <v>FRANCOIS XAVIER</v>
      </c>
      <c r="C13" s="101" t="str">
        <f>'Annuaire sur Personnel'!M5</f>
        <v>Dessinateur</v>
      </c>
      <c r="D13" s="43" t="s">
        <v>367</v>
      </c>
      <c r="E13" s="43"/>
      <c r="F13" s="45">
        <v>2</v>
      </c>
      <c r="G13" s="50">
        <f t="shared" si="0"/>
        <v>41878</v>
      </c>
      <c r="H13" s="47">
        <v>43338</v>
      </c>
      <c r="I13" s="43" t="s">
        <v>363</v>
      </c>
      <c r="J13" s="102">
        <v>41978</v>
      </c>
      <c r="K13" s="103">
        <v>42373</v>
      </c>
      <c r="L13" s="47">
        <v>43073</v>
      </c>
      <c r="M13" s="43"/>
      <c r="N13" s="6"/>
      <c r="O13" s="6"/>
      <c r="P13" s="6"/>
      <c r="Q13" s="54"/>
      <c r="R13" s="113">
        <v>43091</v>
      </c>
      <c r="S13" s="113">
        <f>R13+1095</f>
        <v>44186</v>
      </c>
      <c r="T13" s="6"/>
      <c r="U13" s="6"/>
    </row>
    <row r="14" spans="1:21" x14ac:dyDescent="0.25">
      <c r="A14" s="96" t="e">
        <f>'Annuaire sur Personnel'!#REF!</f>
        <v>#REF!</v>
      </c>
      <c r="B14" s="96" t="e">
        <f>'Annuaire sur Personnel'!#REF!</f>
        <v>#REF!</v>
      </c>
      <c r="C14" s="101" t="e">
        <f>'Annuaire sur Personnel'!#REF!</f>
        <v>#REF!</v>
      </c>
      <c r="D14" s="43" t="s">
        <v>367</v>
      </c>
      <c r="E14" s="43"/>
      <c r="F14" s="45">
        <v>2</v>
      </c>
      <c r="G14" s="50">
        <f t="shared" si="0"/>
        <v>41528</v>
      </c>
      <c r="H14" s="47">
        <v>42988</v>
      </c>
      <c r="I14" s="43" t="str">
        <f>IF(D14="x","B0V,H0V;BR","")</f>
        <v/>
      </c>
      <c r="J14" s="102">
        <v>41978</v>
      </c>
      <c r="K14" s="102">
        <v>42373</v>
      </c>
      <c r="L14" s="50">
        <v>43073</v>
      </c>
      <c r="M14" s="43" t="s">
        <v>253</v>
      </c>
      <c r="N14" s="6"/>
      <c r="O14" s="51">
        <v>43425</v>
      </c>
      <c r="P14" s="50">
        <v>40961</v>
      </c>
      <c r="Q14" s="54"/>
      <c r="R14" s="54"/>
      <c r="S14" s="54"/>
      <c r="T14" s="56" t="s">
        <v>271</v>
      </c>
      <c r="U14" s="43" t="s">
        <v>273</v>
      </c>
    </row>
    <row r="15" spans="1:21" x14ac:dyDescent="0.25">
      <c r="A15" s="96" t="str">
        <f>'Annuaire sur Personnel'!C6</f>
        <v>COEUGNET</v>
      </c>
      <c r="B15" s="96" t="str">
        <f>'Annuaire sur Personnel'!D6</f>
        <v>SEBASTIEN</v>
      </c>
      <c r="C15" s="101" t="str">
        <f>'Annuaire sur Personnel'!M6</f>
        <v>Ingénieur</v>
      </c>
      <c r="D15" s="43" t="s">
        <v>367</v>
      </c>
      <c r="E15" s="43" t="s">
        <v>253</v>
      </c>
      <c r="F15" s="43"/>
      <c r="G15" s="50"/>
      <c r="H15" s="43"/>
      <c r="I15" s="43" t="s">
        <v>290</v>
      </c>
      <c r="J15" s="8"/>
      <c r="K15" s="8"/>
      <c r="L15" s="47"/>
      <c r="M15" s="43"/>
      <c r="N15" s="6"/>
      <c r="O15" s="6"/>
      <c r="P15" s="6"/>
      <c r="Q15" s="54"/>
      <c r="R15" s="54"/>
      <c r="S15" s="54"/>
      <c r="T15" s="6"/>
      <c r="U15" s="6"/>
    </row>
    <row r="16" spans="1:21" x14ac:dyDescent="0.25">
      <c r="A16" s="96" t="str">
        <f>'Annuaire sur Personnel'!C7</f>
        <v>COURBET</v>
      </c>
      <c r="B16" s="96" t="str">
        <f>'Annuaire sur Personnel'!D7</f>
        <v>MATHIEU</v>
      </c>
      <c r="C16" s="101" t="str">
        <f>'Annuaire sur Personnel'!M7</f>
        <v>Dessinateur</v>
      </c>
      <c r="D16" s="43" t="s">
        <v>367</v>
      </c>
      <c r="E16" s="43"/>
      <c r="F16" s="45">
        <v>2</v>
      </c>
      <c r="G16" s="50">
        <f t="shared" si="0"/>
        <v>42319</v>
      </c>
      <c r="H16" s="47">
        <v>43779</v>
      </c>
      <c r="I16" s="43" t="s">
        <v>279</v>
      </c>
      <c r="J16" s="104">
        <v>41877</v>
      </c>
      <c r="K16" s="103">
        <v>43049</v>
      </c>
      <c r="L16" s="50">
        <v>44144</v>
      </c>
      <c r="M16" s="43"/>
      <c r="N16" s="6"/>
      <c r="O16" s="6"/>
      <c r="P16" s="6"/>
      <c r="Q16" s="54"/>
      <c r="R16" s="113">
        <v>43091</v>
      </c>
      <c r="S16" s="113">
        <f>R16+1095</f>
        <v>44186</v>
      </c>
      <c r="T16" s="6"/>
      <c r="U16" s="6"/>
    </row>
    <row r="17" spans="1:21" x14ac:dyDescent="0.25">
      <c r="A17" s="96" t="str">
        <f>'Annuaire sur Personnel'!C8</f>
        <v>CRETEL</v>
      </c>
      <c r="B17" s="96" t="str">
        <f>'Annuaire sur Personnel'!D8</f>
        <v>SEBASTIEN</v>
      </c>
      <c r="C17" s="101" t="str">
        <f>'Annuaire sur Personnel'!M8</f>
        <v>Ingénieur</v>
      </c>
      <c r="D17" s="43" t="s">
        <v>367</v>
      </c>
      <c r="E17" s="43"/>
      <c r="F17" s="45">
        <v>2</v>
      </c>
      <c r="G17" s="50">
        <v>43021</v>
      </c>
      <c r="H17" s="47">
        <v>44481</v>
      </c>
      <c r="I17" s="43"/>
      <c r="J17" s="107"/>
      <c r="K17" s="103">
        <v>43049</v>
      </c>
      <c r="L17" s="50">
        <v>44144</v>
      </c>
      <c r="M17" s="43"/>
      <c r="N17" s="6"/>
      <c r="O17" s="6"/>
      <c r="P17" s="6"/>
      <c r="Q17" s="54"/>
      <c r="R17" s="113">
        <v>43091</v>
      </c>
      <c r="S17" s="113">
        <f>R17+1095</f>
        <v>44186</v>
      </c>
      <c r="T17" s="6" t="s">
        <v>381</v>
      </c>
      <c r="U17" s="6"/>
    </row>
    <row r="18" spans="1:21" ht="38.25" x14ac:dyDescent="0.25">
      <c r="A18" s="96" t="str">
        <f>'Annuaire sur Personnel'!C9</f>
        <v>DEWAELE</v>
      </c>
      <c r="B18" s="96" t="str">
        <f>'Annuaire sur Personnel'!D9</f>
        <v>BERNARD</v>
      </c>
      <c r="C18" s="101" t="str">
        <f>'Annuaire sur Personnel'!M9</f>
        <v>Ingénieur</v>
      </c>
      <c r="D18" s="43"/>
      <c r="E18" s="43" t="s">
        <v>253</v>
      </c>
      <c r="F18" s="45">
        <v>2</v>
      </c>
      <c r="G18" s="50">
        <f t="shared" si="0"/>
        <v>41230</v>
      </c>
      <c r="H18" s="48">
        <v>42690</v>
      </c>
      <c r="I18" s="43" t="s">
        <v>377</v>
      </c>
      <c r="J18" s="102">
        <v>41978</v>
      </c>
      <c r="K18" s="103"/>
      <c r="L18" s="50">
        <v>43073</v>
      </c>
      <c r="M18" s="43"/>
      <c r="N18" s="6"/>
      <c r="O18" s="52" t="s">
        <v>270</v>
      </c>
      <c r="P18" s="6"/>
      <c r="Q18" s="54"/>
      <c r="R18" s="54"/>
      <c r="S18" s="54"/>
      <c r="T18" s="57" t="s">
        <v>272</v>
      </c>
      <c r="U18" s="45" t="s">
        <v>273</v>
      </c>
    </row>
    <row r="19" spans="1:21" x14ac:dyDescent="0.25">
      <c r="A19" s="96" t="str">
        <f>'Annuaire sur Personnel'!C10</f>
        <v>DUPUICH</v>
      </c>
      <c r="B19" s="96" t="str">
        <f>'Annuaire sur Personnel'!D10</f>
        <v>MATHIEU</v>
      </c>
      <c r="C19" s="101" t="str">
        <f>'Annuaire sur Personnel'!M10</f>
        <v>Cadre Technique</v>
      </c>
      <c r="D19" s="43"/>
      <c r="E19" s="43"/>
      <c r="F19" s="43"/>
      <c r="G19" s="50"/>
      <c r="H19" s="43"/>
      <c r="I19" s="43" t="str">
        <f>IF(D19="x","B0V,H0V;BR","")</f>
        <v/>
      </c>
      <c r="J19" s="8"/>
      <c r="K19" s="8"/>
      <c r="L19" s="50"/>
      <c r="M19" s="43"/>
      <c r="N19" s="6"/>
      <c r="O19" s="6"/>
      <c r="P19" s="6"/>
      <c r="Q19" s="54"/>
      <c r="R19" s="54"/>
      <c r="S19" s="54"/>
      <c r="T19" s="6"/>
      <c r="U19" s="6"/>
    </row>
    <row r="20" spans="1:21" x14ac:dyDescent="0.25">
      <c r="A20" s="96" t="str">
        <f>'Annuaire sur Personnel'!C11</f>
        <v>FAUCON</v>
      </c>
      <c r="B20" s="96" t="str">
        <f>'Annuaire sur Personnel'!D11</f>
        <v>MICKAEL</v>
      </c>
      <c r="C20" s="101" t="str">
        <f>'Annuaire sur Personnel'!M11</f>
        <v>Animateur SSE</v>
      </c>
      <c r="D20" s="43"/>
      <c r="E20" s="43" t="s">
        <v>253</v>
      </c>
      <c r="F20" s="43"/>
      <c r="G20" s="50"/>
      <c r="H20" s="43"/>
      <c r="I20" s="43" t="str">
        <f>IF(D20="x","B0V,H0V;BR","")</f>
        <v/>
      </c>
      <c r="J20" s="8"/>
      <c r="K20" s="8"/>
      <c r="L20" s="47"/>
      <c r="M20" s="43"/>
      <c r="N20" s="6"/>
      <c r="O20" s="6"/>
      <c r="P20" s="6"/>
      <c r="Q20" s="54"/>
      <c r="R20" s="54"/>
      <c r="S20" s="54"/>
      <c r="T20" s="6"/>
      <c r="U20" s="6"/>
    </row>
    <row r="21" spans="1:21" x14ac:dyDescent="0.25">
      <c r="A21" s="96" t="str">
        <f>'Annuaire sur Personnel'!C12</f>
        <v>FLANDRIN</v>
      </c>
      <c r="B21" s="96" t="str">
        <f>'Annuaire sur Personnel'!D12</f>
        <v>ALEXANDRE</v>
      </c>
      <c r="C21" s="101" t="str">
        <f>'Annuaire sur Personnel'!M12</f>
        <v>Dessinateur</v>
      </c>
      <c r="D21" s="43" t="s">
        <v>368</v>
      </c>
      <c r="E21" s="43"/>
      <c r="F21" s="45">
        <v>2</v>
      </c>
      <c r="G21" s="50">
        <f t="shared" si="0"/>
        <v>42180</v>
      </c>
      <c r="H21" s="47">
        <v>43640</v>
      </c>
      <c r="I21" s="43" t="s">
        <v>363</v>
      </c>
      <c r="J21" s="103">
        <v>42373</v>
      </c>
      <c r="K21" s="103">
        <v>42373</v>
      </c>
      <c r="L21" s="50"/>
      <c r="M21" s="43"/>
      <c r="N21" s="6"/>
      <c r="O21" s="6"/>
      <c r="P21" s="6"/>
      <c r="Q21" s="54"/>
      <c r="R21" s="113">
        <v>43091</v>
      </c>
      <c r="S21" s="113">
        <f>R21+1095</f>
        <v>44186</v>
      </c>
      <c r="T21" s="6" t="s">
        <v>380</v>
      </c>
      <c r="U21" s="6"/>
    </row>
    <row r="22" spans="1:21" x14ac:dyDescent="0.25">
      <c r="A22" s="96" t="str">
        <f>'Annuaire sur Personnel'!C13</f>
        <v>FRIPP</v>
      </c>
      <c r="B22" s="96" t="str">
        <f>'Annuaire sur Personnel'!D13</f>
        <v>NICOLAS</v>
      </c>
      <c r="C22" s="101" t="str">
        <f>'Annuaire sur Personnel'!M13</f>
        <v>Cadre Administratif</v>
      </c>
      <c r="D22" s="43"/>
      <c r="E22" s="43"/>
      <c r="F22" s="43"/>
      <c r="G22" s="50"/>
      <c r="H22" s="43"/>
      <c r="I22" s="43" t="str">
        <f>IF(D22="x","B0V,H0V;BR","")</f>
        <v/>
      </c>
      <c r="J22" s="8"/>
      <c r="K22" s="8"/>
      <c r="L22" s="47"/>
      <c r="M22" s="43"/>
      <c r="N22" s="6"/>
      <c r="O22" s="6"/>
      <c r="P22" s="6"/>
      <c r="Q22" s="54"/>
      <c r="R22" s="54"/>
      <c r="S22" s="54"/>
      <c r="T22" s="6"/>
      <c r="U22" s="6"/>
    </row>
    <row r="23" spans="1:21" x14ac:dyDescent="0.25">
      <c r="A23" s="96" t="str">
        <f>'Annuaire sur Personnel'!C14</f>
        <v>GARS</v>
      </c>
      <c r="B23" s="96" t="str">
        <f>'Annuaire sur Personnel'!D14</f>
        <v>SEBASTIEN</v>
      </c>
      <c r="C23" s="101" t="str">
        <f>'Annuaire sur Personnel'!M14</f>
        <v>Responsable d'Agence</v>
      </c>
      <c r="D23" s="43"/>
      <c r="E23" s="44" t="s">
        <v>253</v>
      </c>
      <c r="F23" s="45">
        <v>2</v>
      </c>
      <c r="G23" s="50">
        <f t="shared" si="0"/>
        <v>41361</v>
      </c>
      <c r="H23" s="47">
        <v>42821</v>
      </c>
      <c r="I23" s="43" t="str">
        <f>IF(D23="x","B0V,H0V;BR","")</f>
        <v/>
      </c>
      <c r="J23" s="102">
        <v>41978</v>
      </c>
      <c r="K23" s="103">
        <v>42373</v>
      </c>
      <c r="L23" s="50">
        <v>43073</v>
      </c>
      <c r="M23" s="43" t="s">
        <v>253</v>
      </c>
      <c r="N23" s="6"/>
      <c r="O23" s="6"/>
      <c r="P23" s="6"/>
      <c r="Q23" s="54"/>
      <c r="R23" s="54"/>
      <c r="S23" s="54"/>
      <c r="T23" s="6" t="s">
        <v>381</v>
      </c>
      <c r="U23" s="6"/>
    </row>
    <row r="24" spans="1:21" x14ac:dyDescent="0.25">
      <c r="A24" s="96" t="str">
        <f>'Annuaire sur Personnel'!C15</f>
        <v>GRUWEZ</v>
      </c>
      <c r="B24" s="96" t="str">
        <f>'Annuaire sur Personnel'!D15</f>
        <v>PATRICK</v>
      </c>
      <c r="C24" s="101" t="str">
        <f>'Annuaire sur Personnel'!M15</f>
        <v>Chef de projets</v>
      </c>
      <c r="D24" s="43"/>
      <c r="E24" s="44" t="s">
        <v>253</v>
      </c>
      <c r="F24" s="43"/>
      <c r="G24" s="50"/>
      <c r="H24" s="43"/>
      <c r="I24" s="43" t="str">
        <f>IF(D24="x","B0V,H0V;BR","")</f>
        <v/>
      </c>
      <c r="J24" s="8"/>
      <c r="K24" s="8"/>
      <c r="L24" s="47"/>
      <c r="M24" s="43"/>
      <c r="N24" s="6"/>
      <c r="O24" s="6"/>
      <c r="P24" s="6"/>
      <c r="Q24" s="54"/>
      <c r="R24" s="54"/>
      <c r="S24" s="54"/>
      <c r="T24" s="6"/>
      <c r="U24" s="6"/>
    </row>
    <row r="25" spans="1:21" x14ac:dyDescent="0.25">
      <c r="A25" s="106" t="e">
        <f>'Annuaire sur Personnel'!#REF!</f>
        <v>#REF!</v>
      </c>
      <c r="B25" s="106" t="e">
        <f>'Annuaire sur Personnel'!#REF!</f>
        <v>#REF!</v>
      </c>
      <c r="C25" s="101" t="e">
        <f>'Annuaire sur Personnel'!#REF!</f>
        <v>#REF!</v>
      </c>
      <c r="D25" s="43" t="s">
        <v>367</v>
      </c>
      <c r="E25" s="44" t="e">
        <f>IF(C25="Animateur SSE","NC","")</f>
        <v>#REF!</v>
      </c>
      <c r="F25" s="49">
        <v>1</v>
      </c>
      <c r="G25" s="50">
        <f t="shared" si="0"/>
        <v>41621</v>
      </c>
      <c r="H25" s="47">
        <v>43081</v>
      </c>
      <c r="I25" s="43" t="s">
        <v>290</v>
      </c>
      <c r="J25" s="103">
        <v>42373</v>
      </c>
      <c r="K25" s="103">
        <v>42373</v>
      </c>
      <c r="L25" s="47"/>
      <c r="M25" s="43"/>
      <c r="N25" s="6"/>
      <c r="O25" s="6"/>
      <c r="P25" s="6"/>
      <c r="Q25" s="54"/>
      <c r="R25" s="54"/>
      <c r="S25" s="54"/>
      <c r="T25" s="6"/>
      <c r="U25" s="6"/>
    </row>
    <row r="26" spans="1:21" x14ac:dyDescent="0.25">
      <c r="A26" s="96" t="str">
        <f>'Annuaire sur Personnel'!C16</f>
        <v>JOUNIAUX</v>
      </c>
      <c r="B26" s="96" t="str">
        <f>'Annuaire sur Personnel'!D16</f>
        <v>HERVE</v>
      </c>
      <c r="C26" s="101" t="str">
        <f>'Annuaire sur Personnel'!M16</f>
        <v>Chef de projets</v>
      </c>
      <c r="D26" s="43" t="s">
        <v>367</v>
      </c>
      <c r="E26" s="44" t="s">
        <v>253</v>
      </c>
      <c r="F26" s="45">
        <v>2</v>
      </c>
      <c r="G26" s="50">
        <f t="shared" si="0"/>
        <v>42104</v>
      </c>
      <c r="H26" s="47">
        <v>43564</v>
      </c>
      <c r="I26" s="43" t="str">
        <f>IF(D26="x","B0V,H0V;BR","")</f>
        <v/>
      </c>
      <c r="J26" s="8"/>
      <c r="K26" s="8"/>
      <c r="L26" s="50"/>
      <c r="M26" s="43"/>
      <c r="N26" s="6"/>
      <c r="O26" s="46">
        <v>43639</v>
      </c>
      <c r="P26" s="6"/>
      <c r="Q26" s="54"/>
      <c r="R26" s="54"/>
      <c r="S26" s="54"/>
      <c r="T26" s="6"/>
      <c r="U26" s="6"/>
    </row>
    <row r="27" spans="1:21" x14ac:dyDescent="0.25">
      <c r="A27" s="96" t="e">
        <f>'Annuaire sur Personnel'!#REF!</f>
        <v>#REF!</v>
      </c>
      <c r="B27" s="96" t="e">
        <f>'Annuaire sur Personnel'!#REF!</f>
        <v>#REF!</v>
      </c>
      <c r="C27" s="101" t="e">
        <f>'Annuaire sur Personnel'!#REF!</f>
        <v>#REF!</v>
      </c>
      <c r="D27" s="43" t="s">
        <v>367</v>
      </c>
      <c r="E27" s="44" t="e">
        <f>IF(C27="Animateur SSE","NC","")</f>
        <v>#REF!</v>
      </c>
      <c r="F27" s="43"/>
      <c r="G27" s="50"/>
      <c r="H27" s="43"/>
      <c r="I27" s="43" t="s">
        <v>290</v>
      </c>
      <c r="J27" s="8"/>
      <c r="K27" s="8" t="s">
        <v>384</v>
      </c>
      <c r="L27" s="50"/>
      <c r="M27" s="43"/>
      <c r="N27" s="6"/>
      <c r="O27" s="6"/>
      <c r="P27" s="6"/>
      <c r="Q27" s="54"/>
      <c r="R27" s="54"/>
      <c r="S27" s="54"/>
      <c r="T27" s="6"/>
      <c r="U27" s="6"/>
    </row>
    <row r="28" spans="1:21" ht="30" x14ac:dyDescent="0.25">
      <c r="A28" s="96" t="str">
        <f>'Annuaire sur Personnel'!C17</f>
        <v>LECOCQ</v>
      </c>
      <c r="B28" s="96" t="str">
        <f>'Annuaire sur Personnel'!D17</f>
        <v>REMI</v>
      </c>
      <c r="C28" s="101" t="str">
        <f>'Annuaire sur Personnel'!M17</f>
        <v>Chef de projets</v>
      </c>
      <c r="D28" s="43" t="s">
        <v>368</v>
      </c>
      <c r="E28" s="44" t="s">
        <v>253</v>
      </c>
      <c r="F28" s="43"/>
      <c r="G28" s="50"/>
      <c r="H28" s="43"/>
      <c r="I28" s="43" t="s">
        <v>364</v>
      </c>
      <c r="J28" s="8"/>
      <c r="K28" s="8"/>
      <c r="L28" s="50"/>
      <c r="M28" s="43"/>
      <c r="N28" s="6"/>
      <c r="O28" s="6"/>
      <c r="P28" s="6"/>
      <c r="Q28" s="54"/>
      <c r="R28" s="113">
        <v>43091</v>
      </c>
      <c r="S28" s="113">
        <f>R28+1095</f>
        <v>44186</v>
      </c>
      <c r="T28" s="56" t="s">
        <v>382</v>
      </c>
      <c r="U28" s="6"/>
    </row>
    <row r="29" spans="1:21" x14ac:dyDescent="0.25">
      <c r="A29" s="96" t="str">
        <f>'Annuaire sur Personnel'!C18</f>
        <v>LEGROS</v>
      </c>
      <c r="B29" s="96" t="str">
        <f>'Annuaire sur Personnel'!D18</f>
        <v>NORBERT</v>
      </c>
      <c r="C29" s="101" t="str">
        <f>'Annuaire sur Personnel'!M18</f>
        <v>Ingénieur</v>
      </c>
      <c r="D29" s="43"/>
      <c r="E29" s="44" t="str">
        <f>IF(C29="Animateur SSE","NC","")</f>
        <v/>
      </c>
      <c r="F29" s="43"/>
      <c r="G29" s="50"/>
      <c r="H29" s="43"/>
      <c r="I29" s="43" t="s">
        <v>365</v>
      </c>
      <c r="J29" s="8"/>
      <c r="K29" s="8"/>
      <c r="L29" s="50"/>
      <c r="M29" s="43"/>
      <c r="N29" s="6"/>
      <c r="O29" s="6"/>
      <c r="P29" s="6"/>
      <c r="Q29" s="54"/>
      <c r="R29" s="54"/>
      <c r="S29" s="54"/>
      <c r="T29" s="6"/>
      <c r="U29" s="6"/>
    </row>
    <row r="30" spans="1:21" x14ac:dyDescent="0.25">
      <c r="A30" s="96" t="str">
        <f>'Annuaire sur Personnel'!C19</f>
        <v>LELEU</v>
      </c>
      <c r="B30" s="96" t="str">
        <f>'Annuaire sur Personnel'!D19</f>
        <v>CATHERINE</v>
      </c>
      <c r="C30" s="101" t="str">
        <f>'Annuaire sur Personnel'!M19</f>
        <v>Secrétaire</v>
      </c>
      <c r="D30" s="43"/>
      <c r="E30" s="44" t="str">
        <f>IF(C30="Animateur SSE","NC","")</f>
        <v/>
      </c>
      <c r="F30" s="43"/>
      <c r="G30" s="50"/>
      <c r="H30" s="43"/>
      <c r="I30" s="43" t="str">
        <f>IF(D30="x","B0V,H0V;BR","")</f>
        <v/>
      </c>
      <c r="J30" s="8"/>
      <c r="K30" s="8"/>
      <c r="L30" s="47"/>
      <c r="M30" s="43"/>
      <c r="N30" s="6"/>
      <c r="O30" s="6"/>
      <c r="P30" s="50">
        <v>40961</v>
      </c>
      <c r="Q30" s="54"/>
      <c r="R30" s="54"/>
      <c r="S30" s="54"/>
      <c r="T30" s="6"/>
      <c r="U30" s="6"/>
    </row>
    <row r="31" spans="1:21" x14ac:dyDescent="0.25">
      <c r="A31" s="96" t="str">
        <f>'Annuaire sur Personnel'!C20</f>
        <v>MESMACQUE</v>
      </c>
      <c r="B31" s="96" t="str">
        <f>'Annuaire sur Personnel'!D20</f>
        <v>LAURENT</v>
      </c>
      <c r="C31" s="101" t="str">
        <f>'Annuaire sur Personnel'!M20</f>
        <v>Dessinateur</v>
      </c>
      <c r="D31" s="43" t="s">
        <v>367</v>
      </c>
      <c r="E31" s="44" t="str">
        <f>IF(C31="Animateur SSE","NC","")</f>
        <v/>
      </c>
      <c r="F31" s="43">
        <v>2</v>
      </c>
      <c r="G31" s="50">
        <f t="shared" si="0"/>
        <v>41958</v>
      </c>
      <c r="H31" s="47">
        <v>43418</v>
      </c>
      <c r="I31" s="43" t="s">
        <v>290</v>
      </c>
      <c r="J31" s="102">
        <v>41978</v>
      </c>
      <c r="K31" s="103">
        <v>42373</v>
      </c>
      <c r="L31" s="47">
        <v>43073</v>
      </c>
      <c r="M31" s="43" t="s">
        <v>253</v>
      </c>
      <c r="N31" s="6"/>
      <c r="O31" s="6"/>
      <c r="P31" s="50">
        <v>40961</v>
      </c>
      <c r="Q31" s="54"/>
      <c r="R31" s="54"/>
      <c r="S31" s="54"/>
      <c r="T31" s="6"/>
      <c r="U31" s="6"/>
    </row>
    <row r="32" spans="1:21" x14ac:dyDescent="0.25">
      <c r="A32" s="96" t="str">
        <f>'Annuaire sur Personnel'!C21</f>
        <v>QUENTON</v>
      </c>
      <c r="B32" s="96" t="str">
        <f>'Annuaire sur Personnel'!D21</f>
        <v>FRANCK</v>
      </c>
      <c r="C32" s="101" t="str">
        <f>'Annuaire sur Personnel'!M21</f>
        <v>Projeteur</v>
      </c>
      <c r="D32" s="43" t="s">
        <v>367</v>
      </c>
      <c r="E32" s="44" t="str">
        <f>IF(C32="Animateur SSE","NC","")</f>
        <v/>
      </c>
      <c r="F32" s="45">
        <v>2</v>
      </c>
      <c r="G32" s="50">
        <f t="shared" si="0"/>
        <v>41017</v>
      </c>
      <c r="H32" s="48">
        <v>42477</v>
      </c>
      <c r="I32" s="43" t="s">
        <v>362</v>
      </c>
      <c r="J32" s="103">
        <v>42373</v>
      </c>
      <c r="K32" s="103">
        <v>42373</v>
      </c>
      <c r="L32" s="47"/>
      <c r="M32" s="43"/>
      <c r="N32" s="6"/>
      <c r="O32" s="46">
        <v>43354</v>
      </c>
      <c r="P32" s="6"/>
      <c r="Q32" s="54"/>
      <c r="R32" s="54"/>
      <c r="S32" s="54"/>
      <c r="T32" s="6"/>
      <c r="U32" s="6"/>
    </row>
    <row r="33" spans="1:21" x14ac:dyDescent="0.25">
      <c r="A33" s="96" t="str">
        <f>'Annuaire sur Personnel'!C22</f>
        <v>SAVAGE</v>
      </c>
      <c r="B33" s="96" t="str">
        <f>'Annuaire sur Personnel'!D22</f>
        <v>STEPHANE</v>
      </c>
      <c r="C33" s="101" t="str">
        <f>'Annuaire sur Personnel'!M22</f>
        <v>Chef de projets</v>
      </c>
      <c r="D33" s="43" t="s">
        <v>368</v>
      </c>
      <c r="E33" s="44" t="s">
        <v>253</v>
      </c>
      <c r="F33" s="45">
        <v>2</v>
      </c>
      <c r="G33" s="50">
        <f t="shared" si="0"/>
        <v>42319</v>
      </c>
      <c r="H33" s="47">
        <v>43779</v>
      </c>
      <c r="I33" s="43" t="str">
        <f>IF(D33="x","B0V,H0V;BR","")</f>
        <v/>
      </c>
      <c r="J33" s="103">
        <v>42373</v>
      </c>
      <c r="K33" s="103">
        <v>42373</v>
      </c>
      <c r="L33" s="47"/>
      <c r="M33" s="43"/>
      <c r="N33" s="6"/>
      <c r="O33" s="46">
        <v>43753</v>
      </c>
      <c r="P33" s="6"/>
      <c r="Q33" s="54"/>
      <c r="R33" s="54"/>
      <c r="S33" s="54"/>
      <c r="T33" s="6"/>
      <c r="U33" s="45" t="s">
        <v>273</v>
      </c>
    </row>
    <row r="34" spans="1:21" x14ac:dyDescent="0.25">
      <c r="A34" s="96" t="str">
        <f>'Annuaire sur Personnel'!C23</f>
        <v>SORACE</v>
      </c>
      <c r="B34" s="96" t="str">
        <f>'Annuaire sur Personnel'!D23</f>
        <v>CHRISTIAN</v>
      </c>
      <c r="C34" s="101" t="s">
        <v>373</v>
      </c>
      <c r="D34" s="43" t="s">
        <v>372</v>
      </c>
      <c r="E34" s="44" t="str">
        <f t="shared" ref="E34:E41" si="1">IF(C34="Animateur SSE","NC","")</f>
        <v/>
      </c>
      <c r="F34" s="45">
        <v>2</v>
      </c>
      <c r="G34" s="50">
        <f t="shared" si="0"/>
        <v>41818</v>
      </c>
      <c r="H34" s="47">
        <v>43278</v>
      </c>
      <c r="I34" s="43" t="s">
        <v>290</v>
      </c>
      <c r="J34" s="103">
        <v>42373</v>
      </c>
      <c r="K34" s="103">
        <v>42373</v>
      </c>
      <c r="L34" s="50">
        <v>43073</v>
      </c>
      <c r="M34" s="43" t="s">
        <v>253</v>
      </c>
      <c r="N34" s="6"/>
      <c r="O34" s="6"/>
      <c r="P34" s="6"/>
      <c r="Q34" s="54"/>
      <c r="R34" s="54"/>
      <c r="S34" s="54"/>
      <c r="T34" s="6"/>
      <c r="U34" s="6"/>
    </row>
    <row r="35" spans="1:21" x14ac:dyDescent="0.25">
      <c r="A35" s="96" t="str">
        <f>'Annuaire sur Personnel'!C24</f>
        <v>SPECQUE</v>
      </c>
      <c r="B35" s="96" t="str">
        <f>'Annuaire sur Personnel'!D24</f>
        <v>JULIEN</v>
      </c>
      <c r="C35" s="101" t="str">
        <f>'Annuaire sur Personnel'!M24</f>
        <v>Dessinateur</v>
      </c>
      <c r="D35" s="43"/>
      <c r="E35" s="44" t="str">
        <f t="shared" si="1"/>
        <v/>
      </c>
      <c r="F35" s="43"/>
      <c r="G35" s="50"/>
      <c r="H35" s="43"/>
      <c r="I35" s="43" t="s">
        <v>289</v>
      </c>
      <c r="J35" s="8"/>
      <c r="K35" s="8"/>
      <c r="L35" s="47"/>
      <c r="M35" s="43"/>
      <c r="N35" s="6"/>
      <c r="O35" s="6"/>
      <c r="P35" s="6"/>
      <c r="Q35" s="54"/>
      <c r="R35" s="54"/>
      <c r="S35" s="54"/>
      <c r="T35" s="6"/>
      <c r="U35" s="6"/>
    </row>
    <row r="36" spans="1:21" x14ac:dyDescent="0.25">
      <c r="A36" s="96" t="str">
        <f>'Annuaire sur Personnel'!C25</f>
        <v>THIBEAUT</v>
      </c>
      <c r="B36" s="96" t="str">
        <f>'Annuaire sur Personnel'!D25</f>
        <v>LAETITIA</v>
      </c>
      <c r="C36" s="101" t="str">
        <f>'Annuaire sur Personnel'!M25</f>
        <v>Projeteur</v>
      </c>
      <c r="D36" s="43"/>
      <c r="E36" s="44" t="str">
        <f t="shared" si="1"/>
        <v/>
      </c>
      <c r="F36" s="45">
        <v>2</v>
      </c>
      <c r="G36" s="50">
        <f t="shared" si="0"/>
        <v>41818</v>
      </c>
      <c r="H36" s="47">
        <v>43278</v>
      </c>
      <c r="I36" s="43"/>
      <c r="J36" s="102">
        <v>41978</v>
      </c>
      <c r="K36" s="103">
        <v>42373</v>
      </c>
      <c r="L36" s="47">
        <v>43073</v>
      </c>
      <c r="M36" s="43" t="s">
        <v>253</v>
      </c>
      <c r="N36" s="6"/>
      <c r="O36" s="6"/>
      <c r="P36" s="50">
        <v>40961</v>
      </c>
      <c r="Q36" s="54"/>
      <c r="R36" s="54"/>
      <c r="S36" s="54"/>
      <c r="T36" s="6"/>
      <c r="U36" s="45" t="s">
        <v>273</v>
      </c>
    </row>
    <row r="37" spans="1:21" x14ac:dyDescent="0.25">
      <c r="A37" s="96" t="str">
        <f>'Annuaire sur Personnel'!C26</f>
        <v>TRACHE</v>
      </c>
      <c r="B37" s="96" t="str">
        <f>'Annuaire sur Personnel'!D26</f>
        <v>CLEMENT</v>
      </c>
      <c r="C37" s="101" t="str">
        <f>'Annuaire sur Personnel'!M26</f>
        <v>Dessinateur</v>
      </c>
      <c r="D37" s="43" t="s">
        <v>367</v>
      </c>
      <c r="E37" s="44" t="str">
        <f t="shared" si="1"/>
        <v/>
      </c>
      <c r="F37" s="49">
        <v>1</v>
      </c>
      <c r="G37" s="50"/>
      <c r="H37" s="47">
        <v>43104</v>
      </c>
      <c r="I37" s="43" t="s">
        <v>279</v>
      </c>
      <c r="J37" s="102">
        <v>42218</v>
      </c>
      <c r="K37" s="103">
        <v>42373</v>
      </c>
      <c r="L37" s="50">
        <v>43104</v>
      </c>
      <c r="M37" s="43"/>
      <c r="N37" s="6"/>
      <c r="O37" s="6"/>
      <c r="P37" s="6"/>
      <c r="Q37" s="54"/>
      <c r="R37" s="113">
        <v>43091</v>
      </c>
      <c r="S37" s="113">
        <f>R37+1095</f>
        <v>44186</v>
      </c>
      <c r="T37" s="6"/>
      <c r="U37" s="6"/>
    </row>
    <row r="38" spans="1:21" x14ac:dyDescent="0.25">
      <c r="A38" s="96" t="str">
        <f>'Annuaire sur Personnel'!C27</f>
        <v>VANDENBUSSCHE</v>
      </c>
      <c r="B38" s="96" t="str">
        <f>'Annuaire sur Personnel'!D27</f>
        <v>JEAN FRANCOIS</v>
      </c>
      <c r="C38" s="101" t="str">
        <f>'Annuaire sur Personnel'!M27</f>
        <v>Dessinateur</v>
      </c>
      <c r="D38" s="43" t="s">
        <v>368</v>
      </c>
      <c r="E38" s="44" t="str">
        <f t="shared" si="1"/>
        <v/>
      </c>
      <c r="F38" s="43"/>
      <c r="G38" s="50"/>
      <c r="H38" s="43"/>
      <c r="I38" s="43"/>
      <c r="J38" s="102">
        <v>41978</v>
      </c>
      <c r="K38" s="103">
        <v>42373</v>
      </c>
      <c r="L38" s="50">
        <v>43073</v>
      </c>
      <c r="M38" s="43" t="s">
        <v>253</v>
      </c>
      <c r="N38" s="6"/>
      <c r="O38" s="6"/>
      <c r="P38" s="6"/>
      <c r="Q38" s="54"/>
      <c r="R38" s="54"/>
      <c r="S38" s="54"/>
      <c r="T38" s="6"/>
      <c r="U38" s="6"/>
    </row>
    <row r="39" spans="1:21" x14ac:dyDescent="0.25">
      <c r="A39" s="96" t="str">
        <f>'Annuaire sur Personnel'!C28</f>
        <v>VERGOTEN</v>
      </c>
      <c r="B39" s="96" t="str">
        <f>'Annuaire sur Personnel'!D28</f>
        <v>ARNAUD</v>
      </c>
      <c r="C39" s="101" t="str">
        <f>'Annuaire sur Personnel'!M28</f>
        <v>Dessinateur</v>
      </c>
      <c r="D39" s="43" t="s">
        <v>367</v>
      </c>
      <c r="E39" s="44" t="str">
        <f t="shared" si="1"/>
        <v/>
      </c>
      <c r="F39" s="43"/>
      <c r="G39" s="50"/>
      <c r="H39" s="43"/>
      <c r="I39" s="43" t="s">
        <v>279</v>
      </c>
      <c r="J39" s="103">
        <v>42373</v>
      </c>
      <c r="K39" s="103">
        <v>42373</v>
      </c>
      <c r="L39" s="47"/>
      <c r="M39" s="43"/>
      <c r="N39" s="6"/>
      <c r="O39" s="6"/>
      <c r="P39" s="6"/>
      <c r="Q39" s="54"/>
      <c r="R39" s="54"/>
      <c r="S39" s="54"/>
      <c r="T39" s="6"/>
      <c r="U39" s="6"/>
    </row>
    <row r="40" spans="1:21" x14ac:dyDescent="0.25">
      <c r="A40" s="96" t="str">
        <f>'Annuaire sur Personnel'!C29</f>
        <v>VERSMISSE</v>
      </c>
      <c r="B40" s="96" t="str">
        <f>'Annuaire sur Personnel'!D29</f>
        <v>DIDIER</v>
      </c>
      <c r="C40" s="101" t="str">
        <f>'Annuaire sur Personnel'!M29</f>
        <v>Cadre Technique</v>
      </c>
      <c r="D40" s="43" t="s">
        <v>367</v>
      </c>
      <c r="E40" s="44" t="str">
        <f t="shared" si="1"/>
        <v/>
      </c>
      <c r="F40" s="45">
        <v>2</v>
      </c>
      <c r="G40" s="50">
        <f t="shared" si="0"/>
        <v>41326</v>
      </c>
      <c r="H40" s="47">
        <v>42786</v>
      </c>
      <c r="I40" s="43" t="s">
        <v>375</v>
      </c>
      <c r="J40" s="102">
        <v>41978</v>
      </c>
      <c r="K40" s="103">
        <v>42373</v>
      </c>
      <c r="L40" s="47">
        <v>43073</v>
      </c>
      <c r="M40" s="43" t="s">
        <v>253</v>
      </c>
      <c r="N40" s="6"/>
      <c r="O40" s="46">
        <v>43753</v>
      </c>
      <c r="P40" s="6"/>
      <c r="Q40" s="54"/>
      <c r="R40" s="54"/>
      <c r="S40" s="54"/>
      <c r="T40" s="6"/>
      <c r="U40" s="45" t="s">
        <v>273</v>
      </c>
    </row>
    <row r="41" spans="1:21" ht="14.25" customHeight="1" x14ac:dyDescent="0.25">
      <c r="A41" s="96" t="str">
        <f>'Annuaire sur Personnel'!C30</f>
        <v>VINCETTE</v>
      </c>
      <c r="B41" s="96" t="str">
        <f>'Annuaire sur Personnel'!D30</f>
        <v>MAXIME</v>
      </c>
      <c r="C41" s="101" t="str">
        <f>'Annuaire sur Personnel'!M30</f>
        <v>Dessinateur</v>
      </c>
      <c r="D41" s="43" t="s">
        <v>367</v>
      </c>
      <c r="E41" s="44" t="str">
        <f t="shared" si="1"/>
        <v/>
      </c>
      <c r="F41" s="45"/>
      <c r="G41" s="50"/>
      <c r="H41" s="47"/>
      <c r="I41" s="43" t="s">
        <v>290</v>
      </c>
      <c r="J41" s="104">
        <v>41877</v>
      </c>
      <c r="K41" s="103">
        <v>43049</v>
      </c>
      <c r="L41" s="47">
        <v>44144</v>
      </c>
      <c r="M41" s="43"/>
      <c r="N41" s="6"/>
      <c r="O41" s="6"/>
      <c r="P41" s="6"/>
      <c r="Q41" s="54"/>
      <c r="R41" s="54"/>
      <c r="S41" s="54"/>
      <c r="T41" s="6"/>
      <c r="U41" s="6"/>
    </row>
    <row r="42" spans="1:21" x14ac:dyDescent="0.25">
      <c r="A42" s="96" t="str">
        <f>'Annuaire sur Personnel'!C31</f>
        <v>WISSOCQ</v>
      </c>
      <c r="B42" s="96" t="str">
        <f>'Annuaire sur Personnel'!D31</f>
        <v>ANTHONY</v>
      </c>
      <c r="C42" s="101" t="str">
        <f>'Annuaire sur Personnel'!M31</f>
        <v>Chef de projets</v>
      </c>
      <c r="D42" s="43" t="s">
        <v>369</v>
      </c>
      <c r="E42" s="44" t="s">
        <v>253</v>
      </c>
      <c r="F42" s="45">
        <v>2</v>
      </c>
      <c r="G42" s="50">
        <f t="shared" si="0"/>
        <v>41545</v>
      </c>
      <c r="H42" s="47">
        <v>43005</v>
      </c>
      <c r="I42" s="43" t="s">
        <v>343</v>
      </c>
      <c r="J42" s="105">
        <v>41978</v>
      </c>
      <c r="K42" s="103">
        <v>42373</v>
      </c>
      <c r="L42" s="47">
        <v>43073</v>
      </c>
      <c r="M42" s="43" t="s">
        <v>253</v>
      </c>
      <c r="N42" s="6"/>
      <c r="O42" s="6"/>
      <c r="P42" s="6"/>
      <c r="Q42" s="54"/>
      <c r="R42" s="113">
        <v>43091</v>
      </c>
      <c r="S42" s="113">
        <f>R42+1095</f>
        <v>44186</v>
      </c>
      <c r="T42" s="6" t="s">
        <v>381</v>
      </c>
      <c r="U42" s="6"/>
    </row>
    <row r="43" spans="1:21" x14ac:dyDescent="0.25">
      <c r="A43" s="96" t="str">
        <f>'Annuaire sur Personnel'!C32</f>
        <v>WOESTELANDT</v>
      </c>
      <c r="B43" s="96" t="str">
        <f>'Annuaire sur Personnel'!D32</f>
        <v>CLEMENT</v>
      </c>
      <c r="C43" s="101" t="str">
        <f>'Annuaire sur Personnel'!M32</f>
        <v>Dessinateur</v>
      </c>
      <c r="D43" s="43" t="s">
        <v>367</v>
      </c>
      <c r="E43" s="44" t="str">
        <f>IF(C43="Animateur SSE","NC","")</f>
        <v/>
      </c>
      <c r="F43" s="49">
        <v>1</v>
      </c>
      <c r="G43" s="50">
        <f t="shared" si="0"/>
        <v>41960</v>
      </c>
      <c r="H43" s="47">
        <v>43420</v>
      </c>
      <c r="I43" s="43" t="s">
        <v>378</v>
      </c>
      <c r="J43" s="103">
        <v>42373</v>
      </c>
      <c r="K43" s="103">
        <v>42373</v>
      </c>
      <c r="L43" s="50">
        <v>43104</v>
      </c>
      <c r="M43" s="43"/>
      <c r="N43" s="6"/>
      <c r="O43" s="6"/>
      <c r="P43" s="6"/>
      <c r="Q43" s="54"/>
      <c r="R43" s="54"/>
      <c r="S43" s="54"/>
      <c r="T43" s="6"/>
      <c r="U43" s="6"/>
    </row>
    <row r="44" spans="1:21" x14ac:dyDescent="0.25">
      <c r="A44" s="96" t="str">
        <f>'Annuaire sur Personnel'!C33</f>
        <v>DUBOIS</v>
      </c>
      <c r="B44" s="96" t="str">
        <f>'Annuaire sur Personnel'!D33</f>
        <v xml:space="preserve">FLORIAN </v>
      </c>
      <c r="C44" s="101" t="s">
        <v>389</v>
      </c>
      <c r="D44" s="43" t="s">
        <v>372</v>
      </c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</row>
    <row r="45" spans="1:21" x14ac:dyDescent="0.25">
      <c r="A45" s="96"/>
      <c r="B45" s="96"/>
      <c r="C45" s="101"/>
      <c r="D45" s="43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</row>
  </sheetData>
  <autoFilter ref="A5:U44" xr:uid="{00000000-0009-0000-0000-000000000000}"/>
  <mergeCells count="13">
    <mergeCell ref="U4:U5"/>
    <mergeCell ref="P4:Q4"/>
    <mergeCell ref="F3:H3"/>
    <mergeCell ref="F2:H2"/>
    <mergeCell ref="F4:H4"/>
    <mergeCell ref="N3:O3"/>
    <mergeCell ref="N4:O4"/>
    <mergeCell ref="R4:S4"/>
    <mergeCell ref="L2:M2"/>
    <mergeCell ref="L4:M4"/>
    <mergeCell ref="L3:M3"/>
    <mergeCell ref="J2:J4"/>
    <mergeCell ref="T4:T5"/>
  </mergeCells>
  <conditionalFormatting sqref="J7">
    <cfRule type="cellIs" dxfId="39" priority="131" operator="lessThan">
      <formula>"D4"</formula>
    </cfRule>
  </conditionalFormatting>
  <conditionalFormatting sqref="J7">
    <cfRule type="cellIs" dxfId="38" priority="130" operator="lessThan">
      <formula>41877</formula>
    </cfRule>
  </conditionalFormatting>
  <conditionalFormatting sqref="J37">
    <cfRule type="cellIs" dxfId="37" priority="114" operator="lessThan">
      <formula>"D4"</formula>
    </cfRule>
  </conditionalFormatting>
  <conditionalFormatting sqref="J37">
    <cfRule type="cellIs" dxfId="36" priority="113" operator="lessThan">
      <formula>41877</formula>
    </cfRule>
  </conditionalFormatting>
  <conditionalFormatting sqref="J42">
    <cfRule type="cellIs" dxfId="35" priority="112" operator="lessThan">
      <formula>"D4"</formula>
    </cfRule>
  </conditionalFormatting>
  <conditionalFormatting sqref="J41:J42">
    <cfRule type="cellIs" dxfId="34" priority="111" operator="lessThan">
      <formula>41877</formula>
    </cfRule>
  </conditionalFormatting>
  <conditionalFormatting sqref="J40">
    <cfRule type="cellIs" dxfId="33" priority="110" operator="lessThan">
      <formula>"D4"</formula>
    </cfRule>
  </conditionalFormatting>
  <conditionalFormatting sqref="J40">
    <cfRule type="cellIs" dxfId="32" priority="109" operator="lessThan">
      <formula>41877</formula>
    </cfRule>
  </conditionalFormatting>
  <conditionalFormatting sqref="J38">
    <cfRule type="cellIs" dxfId="31" priority="108" operator="lessThan">
      <formula>"D4"</formula>
    </cfRule>
  </conditionalFormatting>
  <conditionalFormatting sqref="J38">
    <cfRule type="cellIs" dxfId="30" priority="107" operator="lessThan">
      <formula>41877</formula>
    </cfRule>
  </conditionalFormatting>
  <conditionalFormatting sqref="J36">
    <cfRule type="cellIs" dxfId="29" priority="106" operator="lessThan">
      <formula>"D4"</formula>
    </cfRule>
  </conditionalFormatting>
  <conditionalFormatting sqref="J36">
    <cfRule type="cellIs" dxfId="28" priority="105" operator="lessThan">
      <formula>41877</formula>
    </cfRule>
  </conditionalFormatting>
  <conditionalFormatting sqref="J31">
    <cfRule type="cellIs" dxfId="27" priority="104" operator="lessThan">
      <formula>"D4"</formula>
    </cfRule>
  </conditionalFormatting>
  <conditionalFormatting sqref="J31">
    <cfRule type="cellIs" dxfId="26" priority="103" operator="lessThan">
      <formula>41877</formula>
    </cfRule>
  </conditionalFormatting>
  <conditionalFormatting sqref="J23">
    <cfRule type="cellIs" dxfId="25" priority="102" operator="lessThan">
      <formula>"D4"</formula>
    </cfRule>
  </conditionalFormatting>
  <conditionalFormatting sqref="J23">
    <cfRule type="cellIs" dxfId="24" priority="101" operator="lessThan">
      <formula>41877</formula>
    </cfRule>
  </conditionalFormatting>
  <conditionalFormatting sqref="J18">
    <cfRule type="cellIs" dxfId="23" priority="100" operator="lessThan">
      <formula>"D4"</formula>
    </cfRule>
  </conditionalFormatting>
  <conditionalFormatting sqref="J18">
    <cfRule type="cellIs" dxfId="22" priority="99" operator="lessThan">
      <formula>41877</formula>
    </cfRule>
  </conditionalFormatting>
  <conditionalFormatting sqref="J16:J17">
    <cfRule type="cellIs" dxfId="21" priority="98" operator="lessThan">
      <formula>41877</formula>
    </cfRule>
  </conditionalFormatting>
  <conditionalFormatting sqref="J12:J14">
    <cfRule type="cellIs" dxfId="20" priority="97" operator="lessThan">
      <formula>"D4"</formula>
    </cfRule>
  </conditionalFormatting>
  <conditionalFormatting sqref="J12:J14">
    <cfRule type="cellIs" dxfId="19" priority="96" operator="lessThan">
      <formula>41877</formula>
    </cfRule>
  </conditionalFormatting>
  <conditionalFormatting sqref="J10">
    <cfRule type="cellIs" dxfId="18" priority="95" operator="lessThan">
      <formula>"D4"</formula>
    </cfRule>
  </conditionalFormatting>
  <conditionalFormatting sqref="J10">
    <cfRule type="cellIs" dxfId="17" priority="94" operator="lessThan">
      <formula>41877</formula>
    </cfRule>
  </conditionalFormatting>
  <conditionalFormatting sqref="H6:H43 L6:L43">
    <cfRule type="expression" priority="10" stopIfTrue="1">
      <formula>0</formula>
    </cfRule>
    <cfRule type="cellIs" dxfId="16" priority="11" operator="lessThanOrEqual">
      <formula>$B$1</formula>
    </cfRule>
    <cfRule type="cellIs" dxfId="15" priority="12" operator="between">
      <formula>$B$1+1</formula>
      <formula>$B$1+59</formula>
    </cfRule>
    <cfRule type="cellIs" dxfId="14" priority="132" operator="greaterThan">
      <formula>$B$1+60</formula>
    </cfRule>
  </conditionalFormatting>
  <conditionalFormatting sqref="S7 S9 S13 S16 S17 S21 S28 S37 S42">
    <cfRule type="cellIs" dxfId="13" priority="3" operator="lessThan">
      <formula>$B$1</formula>
    </cfRule>
  </conditionalFormatting>
  <conditionalFormatting sqref="S7 S9 S13 S16:S17 S21 S28 S37 S42">
    <cfRule type="cellIs" dxfId="12" priority="1" operator="greaterThan">
      <formula>$B$1+31</formula>
    </cfRule>
    <cfRule type="cellIs" dxfId="11" priority="2" operator="between">
      <formula>$B$1+30</formula>
      <formula>$B$1+1</formula>
    </cfRule>
  </conditionalFormatting>
  <dataValidations count="1">
    <dataValidation type="list" allowBlank="1" showInputMessage="1" showErrorMessage="1" sqref="D6:D45" xr:uid="{00000000-0002-0000-0000-000000000000}">
      <formula1>"Automatisme, Electricité, Mécanique, BE, Support, Autre"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44"/>
  <sheetViews>
    <sheetView workbookViewId="0">
      <selection activeCell="H20" sqref="A15:H20"/>
    </sheetView>
  </sheetViews>
  <sheetFormatPr baseColWidth="10" defaultRowHeight="15" x14ac:dyDescent="0.25"/>
  <cols>
    <col min="3" max="3" width="18.42578125" bestFit="1" customWidth="1"/>
    <col min="4" max="4" width="13.140625" bestFit="1" customWidth="1"/>
    <col min="5" max="5" width="16.7109375" bestFit="1" customWidth="1"/>
    <col min="6" max="6" width="15.140625" bestFit="1" customWidth="1"/>
  </cols>
  <sheetData>
    <row r="1" spans="1:6" x14ac:dyDescent="0.25">
      <c r="A1" t="s">
        <v>246</v>
      </c>
      <c r="B1" s="34">
        <f ca="1">TODAY()</f>
        <v>43117</v>
      </c>
    </row>
    <row r="2" spans="1:6" x14ac:dyDescent="0.25">
      <c r="D2" s="140" t="s">
        <v>236</v>
      </c>
      <c r="E2" s="140"/>
      <c r="F2" s="35"/>
    </row>
    <row r="3" spans="1:6" x14ac:dyDescent="0.25">
      <c r="A3" s="30" t="str">
        <f>'Annuaire sur Personnel'!C1</f>
        <v>Nom</v>
      </c>
      <c r="B3" s="30" t="str">
        <f>'Annuaire sur Personnel'!D1</f>
        <v>Prénom</v>
      </c>
      <c r="C3" s="5" t="str">
        <f>'Annuaire sur Personnel'!M1</f>
        <v>Poste</v>
      </c>
      <c r="D3" s="30" t="s">
        <v>237</v>
      </c>
      <c r="E3" s="30" t="s">
        <v>238</v>
      </c>
      <c r="F3" s="36" t="s">
        <v>235</v>
      </c>
    </row>
    <row r="4" spans="1:6" x14ac:dyDescent="0.25">
      <c r="A4" s="6" t="str">
        <f>'Annuaire sur Personnel'!C2</f>
        <v>BALADOU</v>
      </c>
      <c r="B4" s="6" t="str">
        <f>'Annuaire sur Personnel'!D2</f>
        <v>MARIE</v>
      </c>
      <c r="C4" s="31" t="str">
        <f>'Annuaire sur Personnel'!M2</f>
        <v>Animateur SSE</v>
      </c>
      <c r="D4" s="37" t="s">
        <v>239</v>
      </c>
      <c r="E4" s="38">
        <v>42922</v>
      </c>
      <c r="F4" s="8">
        <v>44748</v>
      </c>
    </row>
    <row r="5" spans="1:6" x14ac:dyDescent="0.25">
      <c r="A5" s="6" t="str">
        <f>'Annuaire sur Personnel'!C3</f>
        <v>BLONDELLE</v>
      </c>
      <c r="B5" s="6" t="str">
        <f>'Annuaire sur Personnel'!D3</f>
        <v>NICOLAS</v>
      </c>
      <c r="C5" s="31" t="str">
        <f>'Annuaire sur Personnel'!M3</f>
        <v>Cadre Technique</v>
      </c>
      <c r="D5" s="37" t="s">
        <v>240</v>
      </c>
      <c r="E5" s="39">
        <v>43107</v>
      </c>
      <c r="F5" s="8">
        <v>42815</v>
      </c>
    </row>
    <row r="6" spans="1:6" x14ac:dyDescent="0.25">
      <c r="A6" s="6" t="str">
        <f>'Annuaire sur Personnel'!C4</f>
        <v>BOCQUET</v>
      </c>
      <c r="B6" s="6" t="str">
        <f>'Annuaire sur Personnel'!D4</f>
        <v>STEPHANE</v>
      </c>
      <c r="C6" s="31" t="str">
        <f>'Annuaire sur Personnel'!M4</f>
        <v>Responsable BE</v>
      </c>
      <c r="D6" s="6" t="s">
        <v>240</v>
      </c>
      <c r="E6" s="8">
        <v>42430</v>
      </c>
      <c r="F6" s="8">
        <v>43120</v>
      </c>
    </row>
    <row r="7" spans="1:6" x14ac:dyDescent="0.25">
      <c r="A7" s="6" t="e">
        <f>'Annuaire sur Personnel'!#REF!</f>
        <v>#REF!</v>
      </c>
      <c r="B7" s="6" t="e">
        <f>'Annuaire sur Personnel'!#REF!</f>
        <v>#REF!</v>
      </c>
      <c r="C7" s="31" t="e">
        <f>'Annuaire sur Personnel'!#REF!</f>
        <v>#REF!</v>
      </c>
      <c r="D7" s="6" t="s">
        <v>239</v>
      </c>
      <c r="E7" s="8">
        <v>42690</v>
      </c>
      <c r="F7" s="8">
        <v>44149</v>
      </c>
    </row>
    <row r="8" spans="1:6" x14ac:dyDescent="0.25">
      <c r="A8" s="6" t="e">
        <f>'Annuaire sur Personnel'!#REF!</f>
        <v>#REF!</v>
      </c>
      <c r="B8" s="6" t="e">
        <f>'Annuaire sur Personnel'!#REF!</f>
        <v>#REF!</v>
      </c>
      <c r="C8" s="31" t="e">
        <f>'Annuaire sur Personnel'!#REF!</f>
        <v>#REF!</v>
      </c>
      <c r="D8" s="40"/>
      <c r="E8" s="38" t="s">
        <v>241</v>
      </c>
      <c r="F8" s="40"/>
    </row>
    <row r="9" spans="1:6" x14ac:dyDescent="0.25">
      <c r="A9" s="6" t="e">
        <f>'Annuaire sur Personnel'!#REF!</f>
        <v>#REF!</v>
      </c>
      <c r="B9" s="6" t="e">
        <f>'Annuaire sur Personnel'!#REF!</f>
        <v>#REF!</v>
      </c>
      <c r="C9" s="31" t="e">
        <f>'Annuaire sur Personnel'!#REF!</f>
        <v>#REF!</v>
      </c>
      <c r="D9" s="40"/>
      <c r="E9" s="40"/>
      <c r="F9" s="8">
        <v>43643</v>
      </c>
    </row>
    <row r="10" spans="1:6" x14ac:dyDescent="0.25">
      <c r="A10" s="6" t="e">
        <f>'Annuaire sur Personnel'!#REF!</f>
        <v>#REF!</v>
      </c>
      <c r="B10" s="6" t="e">
        <f>'Annuaire sur Personnel'!#REF!</f>
        <v>#REF!</v>
      </c>
      <c r="C10" s="31" t="e">
        <f>'Annuaire sur Personnel'!#REF!</f>
        <v>#REF!</v>
      </c>
      <c r="D10" s="40"/>
      <c r="E10" s="40"/>
      <c r="F10" s="8">
        <v>43128</v>
      </c>
    </row>
    <row r="11" spans="1:6" x14ac:dyDescent="0.25">
      <c r="A11" s="6" t="str">
        <f>'Annuaire sur Personnel'!C5</f>
        <v>CHEDAL</v>
      </c>
      <c r="B11" s="6" t="str">
        <f>'Annuaire sur Personnel'!D5</f>
        <v>FRANCOIS XAVIER</v>
      </c>
      <c r="C11" s="31" t="str">
        <f>'Annuaire sur Personnel'!M5</f>
        <v>Dessinateur</v>
      </c>
      <c r="D11" s="40"/>
      <c r="E11" s="40"/>
      <c r="F11" s="8">
        <v>43025</v>
      </c>
    </row>
    <row r="12" spans="1:6" x14ac:dyDescent="0.25">
      <c r="A12" s="6" t="e">
        <f>'Annuaire sur Personnel'!#REF!</f>
        <v>#REF!</v>
      </c>
      <c r="B12" s="6" t="e">
        <f>'Annuaire sur Personnel'!#REF!</f>
        <v>#REF!</v>
      </c>
      <c r="C12" s="31" t="e">
        <f>'Annuaire sur Personnel'!#REF!</f>
        <v>#REF!</v>
      </c>
      <c r="D12" s="40"/>
      <c r="E12" s="40"/>
      <c r="F12" s="8">
        <v>42714</v>
      </c>
    </row>
    <row r="13" spans="1:6" x14ac:dyDescent="0.25">
      <c r="A13" s="6" t="str">
        <f>'Annuaire sur Personnel'!C6</f>
        <v>COEUGNET</v>
      </c>
      <c r="B13" s="6" t="str">
        <f>'Annuaire sur Personnel'!D6</f>
        <v>SEBASTIEN</v>
      </c>
      <c r="C13" s="31" t="str">
        <f>'Annuaire sur Personnel'!M6</f>
        <v>Ingénieur</v>
      </c>
      <c r="D13" s="6" t="s">
        <v>239</v>
      </c>
      <c r="E13" s="8">
        <v>42480</v>
      </c>
      <c r="F13" s="8">
        <v>43210</v>
      </c>
    </row>
    <row r="14" spans="1:6" x14ac:dyDescent="0.25">
      <c r="A14" s="6" t="str">
        <f>'Annuaire sur Personnel'!C7</f>
        <v>COURBET</v>
      </c>
      <c r="B14" s="6" t="str">
        <f>'Annuaire sur Personnel'!D7</f>
        <v>MATHIEU</v>
      </c>
      <c r="C14" s="31" t="str">
        <f>'Annuaire sur Personnel'!M7</f>
        <v>Dessinateur</v>
      </c>
      <c r="D14" s="6" t="s">
        <v>240</v>
      </c>
      <c r="E14" s="8">
        <v>42311</v>
      </c>
      <c r="F14" s="8">
        <v>43041</v>
      </c>
    </row>
    <row r="15" spans="1:6" x14ac:dyDescent="0.25">
      <c r="A15" s="6" t="e">
        <f>'Annuaire sur Personnel'!#REF!</f>
        <v>#REF!</v>
      </c>
      <c r="B15" s="6" t="e">
        <f>'Annuaire sur Personnel'!#REF!</f>
        <v>#REF!</v>
      </c>
      <c r="C15" s="31" t="e">
        <f>'Annuaire sur Personnel'!#REF!</f>
        <v>#REF!</v>
      </c>
      <c r="D15" s="40"/>
      <c r="E15" s="40"/>
      <c r="F15" s="40"/>
    </row>
    <row r="16" spans="1:6" x14ac:dyDescent="0.25">
      <c r="A16" s="6" t="str">
        <f>'Annuaire sur Personnel'!C48</f>
        <v>CRETEL</v>
      </c>
      <c r="B16" s="6" t="str">
        <f>'Annuaire sur Personnel'!D48</f>
        <v>SEBASTIEN</v>
      </c>
      <c r="C16" s="31" t="str">
        <f>'Annuaire sur Personnel'!M48</f>
        <v>Ingénieur</v>
      </c>
      <c r="D16" s="40" t="s">
        <v>242</v>
      </c>
      <c r="E16" s="40" t="s">
        <v>242</v>
      </c>
      <c r="F16" s="8">
        <v>42820</v>
      </c>
    </row>
    <row r="17" spans="1:6" x14ac:dyDescent="0.25">
      <c r="A17" s="6" t="str">
        <f>'Annuaire sur Personnel'!C9</f>
        <v>DEWAELE</v>
      </c>
      <c r="B17" s="6" t="str">
        <f>'Annuaire sur Personnel'!D9</f>
        <v>BERNARD</v>
      </c>
      <c r="C17" s="31" t="str">
        <f>'Annuaire sur Personnel'!M9</f>
        <v>Ingénieur</v>
      </c>
      <c r="D17" s="40" t="s">
        <v>242</v>
      </c>
      <c r="E17" s="40" t="s">
        <v>242</v>
      </c>
      <c r="F17" s="40" t="s">
        <v>242</v>
      </c>
    </row>
    <row r="18" spans="1:6" x14ac:dyDescent="0.25">
      <c r="A18" s="6" t="str">
        <f>'Annuaire sur Personnel'!C10</f>
        <v>DUPUICH</v>
      </c>
      <c r="B18" s="6" t="str">
        <f>'Annuaire sur Personnel'!D10</f>
        <v>MATHIEU</v>
      </c>
      <c r="C18" s="31" t="str">
        <f>'Annuaire sur Personnel'!M10</f>
        <v>Cadre Technique</v>
      </c>
      <c r="D18" s="6" t="s">
        <v>239</v>
      </c>
      <c r="E18" s="40"/>
      <c r="F18" s="41">
        <v>42979</v>
      </c>
    </row>
    <row r="19" spans="1:6" x14ac:dyDescent="0.25">
      <c r="A19" s="6" t="str">
        <f>'Annuaire sur Personnel'!C11</f>
        <v>FAUCON</v>
      </c>
      <c r="B19" s="6" t="str">
        <f>'Annuaire sur Personnel'!D11</f>
        <v>MICKAEL</v>
      </c>
      <c r="C19" s="31" t="str">
        <f>'Annuaire sur Personnel'!M11</f>
        <v>Animateur SSE</v>
      </c>
      <c r="D19" s="6" t="s">
        <v>239</v>
      </c>
      <c r="E19" s="38">
        <v>43076</v>
      </c>
      <c r="F19" s="8">
        <v>44537</v>
      </c>
    </row>
    <row r="20" spans="1:6" x14ac:dyDescent="0.25">
      <c r="A20" s="6" t="str">
        <f>'Annuaire sur Personnel'!C12</f>
        <v>FLANDRIN</v>
      </c>
      <c r="B20" s="6" t="str">
        <f>'Annuaire sur Personnel'!D12</f>
        <v>ALEXANDRE</v>
      </c>
      <c r="C20" s="31" t="str">
        <f>'Annuaire sur Personnel'!M12</f>
        <v>Dessinateur</v>
      </c>
      <c r="D20" s="6" t="s">
        <v>240</v>
      </c>
      <c r="E20" s="8">
        <v>42916</v>
      </c>
      <c r="F20" s="8">
        <v>44377</v>
      </c>
    </row>
    <row r="21" spans="1:6" x14ac:dyDescent="0.25">
      <c r="A21" s="6" t="str">
        <f>'Annuaire sur Personnel'!C13</f>
        <v>FRIPP</v>
      </c>
      <c r="B21" s="6" t="str">
        <f>'Annuaire sur Personnel'!D13</f>
        <v>NICOLAS</v>
      </c>
      <c r="C21" s="31" t="str">
        <f>'Annuaire sur Personnel'!M13</f>
        <v>Cadre Administratif</v>
      </c>
      <c r="D21" s="6" t="s">
        <v>240</v>
      </c>
      <c r="E21" s="40"/>
      <c r="F21" s="8">
        <v>43018</v>
      </c>
    </row>
    <row r="22" spans="1:6" x14ac:dyDescent="0.25">
      <c r="A22" s="6" t="str">
        <f>'Annuaire sur Personnel'!C14</f>
        <v>GARS</v>
      </c>
      <c r="B22" s="6" t="str">
        <f>'Annuaire sur Personnel'!D14</f>
        <v>SEBASTIEN</v>
      </c>
      <c r="C22" s="31" t="str">
        <f>'Annuaire sur Personnel'!M14</f>
        <v>Responsable d'Agence</v>
      </c>
      <c r="D22" s="6" t="s">
        <v>240</v>
      </c>
      <c r="E22" s="40"/>
      <c r="F22" s="40"/>
    </row>
    <row r="23" spans="1:6" x14ac:dyDescent="0.25">
      <c r="A23" s="6" t="str">
        <f>'Annuaire sur Personnel'!C15</f>
        <v>GRUWEZ</v>
      </c>
      <c r="B23" s="6" t="str">
        <f>'Annuaire sur Personnel'!D15</f>
        <v>PATRICK</v>
      </c>
      <c r="C23" s="31" t="str">
        <f>'Annuaire sur Personnel'!M15</f>
        <v>Chef de projets</v>
      </c>
      <c r="D23" s="6" t="s">
        <v>243</v>
      </c>
      <c r="E23" s="40"/>
      <c r="F23" s="8">
        <v>44803</v>
      </c>
    </row>
    <row r="24" spans="1:6" x14ac:dyDescent="0.25">
      <c r="A24" s="6" t="e">
        <f>'Annuaire sur Personnel'!#REF!</f>
        <v>#REF!</v>
      </c>
      <c r="B24" s="6" t="e">
        <f>'Annuaire sur Personnel'!#REF!</f>
        <v>#REF!</v>
      </c>
      <c r="C24" s="31" t="e">
        <f>'Annuaire sur Personnel'!#REF!</f>
        <v>#REF!</v>
      </c>
      <c r="D24" s="6" t="s">
        <v>240</v>
      </c>
      <c r="E24" s="40"/>
      <c r="F24" s="8">
        <v>44825</v>
      </c>
    </row>
    <row r="25" spans="1:6" x14ac:dyDescent="0.25">
      <c r="A25" s="6" t="str">
        <f>'Annuaire sur Personnel'!C16</f>
        <v>JOUNIAUX</v>
      </c>
      <c r="B25" s="6" t="str">
        <f>'Annuaire sur Personnel'!D16</f>
        <v>HERVE</v>
      </c>
      <c r="C25" s="31" t="str">
        <f>'Annuaire sur Personnel'!M16</f>
        <v>Chef de projets</v>
      </c>
      <c r="D25" s="6" t="s">
        <v>240</v>
      </c>
      <c r="E25" s="40"/>
      <c r="F25" s="8">
        <v>43291</v>
      </c>
    </row>
    <row r="26" spans="1:6" x14ac:dyDescent="0.25">
      <c r="A26" s="6" t="e">
        <f>'Annuaire sur Personnel'!#REF!</f>
        <v>#REF!</v>
      </c>
      <c r="B26" s="6" t="e">
        <f>'Annuaire sur Personnel'!#REF!</f>
        <v>#REF!</v>
      </c>
      <c r="C26" s="31" t="e">
        <f>'Annuaire sur Personnel'!#REF!</f>
        <v>#REF!</v>
      </c>
      <c r="D26" s="40"/>
      <c r="E26" s="8">
        <v>42948</v>
      </c>
      <c r="F26" s="8">
        <v>44774</v>
      </c>
    </row>
    <row r="27" spans="1:6" x14ac:dyDescent="0.25">
      <c r="A27" s="6" t="str">
        <f>'Annuaire sur Personnel'!C17</f>
        <v>LECOCQ</v>
      </c>
      <c r="B27" s="6" t="str">
        <f>'Annuaire sur Personnel'!D17</f>
        <v>REMI</v>
      </c>
      <c r="C27" s="31" t="str">
        <f>'Annuaire sur Personnel'!M17</f>
        <v>Chef de projets</v>
      </c>
      <c r="D27" s="6" t="s">
        <v>239</v>
      </c>
      <c r="E27" s="8">
        <v>42562</v>
      </c>
      <c r="F27" s="40"/>
    </row>
    <row r="28" spans="1:6" x14ac:dyDescent="0.25">
      <c r="A28" s="6" t="str">
        <f>'Annuaire sur Personnel'!C18</f>
        <v>LEGROS</v>
      </c>
      <c r="B28" s="6" t="str">
        <f>'Annuaire sur Personnel'!D18</f>
        <v>NORBERT</v>
      </c>
      <c r="C28" s="31" t="str">
        <f>'Annuaire sur Personnel'!M18</f>
        <v>Ingénieur</v>
      </c>
      <c r="D28" s="6" t="s">
        <v>240</v>
      </c>
      <c r="E28" s="38"/>
      <c r="F28" s="8">
        <v>43719</v>
      </c>
    </row>
    <row r="29" spans="1:6" x14ac:dyDescent="0.25">
      <c r="A29" s="6" t="str">
        <f>'Annuaire sur Personnel'!C19</f>
        <v>LELEU</v>
      </c>
      <c r="B29" s="6" t="str">
        <f>'Annuaire sur Personnel'!D19</f>
        <v>CATHERINE</v>
      </c>
      <c r="C29" s="31" t="str">
        <f>'Annuaire sur Personnel'!M19</f>
        <v>Secrétaire</v>
      </c>
      <c r="D29" s="6" t="s">
        <v>245</v>
      </c>
      <c r="E29" s="40"/>
      <c r="F29" s="6" t="s">
        <v>244</v>
      </c>
    </row>
    <row r="30" spans="1:6" x14ac:dyDescent="0.25">
      <c r="A30" s="6" t="str">
        <f>'Annuaire sur Personnel'!C20</f>
        <v>MESMACQUE</v>
      </c>
      <c r="B30" s="6" t="str">
        <f>'Annuaire sur Personnel'!D20</f>
        <v>LAURENT</v>
      </c>
      <c r="C30" s="31" t="str">
        <f>'Annuaire sur Personnel'!M20</f>
        <v>Dessinateur</v>
      </c>
      <c r="D30" s="6" t="s">
        <v>240</v>
      </c>
      <c r="E30" s="40"/>
      <c r="F30" s="8">
        <v>42703</v>
      </c>
    </row>
    <row r="31" spans="1:6" x14ac:dyDescent="0.25">
      <c r="A31" s="6" t="e">
        <f>'Annuaire sur Personnel'!#REF!</f>
        <v>#REF!</v>
      </c>
      <c r="B31" s="6" t="e">
        <f>'Annuaire sur Personnel'!#REF!</f>
        <v>#REF!</v>
      </c>
      <c r="C31" s="31" t="e">
        <f>'Annuaire sur Personnel'!#REF!</f>
        <v>#REF!</v>
      </c>
      <c r="D31" s="6" t="s">
        <v>239</v>
      </c>
      <c r="E31" s="8">
        <v>42340</v>
      </c>
      <c r="F31" s="40"/>
    </row>
    <row r="32" spans="1:6" x14ac:dyDescent="0.25">
      <c r="A32" s="6" t="str">
        <f>'Annuaire sur Personnel'!C21</f>
        <v>QUENTON</v>
      </c>
      <c r="B32" s="6" t="str">
        <f>'Annuaire sur Personnel'!D21</f>
        <v>FRANCK</v>
      </c>
      <c r="C32" s="31" t="str">
        <f>'Annuaire sur Personnel'!M21</f>
        <v>Projeteur</v>
      </c>
      <c r="D32" s="6" t="s">
        <v>240</v>
      </c>
      <c r="E32" s="40"/>
      <c r="F32" s="8">
        <v>42433</v>
      </c>
    </row>
    <row r="33" spans="1:6" x14ac:dyDescent="0.25">
      <c r="A33" s="6" t="str">
        <f>'Annuaire sur Personnel'!C22</f>
        <v>SAVAGE</v>
      </c>
      <c r="B33" s="6" t="str">
        <f>'Annuaire sur Personnel'!D22</f>
        <v>STEPHANE</v>
      </c>
      <c r="C33" s="31" t="str">
        <f>'Annuaire sur Personnel'!M22</f>
        <v>Chef de projets</v>
      </c>
      <c r="D33" s="40"/>
      <c r="E33" s="40"/>
      <c r="F33" s="8">
        <v>43208</v>
      </c>
    </row>
    <row r="34" spans="1:6" x14ac:dyDescent="0.25">
      <c r="A34" s="6" t="str">
        <f>'Annuaire sur Personnel'!C23</f>
        <v>SORACE</v>
      </c>
      <c r="B34" s="6" t="str">
        <f>'Annuaire sur Personnel'!D23</f>
        <v>CHRISTIAN</v>
      </c>
      <c r="C34" s="31" t="str">
        <f>'Annuaire sur Personnel'!M23</f>
        <v>Projeteur</v>
      </c>
      <c r="D34" s="40"/>
      <c r="E34" s="40"/>
      <c r="F34" s="8">
        <v>43135</v>
      </c>
    </row>
    <row r="35" spans="1:6" x14ac:dyDescent="0.25">
      <c r="A35" s="6" t="str">
        <f>'Annuaire sur Personnel'!C24</f>
        <v>SPECQUE</v>
      </c>
      <c r="B35" s="6" t="str">
        <f>'Annuaire sur Personnel'!D24</f>
        <v>JULIEN</v>
      </c>
      <c r="C35" s="31" t="str">
        <f>'Annuaire sur Personnel'!M24</f>
        <v>Dessinateur</v>
      </c>
      <c r="D35" s="6" t="s">
        <v>239</v>
      </c>
      <c r="E35" s="8">
        <v>42563</v>
      </c>
      <c r="F35" s="6"/>
    </row>
    <row r="36" spans="1:6" x14ac:dyDescent="0.25">
      <c r="A36" s="6" t="str">
        <f>'Annuaire sur Personnel'!C25</f>
        <v>THIBEAUT</v>
      </c>
      <c r="B36" s="6" t="str">
        <f>'Annuaire sur Personnel'!D25</f>
        <v>LAETITIA</v>
      </c>
      <c r="C36" s="31" t="str">
        <f>'Annuaire sur Personnel'!M25</f>
        <v>Projeteur</v>
      </c>
      <c r="D36" s="6" t="s">
        <v>240</v>
      </c>
      <c r="E36" s="40"/>
      <c r="F36" s="8">
        <v>42468</v>
      </c>
    </row>
    <row r="37" spans="1:6" x14ac:dyDescent="0.25">
      <c r="A37" s="6" t="str">
        <f>'Annuaire sur Personnel'!C26</f>
        <v>TRACHE</v>
      </c>
      <c r="B37" s="6" t="str">
        <f>'Annuaire sur Personnel'!D26</f>
        <v>CLEMENT</v>
      </c>
      <c r="C37" s="31" t="str">
        <f>'Annuaire sur Personnel'!M26</f>
        <v>Dessinateur</v>
      </c>
      <c r="D37" s="6" t="s">
        <v>240</v>
      </c>
      <c r="E37" s="40"/>
      <c r="F37" s="8">
        <v>44797</v>
      </c>
    </row>
    <row r="38" spans="1:6" x14ac:dyDescent="0.25">
      <c r="A38" s="6" t="str">
        <f>'Annuaire sur Personnel'!C27</f>
        <v>VANDENBUSSCHE</v>
      </c>
      <c r="B38" s="6" t="str">
        <f>'Annuaire sur Personnel'!D27</f>
        <v>JEAN FRANCOIS</v>
      </c>
      <c r="C38" s="31" t="str">
        <f>'Annuaire sur Personnel'!M27</f>
        <v>Dessinateur</v>
      </c>
      <c r="D38" s="6" t="s">
        <v>240</v>
      </c>
      <c r="E38" s="40"/>
      <c r="F38" s="8">
        <v>43137</v>
      </c>
    </row>
    <row r="39" spans="1:6" x14ac:dyDescent="0.25">
      <c r="A39" s="6" t="e">
        <f>'Annuaire sur Personnel'!#REF!</f>
        <v>#REF!</v>
      </c>
      <c r="B39" s="6" t="e">
        <f>'Annuaire sur Personnel'!#REF!</f>
        <v>#REF!</v>
      </c>
      <c r="C39" s="31" t="e">
        <f>'Annuaire sur Personnel'!#REF!</f>
        <v>#REF!</v>
      </c>
      <c r="D39" s="40"/>
      <c r="E39" s="40"/>
      <c r="F39" s="40"/>
    </row>
    <row r="40" spans="1:6" x14ac:dyDescent="0.25">
      <c r="A40" s="6" t="str">
        <f>'Annuaire sur Personnel'!C28</f>
        <v>VERGOTEN</v>
      </c>
      <c r="B40" s="6" t="str">
        <f>'Annuaire sur Personnel'!D28</f>
        <v>ARNAUD</v>
      </c>
      <c r="C40" s="31" t="str">
        <f>'Annuaire sur Personnel'!M28</f>
        <v>Dessinateur</v>
      </c>
      <c r="D40" s="6" t="s">
        <v>239</v>
      </c>
      <c r="E40" s="8">
        <v>42425</v>
      </c>
      <c r="F40" s="38"/>
    </row>
    <row r="41" spans="1:6" x14ac:dyDescent="0.25">
      <c r="A41" s="6" t="str">
        <f>'Annuaire sur Personnel'!C29</f>
        <v>VERSMISSE</v>
      </c>
      <c r="B41" s="6" t="str">
        <f>'Annuaire sur Personnel'!D29</f>
        <v>DIDIER</v>
      </c>
      <c r="C41" s="31" t="str">
        <f>'Annuaire sur Personnel'!M29</f>
        <v>Cadre Technique</v>
      </c>
      <c r="D41" s="6" t="s">
        <v>240</v>
      </c>
      <c r="E41" s="40"/>
      <c r="F41" s="8">
        <v>42703</v>
      </c>
    </row>
    <row r="42" spans="1:6" x14ac:dyDescent="0.25">
      <c r="A42" s="6" t="str">
        <f>'Annuaire sur Personnel'!C30</f>
        <v>VINCETTE</v>
      </c>
      <c r="B42" s="6" t="str">
        <f>'Annuaire sur Personnel'!D30</f>
        <v>MAXIME</v>
      </c>
      <c r="C42" s="31" t="str">
        <f>'Annuaire sur Personnel'!M30</f>
        <v>Dessinateur</v>
      </c>
      <c r="D42" s="6" t="s">
        <v>240</v>
      </c>
      <c r="E42" s="8">
        <v>42423</v>
      </c>
      <c r="F42" s="40"/>
    </row>
    <row r="43" spans="1:6" x14ac:dyDescent="0.25">
      <c r="A43" s="6" t="str">
        <f>'Annuaire sur Personnel'!C31</f>
        <v>WISSOCQ</v>
      </c>
      <c r="B43" s="6" t="str">
        <f>'Annuaire sur Personnel'!D31</f>
        <v>ANTHONY</v>
      </c>
      <c r="C43" s="31" t="str">
        <f>'Annuaire sur Personnel'!M31</f>
        <v>Chef de projets</v>
      </c>
      <c r="D43" s="6" t="s">
        <v>239</v>
      </c>
      <c r="E43" s="40"/>
      <c r="F43" s="8">
        <v>43269</v>
      </c>
    </row>
    <row r="44" spans="1:6" x14ac:dyDescent="0.25">
      <c r="A44" s="6" t="str">
        <f>'Annuaire sur Personnel'!C32</f>
        <v>WOESTELANDT</v>
      </c>
      <c r="B44" s="6" t="str">
        <f>'Annuaire sur Personnel'!D32</f>
        <v>CLEMENT</v>
      </c>
      <c r="C44" s="31" t="str">
        <f>'Annuaire sur Personnel'!M32</f>
        <v>Dessinateur</v>
      </c>
      <c r="D44" s="6" t="s">
        <v>239</v>
      </c>
      <c r="E44" s="8">
        <v>42325</v>
      </c>
      <c r="F44" s="40"/>
    </row>
  </sheetData>
  <mergeCells count="1">
    <mergeCell ref="D2:E2"/>
  </mergeCells>
  <conditionalFormatting sqref="F4:F44">
    <cfRule type="cellIs" dxfId="10" priority="1" operator="lessThanOrEqual">
      <formula>$B$1</formula>
    </cfRule>
    <cfRule type="cellIs" dxfId="9" priority="2" operator="between">
      <formula>$B$1+70</formula>
      <formula>$B$1+1</formula>
    </cfRule>
    <cfRule type="cellIs" dxfId="8" priority="3" operator="greaterThan">
      <formula>$B$1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S42"/>
  <sheetViews>
    <sheetView workbookViewId="0">
      <selection activeCell="J22" sqref="J22"/>
    </sheetView>
  </sheetViews>
  <sheetFormatPr baseColWidth="10" defaultRowHeight="15" x14ac:dyDescent="0.25"/>
  <cols>
    <col min="1" max="1" width="16.7109375" bestFit="1" customWidth="1"/>
    <col min="2" max="2" width="17" bestFit="1" customWidth="1"/>
    <col min="3" max="4" width="10.7109375" bestFit="1" customWidth="1"/>
    <col min="5" max="5" width="9.140625" bestFit="1" customWidth="1"/>
    <col min="6" max="6" width="11.28515625" customWidth="1"/>
    <col min="7" max="7" width="12.28515625" bestFit="1" customWidth="1"/>
    <col min="8" max="8" width="16.140625" bestFit="1" customWidth="1"/>
    <col min="9" max="10" width="14.140625" customWidth="1"/>
    <col min="13" max="13" width="0" hidden="1" customWidth="1"/>
    <col min="19" max="19" width="0" hidden="1" customWidth="1"/>
  </cols>
  <sheetData>
    <row r="1" spans="1:19" x14ac:dyDescent="0.25">
      <c r="A1" t="s">
        <v>246</v>
      </c>
      <c r="B1" s="34">
        <f ca="1">TODAY()</f>
        <v>43117</v>
      </c>
      <c r="C1" s="34"/>
      <c r="D1" s="34"/>
      <c r="E1" s="34"/>
      <c r="F1" s="34"/>
    </row>
    <row r="2" spans="1:19" x14ac:dyDescent="0.25">
      <c r="B2" s="34"/>
      <c r="C2" s="34"/>
      <c r="D2" s="34"/>
      <c r="E2" s="142" t="s">
        <v>276</v>
      </c>
      <c r="F2" s="142"/>
      <c r="G2" s="141" t="s">
        <v>275</v>
      </c>
      <c r="H2" s="141"/>
      <c r="I2" s="141"/>
      <c r="J2" s="141"/>
      <c r="K2" s="141"/>
    </row>
    <row r="3" spans="1:19" ht="60" x14ac:dyDescent="0.25">
      <c r="A3" s="42" t="str">
        <f>'Annuaire sur Personnel'!C1</f>
        <v>Nom</v>
      </c>
      <c r="B3" s="42" t="str">
        <f>'Annuaire sur Personnel'!D1</f>
        <v>Prénom</v>
      </c>
      <c r="C3" s="29" t="s">
        <v>294</v>
      </c>
      <c r="D3" s="29" t="s">
        <v>391</v>
      </c>
      <c r="E3" s="29" t="s">
        <v>277</v>
      </c>
      <c r="F3" s="29" t="s">
        <v>278</v>
      </c>
      <c r="G3" s="29" t="s">
        <v>283</v>
      </c>
      <c r="H3" s="29" t="s">
        <v>247</v>
      </c>
      <c r="I3" s="29" t="s">
        <v>282</v>
      </c>
      <c r="J3" s="29" t="s">
        <v>247</v>
      </c>
      <c r="M3">
        <f>5*365</f>
        <v>1825</v>
      </c>
      <c r="S3" t="s">
        <v>248</v>
      </c>
    </row>
    <row r="4" spans="1:19" x14ac:dyDescent="0.25">
      <c r="A4" t="str">
        <f>'Annuaire sur Personnel'!C2</f>
        <v>BALADOU</v>
      </c>
      <c r="B4" t="str">
        <f>'Annuaire sur Personnel'!D2</f>
        <v>MARIE</v>
      </c>
      <c r="C4" s="34">
        <v>42757</v>
      </c>
      <c r="D4" s="34">
        <f>C4+$M$3</f>
        <v>44582</v>
      </c>
      <c r="E4" s="98" t="s">
        <v>248</v>
      </c>
      <c r="G4" s="34">
        <v>41924</v>
      </c>
      <c r="H4" s="34">
        <f t="shared" ref="H4:H42" si="0">G4+365*2</f>
        <v>42654</v>
      </c>
      <c r="I4" s="34">
        <f>G4</f>
        <v>41924</v>
      </c>
      <c r="J4" s="34">
        <f t="shared" ref="J4:J42" si="1">I4+365*2</f>
        <v>42654</v>
      </c>
      <c r="S4" t="s">
        <v>249</v>
      </c>
    </row>
    <row r="5" spans="1:19" x14ac:dyDescent="0.25">
      <c r="A5" t="str">
        <f>'Annuaire sur Personnel'!C3</f>
        <v>BLONDELLE</v>
      </c>
      <c r="B5" t="str">
        <f>'Annuaire sur Personnel'!D3</f>
        <v>NICOLAS</v>
      </c>
      <c r="C5" s="34">
        <v>42757</v>
      </c>
      <c r="D5" s="34">
        <f t="shared" ref="D5:D42" si="2">C5+$M$3</f>
        <v>44582</v>
      </c>
      <c r="E5" s="98" t="s">
        <v>248</v>
      </c>
      <c r="G5" s="34">
        <v>41925</v>
      </c>
      <c r="H5" s="34">
        <f t="shared" si="0"/>
        <v>42655</v>
      </c>
      <c r="I5" s="34">
        <f t="shared" ref="I5:I42" si="3">G5</f>
        <v>41925</v>
      </c>
      <c r="J5" s="34">
        <f t="shared" si="1"/>
        <v>42655</v>
      </c>
    </row>
    <row r="6" spans="1:19" x14ac:dyDescent="0.25">
      <c r="A6" t="str">
        <f>'Annuaire sur Personnel'!C4</f>
        <v>BOCQUET</v>
      </c>
      <c r="B6" t="str">
        <f>'Annuaire sur Personnel'!D4</f>
        <v>STEPHANE</v>
      </c>
      <c r="C6" s="34">
        <v>42757</v>
      </c>
      <c r="D6" s="34">
        <f t="shared" si="2"/>
        <v>44582</v>
      </c>
      <c r="E6" s="98" t="s">
        <v>248</v>
      </c>
      <c r="G6" s="34">
        <v>41926</v>
      </c>
      <c r="H6" s="34">
        <f t="shared" si="0"/>
        <v>42656</v>
      </c>
      <c r="I6" s="34">
        <f t="shared" si="3"/>
        <v>41926</v>
      </c>
      <c r="J6" s="34">
        <f t="shared" si="1"/>
        <v>42656</v>
      </c>
    </row>
    <row r="7" spans="1:19" x14ac:dyDescent="0.25">
      <c r="A7" t="e">
        <f>'Annuaire sur Personnel'!#REF!</f>
        <v>#REF!</v>
      </c>
      <c r="B7" t="e">
        <f>'Annuaire sur Personnel'!#REF!</f>
        <v>#REF!</v>
      </c>
      <c r="C7" s="34">
        <v>42757</v>
      </c>
      <c r="D7" s="34">
        <f t="shared" si="2"/>
        <v>44582</v>
      </c>
      <c r="E7" s="98" t="s">
        <v>248</v>
      </c>
      <c r="G7" s="34">
        <v>41927</v>
      </c>
      <c r="H7" s="34">
        <f t="shared" si="0"/>
        <v>42657</v>
      </c>
      <c r="I7" s="34">
        <f t="shared" si="3"/>
        <v>41927</v>
      </c>
      <c r="J7" s="34">
        <f t="shared" si="1"/>
        <v>42657</v>
      </c>
    </row>
    <row r="8" spans="1:19" x14ac:dyDescent="0.25">
      <c r="A8" t="e">
        <f>'Annuaire sur Personnel'!#REF!</f>
        <v>#REF!</v>
      </c>
      <c r="B8" t="e">
        <f>'Annuaire sur Personnel'!#REF!</f>
        <v>#REF!</v>
      </c>
      <c r="C8" s="34">
        <v>42757</v>
      </c>
      <c r="D8" s="34">
        <f t="shared" si="2"/>
        <v>44582</v>
      </c>
      <c r="E8" s="98" t="s">
        <v>248</v>
      </c>
      <c r="G8" s="34">
        <v>41928</v>
      </c>
      <c r="H8" s="34">
        <f t="shared" si="0"/>
        <v>42658</v>
      </c>
      <c r="I8" s="34">
        <f t="shared" si="3"/>
        <v>41928</v>
      </c>
      <c r="J8" s="34">
        <f t="shared" si="1"/>
        <v>42658</v>
      </c>
    </row>
    <row r="9" spans="1:19" x14ac:dyDescent="0.25">
      <c r="A9" t="e">
        <f>'Annuaire sur Personnel'!#REF!</f>
        <v>#REF!</v>
      </c>
      <c r="B9" t="e">
        <f>'Annuaire sur Personnel'!#REF!</f>
        <v>#REF!</v>
      </c>
      <c r="C9" s="34">
        <v>42757</v>
      </c>
      <c r="D9" s="34">
        <f t="shared" si="2"/>
        <v>44582</v>
      </c>
      <c r="E9" s="98" t="s">
        <v>248</v>
      </c>
      <c r="G9" s="34">
        <v>43112</v>
      </c>
      <c r="H9" s="34">
        <f t="shared" si="0"/>
        <v>43842</v>
      </c>
      <c r="I9" s="34">
        <f t="shared" si="3"/>
        <v>43112</v>
      </c>
      <c r="J9" s="34">
        <f t="shared" si="1"/>
        <v>43842</v>
      </c>
    </row>
    <row r="10" spans="1:19" x14ac:dyDescent="0.25">
      <c r="A10" t="e">
        <f>'Annuaire sur Personnel'!#REF!</f>
        <v>#REF!</v>
      </c>
      <c r="B10" t="e">
        <f>'Annuaire sur Personnel'!#REF!</f>
        <v>#REF!</v>
      </c>
      <c r="C10" s="34">
        <v>42757</v>
      </c>
      <c r="D10" s="34">
        <f t="shared" si="2"/>
        <v>44582</v>
      </c>
      <c r="E10" s="98" t="s">
        <v>248</v>
      </c>
      <c r="G10" s="34">
        <v>41930</v>
      </c>
      <c r="H10" s="34">
        <f t="shared" si="0"/>
        <v>42660</v>
      </c>
      <c r="I10" s="34">
        <f t="shared" si="3"/>
        <v>41930</v>
      </c>
      <c r="J10" s="34">
        <f t="shared" si="1"/>
        <v>42660</v>
      </c>
    </row>
    <row r="11" spans="1:19" x14ac:dyDescent="0.25">
      <c r="A11" t="str">
        <f>'Annuaire sur Personnel'!C5</f>
        <v>CHEDAL</v>
      </c>
      <c r="B11" t="str">
        <f>'Annuaire sur Personnel'!D5</f>
        <v>FRANCOIS XAVIER</v>
      </c>
      <c r="C11" s="34">
        <v>42757</v>
      </c>
      <c r="D11" s="34">
        <f t="shared" si="2"/>
        <v>44582</v>
      </c>
      <c r="E11" s="98" t="s">
        <v>248</v>
      </c>
      <c r="G11" s="34">
        <v>41931</v>
      </c>
      <c r="H11" s="34">
        <f t="shared" si="0"/>
        <v>42661</v>
      </c>
      <c r="I11" s="34">
        <f t="shared" si="3"/>
        <v>41931</v>
      </c>
      <c r="J11" s="34">
        <f t="shared" si="1"/>
        <v>42661</v>
      </c>
    </row>
    <row r="12" spans="1:19" x14ac:dyDescent="0.25">
      <c r="A12" t="e">
        <f>'Annuaire sur Personnel'!#REF!</f>
        <v>#REF!</v>
      </c>
      <c r="B12" t="e">
        <f>'Annuaire sur Personnel'!#REF!</f>
        <v>#REF!</v>
      </c>
      <c r="C12" s="34">
        <v>42757</v>
      </c>
      <c r="D12" s="34">
        <f t="shared" si="2"/>
        <v>44582</v>
      </c>
      <c r="E12" s="98" t="s">
        <v>248</v>
      </c>
      <c r="G12" s="34">
        <v>41932</v>
      </c>
      <c r="H12" s="34">
        <f t="shared" si="0"/>
        <v>42662</v>
      </c>
      <c r="I12" s="34">
        <f t="shared" si="3"/>
        <v>41932</v>
      </c>
      <c r="J12" s="34">
        <f t="shared" si="1"/>
        <v>42662</v>
      </c>
    </row>
    <row r="13" spans="1:19" x14ac:dyDescent="0.25">
      <c r="A13" t="str">
        <f>'Annuaire sur Personnel'!C6</f>
        <v>COEUGNET</v>
      </c>
      <c r="B13" t="str">
        <f>'Annuaire sur Personnel'!D6</f>
        <v>SEBASTIEN</v>
      </c>
      <c r="C13" s="34">
        <v>42757</v>
      </c>
      <c r="D13" s="34">
        <f t="shared" si="2"/>
        <v>44582</v>
      </c>
      <c r="E13" s="98" t="s">
        <v>248</v>
      </c>
      <c r="G13" s="34">
        <v>43105</v>
      </c>
      <c r="H13" s="34">
        <f t="shared" si="0"/>
        <v>43835</v>
      </c>
      <c r="I13" s="34">
        <f t="shared" si="3"/>
        <v>43105</v>
      </c>
      <c r="J13" s="34">
        <f t="shared" si="1"/>
        <v>43835</v>
      </c>
    </row>
    <row r="14" spans="1:19" x14ac:dyDescent="0.25">
      <c r="A14" t="str">
        <f>'Annuaire sur Personnel'!C7</f>
        <v>COURBET</v>
      </c>
      <c r="B14" t="str">
        <f>'Annuaire sur Personnel'!D7</f>
        <v>MATHIEU</v>
      </c>
      <c r="C14" s="34">
        <v>42757</v>
      </c>
      <c r="D14" s="34">
        <f t="shared" si="2"/>
        <v>44582</v>
      </c>
      <c r="E14" s="98" t="s">
        <v>248</v>
      </c>
      <c r="G14" s="34">
        <v>41934</v>
      </c>
      <c r="H14" s="34">
        <f t="shared" si="0"/>
        <v>42664</v>
      </c>
      <c r="I14" s="34">
        <f t="shared" si="3"/>
        <v>41934</v>
      </c>
      <c r="J14" s="34">
        <f t="shared" si="1"/>
        <v>42664</v>
      </c>
    </row>
    <row r="15" spans="1:19" x14ac:dyDescent="0.25">
      <c r="A15" t="str">
        <f>'Annuaire sur Personnel'!C8</f>
        <v>CRETEL</v>
      </c>
      <c r="B15" t="str">
        <f>'Annuaire sur Personnel'!D8</f>
        <v>SEBASTIEN</v>
      </c>
      <c r="C15" s="34">
        <v>42757</v>
      </c>
      <c r="D15" s="34">
        <f t="shared" si="2"/>
        <v>44582</v>
      </c>
      <c r="E15" s="98" t="s">
        <v>248</v>
      </c>
      <c r="G15" s="34">
        <v>41936</v>
      </c>
      <c r="H15" s="34">
        <f t="shared" si="0"/>
        <v>42666</v>
      </c>
      <c r="I15" s="34">
        <f t="shared" si="3"/>
        <v>41936</v>
      </c>
      <c r="J15" s="34">
        <f t="shared" si="1"/>
        <v>42666</v>
      </c>
    </row>
    <row r="16" spans="1:19" x14ac:dyDescent="0.25">
      <c r="A16" t="str">
        <f>'Annuaire sur Personnel'!C9</f>
        <v>DEWAELE</v>
      </c>
      <c r="B16" t="str">
        <f>'Annuaire sur Personnel'!D9</f>
        <v>BERNARD</v>
      </c>
      <c r="C16" s="34">
        <v>42757</v>
      </c>
      <c r="D16" s="34">
        <f t="shared" si="2"/>
        <v>44582</v>
      </c>
      <c r="E16" s="98" t="s">
        <v>248</v>
      </c>
      <c r="G16" s="34">
        <v>41937</v>
      </c>
      <c r="H16" s="34">
        <f t="shared" si="0"/>
        <v>42667</v>
      </c>
      <c r="I16" s="34">
        <f t="shared" si="3"/>
        <v>41937</v>
      </c>
      <c r="J16" s="34">
        <f t="shared" si="1"/>
        <v>42667</v>
      </c>
    </row>
    <row r="17" spans="1:10" x14ac:dyDescent="0.25">
      <c r="A17" t="str">
        <f>'Annuaire sur Personnel'!C10</f>
        <v>DUPUICH</v>
      </c>
      <c r="B17" t="str">
        <f>'Annuaire sur Personnel'!D10</f>
        <v>MATHIEU</v>
      </c>
      <c r="C17" s="34">
        <v>42757</v>
      </c>
      <c r="D17" s="34">
        <f t="shared" si="2"/>
        <v>44582</v>
      </c>
      <c r="E17" s="98" t="s">
        <v>248</v>
      </c>
      <c r="G17" s="34">
        <v>41938</v>
      </c>
      <c r="H17" s="34">
        <f t="shared" si="0"/>
        <v>42668</v>
      </c>
      <c r="I17" s="34">
        <f t="shared" si="3"/>
        <v>41938</v>
      </c>
      <c r="J17" s="34">
        <f t="shared" si="1"/>
        <v>42668</v>
      </c>
    </row>
    <row r="18" spans="1:10" x14ac:dyDescent="0.25">
      <c r="A18" t="str">
        <f>'Annuaire sur Personnel'!C11</f>
        <v>FAUCON</v>
      </c>
      <c r="B18" t="str">
        <f>'Annuaire sur Personnel'!D11</f>
        <v>MICKAEL</v>
      </c>
      <c r="C18" s="34">
        <v>42757</v>
      </c>
      <c r="D18" s="34">
        <f t="shared" si="2"/>
        <v>44582</v>
      </c>
      <c r="E18" s="98" t="s">
        <v>248</v>
      </c>
      <c r="G18" s="34">
        <v>41939</v>
      </c>
      <c r="H18" s="34">
        <f t="shared" si="0"/>
        <v>42669</v>
      </c>
      <c r="I18" s="34">
        <f t="shared" si="3"/>
        <v>41939</v>
      </c>
      <c r="J18" s="34">
        <f t="shared" si="1"/>
        <v>42669</v>
      </c>
    </row>
    <row r="19" spans="1:10" x14ac:dyDescent="0.25">
      <c r="A19" t="str">
        <f>'Annuaire sur Personnel'!C12</f>
        <v>FLANDRIN</v>
      </c>
      <c r="B19" t="str">
        <f>'Annuaire sur Personnel'!D12</f>
        <v>ALEXANDRE</v>
      </c>
      <c r="C19" s="34">
        <v>42757</v>
      </c>
      <c r="D19" s="34">
        <f t="shared" si="2"/>
        <v>44582</v>
      </c>
      <c r="E19" s="98" t="s">
        <v>248</v>
      </c>
      <c r="G19" s="34">
        <v>41940</v>
      </c>
      <c r="H19" s="34">
        <f t="shared" si="0"/>
        <v>42670</v>
      </c>
      <c r="I19" s="34">
        <f t="shared" si="3"/>
        <v>41940</v>
      </c>
      <c r="J19" s="34">
        <f t="shared" si="1"/>
        <v>42670</v>
      </c>
    </row>
    <row r="20" spans="1:10" x14ac:dyDescent="0.25">
      <c r="A20" t="str">
        <f>'Annuaire sur Personnel'!C13</f>
        <v>FRIPP</v>
      </c>
      <c r="B20" t="str">
        <f>'Annuaire sur Personnel'!D13</f>
        <v>NICOLAS</v>
      </c>
      <c r="C20" s="34">
        <v>42757</v>
      </c>
      <c r="D20" s="34">
        <f t="shared" si="2"/>
        <v>44582</v>
      </c>
      <c r="E20" s="98" t="s">
        <v>248</v>
      </c>
      <c r="G20" s="34">
        <v>41941</v>
      </c>
      <c r="H20" s="34">
        <f t="shared" si="0"/>
        <v>42671</v>
      </c>
      <c r="I20" s="34">
        <f t="shared" si="3"/>
        <v>41941</v>
      </c>
      <c r="J20" s="34">
        <f t="shared" si="1"/>
        <v>42671</v>
      </c>
    </row>
    <row r="21" spans="1:10" x14ac:dyDescent="0.25">
      <c r="A21" t="str">
        <f>'Annuaire sur Personnel'!C14</f>
        <v>GARS</v>
      </c>
      <c r="B21" t="str">
        <f>'Annuaire sur Personnel'!D14</f>
        <v>SEBASTIEN</v>
      </c>
      <c r="C21" s="34">
        <v>42757</v>
      </c>
      <c r="D21" s="34">
        <f t="shared" si="2"/>
        <v>44582</v>
      </c>
      <c r="E21" s="98" t="s">
        <v>248</v>
      </c>
      <c r="G21" s="34">
        <v>41942</v>
      </c>
      <c r="H21" s="34">
        <f t="shared" si="0"/>
        <v>42672</v>
      </c>
      <c r="I21" s="34">
        <f t="shared" si="3"/>
        <v>41942</v>
      </c>
      <c r="J21" s="34">
        <f t="shared" si="1"/>
        <v>42672</v>
      </c>
    </row>
    <row r="22" spans="1:10" x14ac:dyDescent="0.25">
      <c r="A22" t="str">
        <f>'Annuaire sur Personnel'!C15</f>
        <v>GRUWEZ</v>
      </c>
      <c r="B22" t="str">
        <f>'Annuaire sur Personnel'!D15</f>
        <v>PATRICK</v>
      </c>
      <c r="C22" s="34">
        <v>42757</v>
      </c>
      <c r="D22" s="34">
        <f t="shared" si="2"/>
        <v>44582</v>
      </c>
      <c r="E22" s="98" t="s">
        <v>248</v>
      </c>
      <c r="G22" s="34">
        <v>41943</v>
      </c>
      <c r="H22" s="34">
        <f t="shared" si="0"/>
        <v>42673</v>
      </c>
      <c r="I22" s="34">
        <f t="shared" si="3"/>
        <v>41943</v>
      </c>
      <c r="J22" s="34">
        <f t="shared" si="1"/>
        <v>42673</v>
      </c>
    </row>
    <row r="23" spans="1:10" x14ac:dyDescent="0.25">
      <c r="A23" t="e">
        <f>'Annuaire sur Personnel'!#REF!</f>
        <v>#REF!</v>
      </c>
      <c r="B23" t="e">
        <f>'Annuaire sur Personnel'!#REF!</f>
        <v>#REF!</v>
      </c>
      <c r="C23" s="34">
        <v>42757</v>
      </c>
      <c r="D23" s="34">
        <f t="shared" si="2"/>
        <v>44582</v>
      </c>
      <c r="E23" s="98" t="s">
        <v>248</v>
      </c>
      <c r="G23" s="34">
        <v>41944</v>
      </c>
      <c r="H23" s="34">
        <f t="shared" si="0"/>
        <v>42674</v>
      </c>
      <c r="I23" s="34">
        <f t="shared" si="3"/>
        <v>41944</v>
      </c>
      <c r="J23" s="34">
        <f t="shared" si="1"/>
        <v>42674</v>
      </c>
    </row>
    <row r="24" spans="1:10" x14ac:dyDescent="0.25">
      <c r="A24" t="str">
        <f>'Annuaire sur Personnel'!C16</f>
        <v>JOUNIAUX</v>
      </c>
      <c r="B24" t="str">
        <f>'Annuaire sur Personnel'!D16</f>
        <v>HERVE</v>
      </c>
      <c r="C24" s="34">
        <v>42757</v>
      </c>
      <c r="D24" s="34">
        <f t="shared" si="2"/>
        <v>44582</v>
      </c>
      <c r="E24" s="98" t="s">
        <v>248</v>
      </c>
      <c r="G24" s="34">
        <v>43115</v>
      </c>
      <c r="H24" s="34">
        <f t="shared" si="0"/>
        <v>43845</v>
      </c>
      <c r="I24" s="34">
        <f t="shared" si="3"/>
        <v>43115</v>
      </c>
      <c r="J24" s="34">
        <f t="shared" si="1"/>
        <v>43845</v>
      </c>
    </row>
    <row r="25" spans="1:10" x14ac:dyDescent="0.25">
      <c r="A25" t="e">
        <f>'Annuaire sur Personnel'!#REF!</f>
        <v>#REF!</v>
      </c>
      <c r="B25" t="e">
        <f>'Annuaire sur Personnel'!#REF!</f>
        <v>#REF!</v>
      </c>
      <c r="C25" s="34">
        <v>42757</v>
      </c>
      <c r="D25" s="34">
        <f t="shared" si="2"/>
        <v>44582</v>
      </c>
      <c r="E25" s="98" t="s">
        <v>248</v>
      </c>
      <c r="G25" s="34">
        <v>41946</v>
      </c>
      <c r="H25" s="34">
        <f t="shared" si="0"/>
        <v>42676</v>
      </c>
      <c r="I25" s="34">
        <f t="shared" si="3"/>
        <v>41946</v>
      </c>
      <c r="J25" s="34">
        <f t="shared" si="1"/>
        <v>42676</v>
      </c>
    </row>
    <row r="26" spans="1:10" x14ac:dyDescent="0.25">
      <c r="A26" t="str">
        <f>'Annuaire sur Personnel'!C17</f>
        <v>LECOCQ</v>
      </c>
      <c r="B26" t="str">
        <f>'Annuaire sur Personnel'!D17</f>
        <v>REMI</v>
      </c>
      <c r="C26" s="34">
        <v>42757</v>
      </c>
      <c r="D26" s="34">
        <f t="shared" si="2"/>
        <v>44582</v>
      </c>
      <c r="E26" s="98" t="s">
        <v>248</v>
      </c>
      <c r="G26" s="34">
        <v>43115</v>
      </c>
      <c r="H26" s="34">
        <f>G26+365*2</f>
        <v>43845</v>
      </c>
      <c r="I26" s="34">
        <f t="shared" si="3"/>
        <v>43115</v>
      </c>
      <c r="J26" s="34">
        <f t="shared" si="1"/>
        <v>43845</v>
      </c>
    </row>
    <row r="27" spans="1:10" x14ac:dyDescent="0.25">
      <c r="A27" t="str">
        <f>'Annuaire sur Personnel'!C18</f>
        <v>LEGROS</v>
      </c>
      <c r="B27" t="str">
        <f>'Annuaire sur Personnel'!D18</f>
        <v>NORBERT</v>
      </c>
      <c r="C27" s="34">
        <v>42757</v>
      </c>
      <c r="D27" s="34">
        <f t="shared" si="2"/>
        <v>44582</v>
      </c>
      <c r="E27" s="98" t="s">
        <v>248</v>
      </c>
      <c r="G27" s="34">
        <v>41948</v>
      </c>
      <c r="H27" s="34">
        <f t="shared" si="0"/>
        <v>42678</v>
      </c>
      <c r="I27" s="34">
        <f t="shared" si="3"/>
        <v>41948</v>
      </c>
      <c r="J27" s="34">
        <f t="shared" si="1"/>
        <v>42678</v>
      </c>
    </row>
    <row r="28" spans="1:10" x14ac:dyDescent="0.25">
      <c r="A28" t="str">
        <f>'Annuaire sur Personnel'!C19</f>
        <v>LELEU</v>
      </c>
      <c r="B28" t="str">
        <f>'Annuaire sur Personnel'!D19</f>
        <v>CATHERINE</v>
      </c>
      <c r="C28" s="34">
        <v>42757</v>
      </c>
      <c r="D28" s="34">
        <f t="shared" si="2"/>
        <v>44582</v>
      </c>
      <c r="E28" s="98" t="s">
        <v>248</v>
      </c>
      <c r="G28" s="34">
        <v>41949</v>
      </c>
      <c r="H28" s="34">
        <f t="shared" si="0"/>
        <v>42679</v>
      </c>
      <c r="I28" s="34">
        <f t="shared" si="3"/>
        <v>41949</v>
      </c>
      <c r="J28" s="34">
        <f t="shared" si="1"/>
        <v>42679</v>
      </c>
    </row>
    <row r="29" spans="1:10" x14ac:dyDescent="0.25">
      <c r="A29" t="str">
        <f>'Annuaire sur Personnel'!C20</f>
        <v>MESMACQUE</v>
      </c>
      <c r="B29" t="str">
        <f>'Annuaire sur Personnel'!D20</f>
        <v>LAURENT</v>
      </c>
      <c r="C29" s="34">
        <v>42757</v>
      </c>
      <c r="D29" s="34">
        <f t="shared" si="2"/>
        <v>44582</v>
      </c>
      <c r="E29" s="98" t="s">
        <v>248</v>
      </c>
      <c r="G29" s="34">
        <v>41950</v>
      </c>
      <c r="H29" s="34">
        <f t="shared" si="0"/>
        <v>42680</v>
      </c>
      <c r="I29" s="34">
        <f t="shared" si="3"/>
        <v>41950</v>
      </c>
      <c r="J29" s="34">
        <f t="shared" si="1"/>
        <v>42680</v>
      </c>
    </row>
    <row r="30" spans="1:10" x14ac:dyDescent="0.25">
      <c r="A30" t="str">
        <f>'Annuaire sur Personnel'!C21</f>
        <v>QUENTON</v>
      </c>
      <c r="B30" t="str">
        <f>'Annuaire sur Personnel'!D21</f>
        <v>FRANCK</v>
      </c>
      <c r="C30" s="34">
        <v>42757</v>
      </c>
      <c r="D30" s="34">
        <f t="shared" si="2"/>
        <v>44582</v>
      </c>
      <c r="E30" s="98" t="s">
        <v>248</v>
      </c>
      <c r="G30" s="34">
        <v>41952</v>
      </c>
      <c r="H30" s="34">
        <f t="shared" si="0"/>
        <v>42682</v>
      </c>
      <c r="I30" s="34">
        <f t="shared" si="3"/>
        <v>41952</v>
      </c>
      <c r="J30" s="34">
        <f t="shared" si="1"/>
        <v>42682</v>
      </c>
    </row>
    <row r="31" spans="1:10" x14ac:dyDescent="0.25">
      <c r="A31" t="str">
        <f>'Annuaire sur Personnel'!C22</f>
        <v>SAVAGE</v>
      </c>
      <c r="B31" t="str">
        <f>'Annuaire sur Personnel'!D22</f>
        <v>STEPHANE</v>
      </c>
      <c r="C31" s="34">
        <v>42757</v>
      </c>
      <c r="D31" s="34">
        <f t="shared" si="2"/>
        <v>44582</v>
      </c>
      <c r="E31" s="98" t="s">
        <v>248</v>
      </c>
      <c r="G31" s="34">
        <v>41953</v>
      </c>
      <c r="H31" s="34">
        <f t="shared" si="0"/>
        <v>42683</v>
      </c>
      <c r="I31" s="34">
        <f t="shared" si="3"/>
        <v>41953</v>
      </c>
      <c r="J31" s="34">
        <f t="shared" si="1"/>
        <v>42683</v>
      </c>
    </row>
    <row r="32" spans="1:10" x14ac:dyDescent="0.25">
      <c r="A32" t="str">
        <f>'Annuaire sur Personnel'!C23</f>
        <v>SORACE</v>
      </c>
      <c r="B32" t="str">
        <f>'Annuaire sur Personnel'!D23</f>
        <v>CHRISTIAN</v>
      </c>
      <c r="C32" s="34">
        <v>42757</v>
      </c>
      <c r="D32" s="34">
        <f t="shared" si="2"/>
        <v>44582</v>
      </c>
      <c r="E32" s="98" t="s">
        <v>248</v>
      </c>
      <c r="G32" s="34">
        <v>41954</v>
      </c>
      <c r="H32" s="34">
        <f t="shared" si="0"/>
        <v>42684</v>
      </c>
      <c r="I32" s="34">
        <f t="shared" si="3"/>
        <v>41954</v>
      </c>
      <c r="J32" s="34">
        <f t="shared" si="1"/>
        <v>42684</v>
      </c>
    </row>
    <row r="33" spans="1:10" x14ac:dyDescent="0.25">
      <c r="A33" t="str">
        <f>'Annuaire sur Personnel'!C24</f>
        <v>SPECQUE</v>
      </c>
      <c r="B33" t="str">
        <f>'Annuaire sur Personnel'!D24</f>
        <v>JULIEN</v>
      </c>
      <c r="C33" s="34">
        <v>42757</v>
      </c>
      <c r="D33" s="34">
        <f t="shared" si="2"/>
        <v>44582</v>
      </c>
      <c r="E33" s="98" t="s">
        <v>248</v>
      </c>
      <c r="G33" s="34">
        <v>41955</v>
      </c>
      <c r="H33" s="34">
        <f t="shared" si="0"/>
        <v>42685</v>
      </c>
      <c r="I33" s="34">
        <f t="shared" si="3"/>
        <v>41955</v>
      </c>
      <c r="J33" s="34">
        <f t="shared" si="1"/>
        <v>42685</v>
      </c>
    </row>
    <row r="34" spans="1:10" x14ac:dyDescent="0.25">
      <c r="A34" t="str">
        <f>'Annuaire sur Personnel'!C25</f>
        <v>THIBEAUT</v>
      </c>
      <c r="B34" t="str">
        <f>'Annuaire sur Personnel'!D25</f>
        <v>LAETITIA</v>
      </c>
      <c r="C34" s="34">
        <v>42757</v>
      </c>
      <c r="D34" s="34">
        <f t="shared" si="2"/>
        <v>44582</v>
      </c>
      <c r="E34" s="98" t="s">
        <v>248</v>
      </c>
      <c r="G34" s="34">
        <v>41956</v>
      </c>
      <c r="H34" s="34">
        <f t="shared" si="0"/>
        <v>42686</v>
      </c>
      <c r="I34" s="34">
        <f t="shared" si="3"/>
        <v>41956</v>
      </c>
      <c r="J34" s="34">
        <f t="shared" si="1"/>
        <v>42686</v>
      </c>
    </row>
    <row r="35" spans="1:10" x14ac:dyDescent="0.25">
      <c r="A35" t="str">
        <f>'Annuaire sur Personnel'!C26</f>
        <v>TRACHE</v>
      </c>
      <c r="B35" t="str">
        <f>'Annuaire sur Personnel'!D26</f>
        <v>CLEMENT</v>
      </c>
      <c r="C35" s="34">
        <v>42757</v>
      </c>
      <c r="D35" s="34">
        <f t="shared" si="2"/>
        <v>44582</v>
      </c>
      <c r="E35" s="98" t="s">
        <v>248</v>
      </c>
      <c r="G35" s="34">
        <v>41957</v>
      </c>
      <c r="H35" s="34">
        <f t="shared" si="0"/>
        <v>42687</v>
      </c>
      <c r="I35" s="34">
        <f t="shared" si="3"/>
        <v>41957</v>
      </c>
      <c r="J35" s="34">
        <f t="shared" si="1"/>
        <v>42687</v>
      </c>
    </row>
    <row r="36" spans="1:10" x14ac:dyDescent="0.25">
      <c r="A36" t="str">
        <f>'Annuaire sur Personnel'!C27</f>
        <v>VANDENBUSSCHE</v>
      </c>
      <c r="B36" t="str">
        <f>'Annuaire sur Personnel'!D27</f>
        <v>JEAN FRANCOIS</v>
      </c>
      <c r="C36" s="34">
        <v>42757</v>
      </c>
      <c r="D36" s="34">
        <f t="shared" si="2"/>
        <v>44582</v>
      </c>
      <c r="E36" s="98" t="s">
        <v>248</v>
      </c>
      <c r="G36" s="34">
        <v>41958</v>
      </c>
      <c r="H36" s="34">
        <f t="shared" si="0"/>
        <v>42688</v>
      </c>
      <c r="I36" s="34">
        <f t="shared" si="3"/>
        <v>41958</v>
      </c>
      <c r="J36" s="34">
        <f t="shared" si="1"/>
        <v>42688</v>
      </c>
    </row>
    <row r="37" spans="1:10" x14ac:dyDescent="0.25">
      <c r="A37" t="str">
        <f>'Annuaire sur Personnel'!C28</f>
        <v>VERGOTEN</v>
      </c>
      <c r="B37" t="str">
        <f>'Annuaire sur Personnel'!D28</f>
        <v>ARNAUD</v>
      </c>
      <c r="C37" s="34">
        <v>42757</v>
      </c>
      <c r="D37" s="34">
        <f t="shared" si="2"/>
        <v>44582</v>
      </c>
      <c r="E37" s="98" t="s">
        <v>248</v>
      </c>
      <c r="G37" s="34">
        <v>41959</v>
      </c>
      <c r="H37" s="34">
        <f t="shared" si="0"/>
        <v>42689</v>
      </c>
      <c r="I37" s="34">
        <f t="shared" si="3"/>
        <v>41959</v>
      </c>
      <c r="J37" s="34">
        <f t="shared" si="1"/>
        <v>42689</v>
      </c>
    </row>
    <row r="38" spans="1:10" x14ac:dyDescent="0.25">
      <c r="A38" t="str">
        <f>'Annuaire sur Personnel'!C29</f>
        <v>VERSMISSE</v>
      </c>
      <c r="B38" t="str">
        <f>'Annuaire sur Personnel'!D29</f>
        <v>DIDIER</v>
      </c>
      <c r="C38" s="34">
        <v>42757</v>
      </c>
      <c r="D38" s="34">
        <f t="shared" si="2"/>
        <v>44582</v>
      </c>
      <c r="E38" s="98" t="s">
        <v>248</v>
      </c>
      <c r="G38" s="34">
        <v>41960</v>
      </c>
      <c r="H38" s="34">
        <f t="shared" si="0"/>
        <v>42690</v>
      </c>
      <c r="I38" s="34">
        <f t="shared" si="3"/>
        <v>41960</v>
      </c>
      <c r="J38" s="34">
        <f t="shared" si="1"/>
        <v>42690</v>
      </c>
    </row>
    <row r="39" spans="1:10" x14ac:dyDescent="0.25">
      <c r="A39" t="str">
        <f>'Annuaire sur Personnel'!C30</f>
        <v>VINCETTE</v>
      </c>
      <c r="B39" t="str">
        <f>'Annuaire sur Personnel'!D30</f>
        <v>MAXIME</v>
      </c>
      <c r="C39" s="34">
        <v>42757</v>
      </c>
      <c r="D39" s="34">
        <f t="shared" si="2"/>
        <v>44582</v>
      </c>
      <c r="E39" s="98" t="s">
        <v>248</v>
      </c>
      <c r="G39" s="34">
        <v>41961</v>
      </c>
      <c r="H39" s="34">
        <f t="shared" si="0"/>
        <v>42691</v>
      </c>
      <c r="I39" s="34">
        <f t="shared" si="3"/>
        <v>41961</v>
      </c>
      <c r="J39" s="34">
        <f t="shared" si="1"/>
        <v>42691</v>
      </c>
    </row>
    <row r="40" spans="1:10" x14ac:dyDescent="0.25">
      <c r="A40" t="str">
        <f>'Annuaire sur Personnel'!C31</f>
        <v>WISSOCQ</v>
      </c>
      <c r="B40" t="str">
        <f>'Annuaire sur Personnel'!D31</f>
        <v>ANTHONY</v>
      </c>
      <c r="C40" s="34">
        <v>42757</v>
      </c>
      <c r="D40" s="34">
        <f t="shared" si="2"/>
        <v>44582</v>
      </c>
      <c r="E40" s="98" t="s">
        <v>248</v>
      </c>
      <c r="G40" s="34">
        <v>41962</v>
      </c>
      <c r="H40" s="34">
        <f t="shared" si="0"/>
        <v>42692</v>
      </c>
      <c r="I40" s="34">
        <f t="shared" si="3"/>
        <v>41962</v>
      </c>
      <c r="J40" s="34">
        <f t="shared" si="1"/>
        <v>42692</v>
      </c>
    </row>
    <row r="41" spans="1:10" x14ac:dyDescent="0.25">
      <c r="A41" t="str">
        <f>'Annuaire sur Personnel'!C32</f>
        <v>WOESTELANDT</v>
      </c>
      <c r="B41" t="str">
        <f>'Annuaire sur Personnel'!D32</f>
        <v>CLEMENT</v>
      </c>
      <c r="C41" s="34">
        <v>42757</v>
      </c>
      <c r="D41" s="34">
        <f t="shared" si="2"/>
        <v>44582</v>
      </c>
      <c r="E41" s="98" t="s">
        <v>248</v>
      </c>
      <c r="G41" s="34">
        <v>41963</v>
      </c>
      <c r="H41" s="34">
        <f t="shared" si="0"/>
        <v>42693</v>
      </c>
      <c r="I41" s="34">
        <f t="shared" si="3"/>
        <v>41963</v>
      </c>
      <c r="J41" s="34">
        <f t="shared" si="1"/>
        <v>42693</v>
      </c>
    </row>
    <row r="42" spans="1:10" x14ac:dyDescent="0.25">
      <c r="A42" t="str">
        <f>'Annuaire sur Personnel'!C33</f>
        <v>DUBOIS</v>
      </c>
      <c r="B42" t="str">
        <f>'Annuaire sur Personnel'!D33</f>
        <v xml:space="preserve">FLORIAN </v>
      </c>
      <c r="C42" s="34">
        <v>42757</v>
      </c>
      <c r="D42" s="34">
        <f t="shared" si="2"/>
        <v>44582</v>
      </c>
      <c r="E42" s="98" t="s">
        <v>248</v>
      </c>
      <c r="G42" s="34">
        <v>41964</v>
      </c>
      <c r="H42" s="34">
        <f t="shared" si="0"/>
        <v>42694</v>
      </c>
      <c r="I42" s="34">
        <f t="shared" si="3"/>
        <v>41964</v>
      </c>
      <c r="J42" s="34">
        <f t="shared" si="1"/>
        <v>42694</v>
      </c>
    </row>
  </sheetData>
  <mergeCells count="2">
    <mergeCell ref="G2:K2"/>
    <mergeCell ref="E2:F2"/>
  </mergeCells>
  <conditionalFormatting sqref="H4:H42 J4:J42">
    <cfRule type="cellIs" dxfId="7" priority="6" operator="lessThanOrEqual">
      <formula>$B$1</formula>
    </cfRule>
    <cfRule type="cellIs" dxfId="6" priority="7" operator="between">
      <formula>$B$1+90</formula>
      <formula>$B$1+1</formula>
    </cfRule>
    <cfRule type="cellIs" dxfId="5" priority="8" operator="greaterThanOrEqual">
      <formula>$B$1+90</formula>
    </cfRule>
  </conditionalFormatting>
  <conditionalFormatting sqref="C4:F42">
    <cfRule type="cellIs" dxfId="4" priority="4" operator="equal">
      <formula>$S$4</formula>
    </cfRule>
    <cfRule type="cellIs" dxfId="3" priority="5" operator="equal">
      <formula>$S$3</formula>
    </cfRule>
  </conditionalFormatting>
  <dataValidations count="1">
    <dataValidation type="list" allowBlank="1" showInputMessage="1" showErrorMessage="1" sqref="E4:F42" xr:uid="{00000000-0002-0000-0200-000000000000}">
      <formula1>$S$3:$S$4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W43"/>
  <sheetViews>
    <sheetView workbookViewId="0">
      <selection activeCell="I21" sqref="I21"/>
    </sheetView>
  </sheetViews>
  <sheetFormatPr baseColWidth="10" defaultRowHeight="15" x14ac:dyDescent="0.25"/>
  <cols>
    <col min="1" max="1" width="16.7109375" bestFit="1" customWidth="1"/>
    <col min="2" max="2" width="17" bestFit="1" customWidth="1"/>
    <col min="12" max="12" width="14.7109375" bestFit="1" customWidth="1"/>
    <col min="16" max="16" width="14.7109375" bestFit="1" customWidth="1"/>
    <col min="17" max="17" width="65.42578125" customWidth="1"/>
    <col min="21" max="21" width="31.7109375" bestFit="1" customWidth="1"/>
    <col min="22" max="22" width="36.7109375" bestFit="1" customWidth="1"/>
    <col min="23" max="23" width="39.5703125" bestFit="1" customWidth="1"/>
  </cols>
  <sheetData>
    <row r="1" spans="1:23" x14ac:dyDescent="0.25">
      <c r="A1" s="144"/>
      <c r="B1" s="145"/>
      <c r="C1" s="143" t="s">
        <v>284</v>
      </c>
      <c r="D1" s="143"/>
      <c r="E1" s="143" t="s">
        <v>287</v>
      </c>
      <c r="F1" s="143"/>
      <c r="G1" s="143" t="s">
        <v>360</v>
      </c>
      <c r="H1" s="143"/>
      <c r="I1" s="93"/>
      <c r="N1" t="s">
        <v>295</v>
      </c>
      <c r="U1" t="s">
        <v>296</v>
      </c>
    </row>
    <row r="2" spans="1:23" x14ac:dyDescent="0.25">
      <c r="A2" s="146"/>
      <c r="B2" s="147"/>
      <c r="C2" s="75" t="s">
        <v>286</v>
      </c>
      <c r="D2" s="75" t="s">
        <v>285</v>
      </c>
      <c r="E2" s="75" t="s">
        <v>286</v>
      </c>
      <c r="F2" s="75" t="s">
        <v>285</v>
      </c>
      <c r="G2" s="75" t="s">
        <v>286</v>
      </c>
      <c r="H2" s="75" t="s">
        <v>285</v>
      </c>
      <c r="I2" s="94"/>
    </row>
    <row r="3" spans="1:23" x14ac:dyDescent="0.25">
      <c r="A3" s="6" t="str">
        <f>'Annuaire sur Personnel'!C2</f>
        <v>BALADOU</v>
      </c>
      <c r="B3" s="6" t="str">
        <f>'Annuaire sur Personnel'!D2</f>
        <v>MARIE</v>
      </c>
      <c r="C3" s="74"/>
      <c r="D3" s="74"/>
      <c r="E3" s="74"/>
      <c r="F3" s="74"/>
      <c r="G3" s="74"/>
      <c r="H3" s="74"/>
      <c r="I3" s="95"/>
      <c r="K3" s="30" t="s">
        <v>297</v>
      </c>
      <c r="L3" s="30" t="s">
        <v>298</v>
      </c>
      <c r="M3" s="30" t="s">
        <v>299</v>
      </c>
      <c r="O3" s="28" t="s">
        <v>335</v>
      </c>
      <c r="U3" t="s">
        <v>303</v>
      </c>
      <c r="V3" t="s">
        <v>304</v>
      </c>
      <c r="W3" t="s">
        <v>305</v>
      </c>
    </row>
    <row r="4" spans="1:23" x14ac:dyDescent="0.25">
      <c r="A4" s="6" t="str">
        <f>'Annuaire sur Personnel'!C3</f>
        <v>BLONDELLE</v>
      </c>
      <c r="B4" s="6" t="str">
        <f>'Annuaire sur Personnel'!D3</f>
        <v>NICOLAS</v>
      </c>
      <c r="C4" s="74">
        <v>1</v>
      </c>
      <c r="D4" s="74">
        <v>1</v>
      </c>
      <c r="E4" s="74"/>
      <c r="F4" s="74"/>
      <c r="G4" s="74"/>
      <c r="H4" s="74"/>
      <c r="I4" s="95"/>
      <c r="K4" s="77" t="s">
        <v>300</v>
      </c>
      <c r="L4" s="77" t="s">
        <v>301</v>
      </c>
      <c r="M4" s="77" t="s">
        <v>302</v>
      </c>
      <c r="O4" t="s">
        <v>336</v>
      </c>
      <c r="U4" t="s">
        <v>307</v>
      </c>
      <c r="V4" t="s">
        <v>308</v>
      </c>
      <c r="W4" t="s">
        <v>309</v>
      </c>
    </row>
    <row r="5" spans="1:23" x14ac:dyDescent="0.25">
      <c r="A5" s="6" t="str">
        <f>'Annuaire sur Personnel'!C4</f>
        <v>BOCQUET</v>
      </c>
      <c r="B5" s="6" t="str">
        <f>'Annuaire sur Personnel'!D4</f>
        <v>STEPHANE</v>
      </c>
      <c r="C5" s="74"/>
      <c r="D5" s="74"/>
      <c r="E5" s="74"/>
      <c r="F5" s="74"/>
      <c r="G5" s="74"/>
      <c r="H5" s="74"/>
      <c r="I5" s="95"/>
      <c r="K5" s="78" t="s">
        <v>306</v>
      </c>
      <c r="L5" s="78"/>
      <c r="M5" s="78"/>
      <c r="O5" s="77" t="s">
        <v>300</v>
      </c>
      <c r="P5" s="81" t="s">
        <v>337</v>
      </c>
      <c r="Q5" s="82" t="s">
        <v>338</v>
      </c>
      <c r="U5" t="s">
        <v>311</v>
      </c>
      <c r="V5" t="s">
        <v>312</v>
      </c>
      <c r="W5" t="s">
        <v>313</v>
      </c>
    </row>
    <row r="6" spans="1:23" x14ac:dyDescent="0.25">
      <c r="A6" s="6" t="e">
        <f>'Annuaire sur Personnel'!#REF!</f>
        <v>#REF!</v>
      </c>
      <c r="B6" s="6" t="e">
        <f>'Annuaire sur Personnel'!#REF!</f>
        <v>#REF!</v>
      </c>
      <c r="C6" s="74"/>
      <c r="D6" s="74">
        <v>1</v>
      </c>
      <c r="E6" s="74"/>
      <c r="F6" s="74">
        <v>1</v>
      </c>
      <c r="G6" s="74"/>
      <c r="H6" s="74"/>
      <c r="I6" s="95"/>
      <c r="K6" s="79" t="s">
        <v>310</v>
      </c>
      <c r="L6" s="79"/>
      <c r="M6" s="79"/>
      <c r="O6" s="78" t="s">
        <v>306</v>
      </c>
      <c r="P6" s="83" t="s">
        <v>339</v>
      </c>
      <c r="U6" t="s">
        <v>315</v>
      </c>
      <c r="V6" t="s">
        <v>316</v>
      </c>
      <c r="W6" t="s">
        <v>317</v>
      </c>
    </row>
    <row r="7" spans="1:23" x14ac:dyDescent="0.25">
      <c r="A7" s="6" t="e">
        <f>'Annuaire sur Personnel'!#REF!</f>
        <v>#REF!</v>
      </c>
      <c r="B7" s="6" t="e">
        <f>'Annuaire sur Personnel'!#REF!</f>
        <v>#REF!</v>
      </c>
      <c r="C7" s="74">
        <v>1</v>
      </c>
      <c r="D7" s="74"/>
      <c r="E7" s="74"/>
      <c r="F7" s="74"/>
      <c r="G7" s="74"/>
      <c r="H7" s="74"/>
      <c r="I7" s="95"/>
      <c r="K7" s="80" t="s">
        <v>314</v>
      </c>
      <c r="L7" s="80"/>
      <c r="M7" s="80"/>
      <c r="O7" s="79" t="s">
        <v>310</v>
      </c>
      <c r="P7" s="84" t="s">
        <v>340</v>
      </c>
      <c r="U7" t="s">
        <v>319</v>
      </c>
      <c r="V7" t="s">
        <v>320</v>
      </c>
      <c r="W7" t="s">
        <v>321</v>
      </c>
    </row>
    <row r="8" spans="1:23" x14ac:dyDescent="0.25">
      <c r="A8" s="6" t="e">
        <f>'Annuaire sur Personnel'!#REF!</f>
        <v>#REF!</v>
      </c>
      <c r="B8" s="6" t="e">
        <f>'Annuaire sur Personnel'!#REF!</f>
        <v>#REF!</v>
      </c>
      <c r="C8" s="74">
        <v>1</v>
      </c>
      <c r="D8" s="74">
        <v>2</v>
      </c>
      <c r="E8" s="74"/>
      <c r="F8" s="74"/>
      <c r="G8" s="74"/>
      <c r="H8" s="74"/>
      <c r="I8" s="95"/>
      <c r="K8" s="77" t="s">
        <v>318</v>
      </c>
      <c r="L8" s="77"/>
      <c r="M8" s="77"/>
      <c r="O8" s="80" t="s">
        <v>314</v>
      </c>
      <c r="P8" s="81" t="s">
        <v>337</v>
      </c>
      <c r="U8" t="s">
        <v>323</v>
      </c>
      <c r="V8" t="s">
        <v>324</v>
      </c>
      <c r="W8" t="s">
        <v>325</v>
      </c>
    </row>
    <row r="9" spans="1:23" x14ac:dyDescent="0.25">
      <c r="A9" s="6" t="e">
        <f>'Annuaire sur Personnel'!#REF!</f>
        <v>#REF!</v>
      </c>
      <c r="B9" s="6" t="e">
        <f>'Annuaire sur Personnel'!#REF!</f>
        <v>#REF!</v>
      </c>
      <c r="C9" s="74"/>
      <c r="D9" s="74">
        <v>1</v>
      </c>
      <c r="E9" s="74"/>
      <c r="F9" s="74"/>
      <c r="G9" s="74"/>
      <c r="H9" s="74"/>
      <c r="I9" s="95"/>
      <c r="K9" s="78" t="s">
        <v>322</v>
      </c>
      <c r="L9" s="78"/>
      <c r="M9" s="78"/>
      <c r="O9" s="77" t="s">
        <v>318</v>
      </c>
      <c r="P9" s="83" t="s">
        <v>339</v>
      </c>
      <c r="U9" t="s">
        <v>327</v>
      </c>
    </row>
    <row r="10" spans="1:23" x14ac:dyDescent="0.25">
      <c r="A10" s="6" t="str">
        <f>'Annuaire sur Personnel'!C5</f>
        <v>CHEDAL</v>
      </c>
      <c r="B10" s="6" t="str">
        <f>'Annuaire sur Personnel'!D5</f>
        <v>FRANCOIS XAVIER</v>
      </c>
      <c r="C10" s="74"/>
      <c r="D10" s="74">
        <v>1</v>
      </c>
      <c r="E10" s="74"/>
      <c r="F10" s="74"/>
      <c r="G10" s="74"/>
      <c r="H10" s="74"/>
      <c r="I10" s="95"/>
      <c r="K10" s="79" t="s">
        <v>326</v>
      </c>
      <c r="L10" s="79"/>
      <c r="M10" s="79"/>
      <c r="O10" s="78" t="s">
        <v>322</v>
      </c>
      <c r="P10" s="84" t="s">
        <v>340</v>
      </c>
      <c r="U10" t="s">
        <v>329</v>
      </c>
    </row>
    <row r="11" spans="1:23" x14ac:dyDescent="0.25">
      <c r="A11" s="6" t="e">
        <f>'Annuaire sur Personnel'!#REF!</f>
        <v>#REF!</v>
      </c>
      <c r="B11" s="6" t="e">
        <f>'Annuaire sur Personnel'!#REF!</f>
        <v>#REF!</v>
      </c>
      <c r="C11" s="74"/>
      <c r="D11" s="74"/>
      <c r="E11" s="74"/>
      <c r="F11" s="74"/>
      <c r="G11" s="74"/>
      <c r="H11" s="74"/>
      <c r="I11" s="95"/>
      <c r="K11" s="80" t="s">
        <v>328</v>
      </c>
      <c r="L11" s="80"/>
      <c r="M11" s="80"/>
      <c r="O11" s="79" t="s">
        <v>326</v>
      </c>
      <c r="P11" s="81" t="s">
        <v>337</v>
      </c>
      <c r="U11" t="s">
        <v>331</v>
      </c>
    </row>
    <row r="12" spans="1:23" x14ac:dyDescent="0.25">
      <c r="A12" s="6" t="str">
        <f>'Annuaire sur Personnel'!C6</f>
        <v>COEUGNET</v>
      </c>
      <c r="B12" s="6" t="str">
        <f>'Annuaire sur Personnel'!D6</f>
        <v>SEBASTIEN</v>
      </c>
      <c r="C12" s="74"/>
      <c r="D12" s="74"/>
      <c r="E12" s="74"/>
      <c r="F12" s="74"/>
      <c r="G12" s="74"/>
      <c r="H12" s="74"/>
      <c r="I12" s="95"/>
      <c r="K12" s="77" t="s">
        <v>330</v>
      </c>
      <c r="L12" s="77"/>
      <c r="M12" s="77"/>
      <c r="O12" s="80" t="s">
        <v>328</v>
      </c>
      <c r="P12" s="83" t="s">
        <v>339</v>
      </c>
    </row>
    <row r="13" spans="1:23" x14ac:dyDescent="0.25">
      <c r="A13" s="6" t="str">
        <f>'Annuaire sur Personnel'!C7</f>
        <v>COURBET</v>
      </c>
      <c r="B13" s="6" t="str">
        <f>'Annuaire sur Personnel'!D7</f>
        <v>MATHIEU</v>
      </c>
      <c r="C13" s="74"/>
      <c r="D13" s="74"/>
      <c r="E13" s="74"/>
      <c r="F13" s="74"/>
      <c r="G13" s="74"/>
      <c r="H13" s="74"/>
      <c r="I13" s="95"/>
      <c r="K13" s="78" t="s">
        <v>332</v>
      </c>
      <c r="L13" s="78"/>
      <c r="M13" s="78"/>
      <c r="O13" s="77" t="s">
        <v>330</v>
      </c>
      <c r="P13" s="84" t="s">
        <v>340</v>
      </c>
    </row>
    <row r="14" spans="1:23" x14ac:dyDescent="0.25">
      <c r="A14" s="6" t="str">
        <f>'Annuaire sur Personnel'!C8</f>
        <v>CRETEL</v>
      </c>
      <c r="B14" s="6" t="str">
        <f>'Annuaire sur Personnel'!D8</f>
        <v>SEBASTIEN</v>
      </c>
      <c r="C14" s="74"/>
      <c r="D14" s="74"/>
      <c r="E14" s="74"/>
      <c r="F14" s="74"/>
      <c r="G14" s="74"/>
      <c r="H14" s="74"/>
      <c r="I14" s="95"/>
      <c r="K14" s="79" t="s">
        <v>333</v>
      </c>
      <c r="L14" s="79"/>
      <c r="M14" s="79"/>
      <c r="O14" s="78" t="s">
        <v>332</v>
      </c>
      <c r="P14" s="81" t="s">
        <v>337</v>
      </c>
    </row>
    <row r="15" spans="1:23" x14ac:dyDescent="0.25">
      <c r="A15" s="6" t="str">
        <f>'Annuaire sur Personnel'!C9</f>
        <v>DEWAELE</v>
      </c>
      <c r="B15" s="6" t="str">
        <f>'Annuaire sur Personnel'!D9</f>
        <v>BERNARD</v>
      </c>
      <c r="C15" s="74"/>
      <c r="D15" s="74"/>
      <c r="E15" s="74"/>
      <c r="F15" s="74"/>
      <c r="G15" s="74"/>
      <c r="H15" s="74"/>
      <c r="I15" s="95"/>
      <c r="K15" s="80" t="s">
        <v>334</v>
      </c>
      <c r="L15" s="80"/>
      <c r="M15" s="80"/>
      <c r="O15" s="79" t="s">
        <v>333</v>
      </c>
      <c r="P15" s="83" t="s">
        <v>339</v>
      </c>
    </row>
    <row r="16" spans="1:23" x14ac:dyDescent="0.25">
      <c r="A16" s="6" t="str">
        <f>'Annuaire sur Personnel'!C10</f>
        <v>DUPUICH</v>
      </c>
      <c r="B16" s="6" t="str">
        <f>'Annuaire sur Personnel'!D10</f>
        <v>MATHIEU</v>
      </c>
      <c r="C16" s="74"/>
      <c r="D16" s="74">
        <v>1</v>
      </c>
      <c r="E16" s="74"/>
      <c r="F16" s="74"/>
      <c r="G16" s="74"/>
      <c r="H16" s="74"/>
      <c r="I16" s="95"/>
      <c r="K16" s="77" t="s">
        <v>300</v>
      </c>
      <c r="L16" s="77"/>
      <c r="M16" s="77"/>
      <c r="O16" s="80" t="s">
        <v>334</v>
      </c>
      <c r="P16" s="84" t="s">
        <v>340</v>
      </c>
    </row>
    <row r="17" spans="1:16" x14ac:dyDescent="0.25">
      <c r="A17" s="6" t="str">
        <f>'Annuaire sur Personnel'!C11</f>
        <v>FAUCON</v>
      </c>
      <c r="B17" s="6" t="str">
        <f>'Annuaire sur Personnel'!D11</f>
        <v>MICKAEL</v>
      </c>
      <c r="C17" s="74">
        <v>1</v>
      </c>
      <c r="D17" s="74"/>
      <c r="E17" s="74">
        <v>1</v>
      </c>
      <c r="F17" s="74"/>
      <c r="G17" s="74"/>
      <c r="H17" s="74"/>
      <c r="I17" s="95"/>
      <c r="K17" s="78" t="s">
        <v>306</v>
      </c>
      <c r="L17" s="78"/>
      <c r="M17" s="78"/>
      <c r="O17" s="77" t="s">
        <v>300</v>
      </c>
      <c r="P17" s="81" t="s">
        <v>337</v>
      </c>
    </row>
    <row r="18" spans="1:16" x14ac:dyDescent="0.25">
      <c r="A18" s="6" t="str">
        <f>'Annuaire sur Personnel'!C12</f>
        <v>FLANDRIN</v>
      </c>
      <c r="B18" s="6" t="str">
        <f>'Annuaire sur Personnel'!D12</f>
        <v>ALEXANDRE</v>
      </c>
      <c r="C18" s="74"/>
      <c r="D18" s="74">
        <v>2</v>
      </c>
      <c r="E18" s="74"/>
      <c r="F18" s="74"/>
      <c r="G18" s="74"/>
      <c r="H18" s="74"/>
      <c r="I18" s="95"/>
      <c r="K18" s="79" t="s">
        <v>310</v>
      </c>
      <c r="L18" s="79"/>
      <c r="M18" s="79"/>
    </row>
    <row r="19" spans="1:16" x14ac:dyDescent="0.25">
      <c r="A19" s="6" t="str">
        <f>'Annuaire sur Personnel'!C13</f>
        <v>FRIPP</v>
      </c>
      <c r="B19" s="6" t="str">
        <f>'Annuaire sur Personnel'!D13</f>
        <v>NICOLAS</v>
      </c>
      <c r="C19" s="74"/>
      <c r="D19" s="74"/>
      <c r="E19" s="74"/>
      <c r="F19" s="74"/>
      <c r="G19" s="74"/>
      <c r="H19" s="74"/>
      <c r="I19" s="95"/>
      <c r="K19" s="80" t="s">
        <v>314</v>
      </c>
      <c r="L19" s="80"/>
      <c r="M19" s="80"/>
    </row>
    <row r="20" spans="1:16" x14ac:dyDescent="0.25">
      <c r="A20" s="6" t="str">
        <f>'Annuaire sur Personnel'!C14</f>
        <v>GARS</v>
      </c>
      <c r="B20" s="6" t="str">
        <f>'Annuaire sur Personnel'!D14</f>
        <v>SEBASTIEN</v>
      </c>
      <c r="C20" s="74"/>
      <c r="D20" s="74"/>
      <c r="E20" s="74"/>
      <c r="F20" s="74"/>
      <c r="G20" s="74"/>
      <c r="H20" s="74"/>
      <c r="I20" s="95"/>
      <c r="K20" s="77" t="s">
        <v>318</v>
      </c>
      <c r="L20" s="77"/>
      <c r="M20" s="77"/>
    </row>
    <row r="21" spans="1:16" x14ac:dyDescent="0.25">
      <c r="A21" s="6" t="str">
        <f>'Annuaire sur Personnel'!C15</f>
        <v>GRUWEZ</v>
      </c>
      <c r="B21" s="6" t="str">
        <f>'Annuaire sur Personnel'!D15</f>
        <v>PATRICK</v>
      </c>
      <c r="C21" s="74"/>
      <c r="D21" s="74"/>
      <c r="E21" s="74"/>
      <c r="F21" s="74"/>
      <c r="G21" s="74"/>
      <c r="H21" s="74"/>
      <c r="I21" s="95"/>
      <c r="K21" s="78" t="s">
        <v>322</v>
      </c>
      <c r="L21" s="78"/>
      <c r="M21" s="78"/>
    </row>
    <row r="22" spans="1:16" x14ac:dyDescent="0.25">
      <c r="A22" s="6" t="e">
        <f>'Annuaire sur Personnel'!#REF!</f>
        <v>#REF!</v>
      </c>
      <c r="B22" s="6" t="e">
        <f>'Annuaire sur Personnel'!#REF!</f>
        <v>#REF!</v>
      </c>
      <c r="C22" s="74"/>
      <c r="D22" s="74"/>
      <c r="E22" s="74"/>
      <c r="F22" s="74"/>
      <c r="G22" s="74"/>
      <c r="H22" s="74"/>
      <c r="I22" s="95"/>
      <c r="K22" s="79" t="s">
        <v>326</v>
      </c>
      <c r="L22" s="79"/>
      <c r="M22" s="79"/>
    </row>
    <row r="23" spans="1:16" x14ac:dyDescent="0.25">
      <c r="A23" s="6" t="str">
        <f>'Annuaire sur Personnel'!C16</f>
        <v>JOUNIAUX</v>
      </c>
      <c r="B23" s="6" t="str">
        <f>'Annuaire sur Personnel'!D16</f>
        <v>HERVE</v>
      </c>
      <c r="C23" s="74"/>
      <c r="D23" s="74"/>
      <c r="E23" s="74"/>
      <c r="F23" s="74"/>
      <c r="G23" s="74"/>
      <c r="H23" s="74"/>
      <c r="I23" s="95"/>
      <c r="K23" s="80" t="s">
        <v>328</v>
      </c>
      <c r="L23" s="80"/>
      <c r="M23" s="80"/>
    </row>
    <row r="24" spans="1:16" x14ac:dyDescent="0.25">
      <c r="A24" s="6" t="e">
        <f>'Annuaire sur Personnel'!#REF!</f>
        <v>#REF!</v>
      </c>
      <c r="B24" s="6" t="e">
        <f>'Annuaire sur Personnel'!#REF!</f>
        <v>#REF!</v>
      </c>
      <c r="C24" s="74"/>
      <c r="D24" s="74"/>
      <c r="E24" s="74"/>
      <c r="F24" s="74"/>
      <c r="G24" s="74"/>
      <c r="H24" s="74"/>
      <c r="I24" s="95"/>
      <c r="K24" s="77" t="s">
        <v>330</v>
      </c>
      <c r="L24" s="77"/>
      <c r="M24" s="77"/>
    </row>
    <row r="25" spans="1:16" x14ac:dyDescent="0.25">
      <c r="A25" s="6" t="str">
        <f>'Annuaire sur Personnel'!C17</f>
        <v>LECOCQ</v>
      </c>
      <c r="B25" s="6" t="str">
        <f>'Annuaire sur Personnel'!D17</f>
        <v>REMI</v>
      </c>
      <c r="C25" s="74">
        <v>1</v>
      </c>
      <c r="D25" s="74">
        <v>1</v>
      </c>
      <c r="E25" s="74"/>
      <c r="F25" s="74"/>
      <c r="G25" s="74"/>
      <c r="H25" s="74"/>
      <c r="I25" s="95"/>
      <c r="K25" s="78" t="s">
        <v>332</v>
      </c>
      <c r="L25" s="78"/>
      <c r="M25" s="78"/>
    </row>
    <row r="26" spans="1:16" x14ac:dyDescent="0.25">
      <c r="A26" s="6" t="str">
        <f>'Annuaire sur Personnel'!C18</f>
        <v>LEGROS</v>
      </c>
      <c r="B26" s="6" t="str">
        <f>'Annuaire sur Personnel'!D18</f>
        <v>NORBERT</v>
      </c>
      <c r="C26" s="74"/>
      <c r="D26" s="74"/>
      <c r="E26" s="74"/>
      <c r="F26" s="74"/>
      <c r="G26" s="74"/>
      <c r="H26" s="74"/>
      <c r="I26" s="95"/>
      <c r="K26" s="79" t="s">
        <v>333</v>
      </c>
      <c r="L26" s="79"/>
      <c r="M26" s="79"/>
    </row>
    <row r="27" spans="1:16" x14ac:dyDescent="0.25">
      <c r="A27" s="6" t="str">
        <f>'Annuaire sur Personnel'!C19</f>
        <v>LELEU</v>
      </c>
      <c r="B27" s="6" t="str">
        <f>'Annuaire sur Personnel'!D19</f>
        <v>CATHERINE</v>
      </c>
      <c r="C27" s="74"/>
      <c r="D27" s="74"/>
      <c r="E27" s="74"/>
      <c r="F27" s="74"/>
      <c r="G27" s="74"/>
      <c r="H27" s="74"/>
      <c r="I27" s="95"/>
    </row>
    <row r="28" spans="1:16" x14ac:dyDescent="0.25">
      <c r="A28" s="6" t="str">
        <f>'Annuaire sur Personnel'!C20</f>
        <v>MESMACQUE</v>
      </c>
      <c r="B28" s="6" t="str">
        <f>'Annuaire sur Personnel'!D20</f>
        <v>LAURENT</v>
      </c>
      <c r="C28" s="74"/>
      <c r="D28" s="74">
        <v>2</v>
      </c>
      <c r="E28" s="74"/>
      <c r="F28" s="74"/>
      <c r="G28" s="74"/>
      <c r="H28" s="74"/>
      <c r="I28" s="95"/>
    </row>
    <row r="29" spans="1:16" x14ac:dyDescent="0.25">
      <c r="A29" s="6" t="str">
        <f>'Annuaire sur Personnel'!C21</f>
        <v>QUENTON</v>
      </c>
      <c r="B29" s="6" t="str">
        <f>'Annuaire sur Personnel'!D21</f>
        <v>FRANCK</v>
      </c>
      <c r="C29" s="74"/>
      <c r="D29" s="74">
        <v>1</v>
      </c>
      <c r="E29" s="74"/>
      <c r="F29" s="74"/>
      <c r="G29" s="74"/>
      <c r="H29" s="74"/>
      <c r="I29" s="95"/>
    </row>
    <row r="30" spans="1:16" x14ac:dyDescent="0.25">
      <c r="A30" s="6" t="str">
        <f>'Annuaire sur Personnel'!C22</f>
        <v>SAVAGE</v>
      </c>
      <c r="B30" s="6" t="str">
        <f>'Annuaire sur Personnel'!D22</f>
        <v>STEPHANE</v>
      </c>
      <c r="C30" s="74"/>
      <c r="D30" s="74"/>
      <c r="E30" s="74"/>
      <c r="F30" s="74"/>
      <c r="G30" s="74"/>
      <c r="H30" s="74"/>
      <c r="I30" s="95"/>
    </row>
    <row r="31" spans="1:16" x14ac:dyDescent="0.25">
      <c r="A31" s="6" t="str">
        <f>'Annuaire sur Personnel'!C23</f>
        <v>SORACE</v>
      </c>
      <c r="B31" s="6" t="str">
        <f>'Annuaire sur Personnel'!D23</f>
        <v>CHRISTIAN</v>
      </c>
      <c r="C31" s="74"/>
      <c r="D31" s="74"/>
      <c r="E31" s="74"/>
      <c r="F31" s="74"/>
      <c r="G31" s="74"/>
      <c r="H31" s="74"/>
      <c r="I31" s="95"/>
    </row>
    <row r="32" spans="1:16" x14ac:dyDescent="0.25">
      <c r="A32" s="6" t="str">
        <f>'Annuaire sur Personnel'!C24</f>
        <v>SPECQUE</v>
      </c>
      <c r="B32" s="6" t="str">
        <f>'Annuaire sur Personnel'!D24</f>
        <v>JULIEN</v>
      </c>
      <c r="C32" s="74"/>
      <c r="D32" s="74">
        <v>2</v>
      </c>
      <c r="E32" s="74"/>
      <c r="F32" s="74"/>
      <c r="G32" s="74"/>
      <c r="H32" s="74"/>
      <c r="I32" s="95"/>
    </row>
    <row r="33" spans="1:9" x14ac:dyDescent="0.25">
      <c r="A33" s="6" t="str">
        <f>'Annuaire sur Personnel'!C25</f>
        <v>THIBEAUT</v>
      </c>
      <c r="B33" s="6" t="str">
        <f>'Annuaire sur Personnel'!D25</f>
        <v>LAETITIA</v>
      </c>
      <c r="C33" s="74"/>
      <c r="D33" s="74"/>
      <c r="E33" s="74"/>
      <c r="F33" s="74"/>
      <c r="G33" s="74"/>
      <c r="H33" s="74"/>
      <c r="I33" s="95"/>
    </row>
    <row r="34" spans="1:9" x14ac:dyDescent="0.25">
      <c r="A34" s="6" t="str">
        <f>'Annuaire sur Personnel'!C26</f>
        <v>TRACHE</v>
      </c>
      <c r="B34" s="6" t="str">
        <f>'Annuaire sur Personnel'!D26</f>
        <v>CLEMENT</v>
      </c>
      <c r="C34" s="74"/>
      <c r="D34" s="74"/>
      <c r="E34" s="74"/>
      <c r="F34" s="74"/>
      <c r="G34" s="74"/>
      <c r="H34" s="74"/>
      <c r="I34" s="95"/>
    </row>
    <row r="35" spans="1:9" x14ac:dyDescent="0.25">
      <c r="A35" s="6" t="str">
        <f>'Annuaire sur Personnel'!C27</f>
        <v>VANDENBUSSCHE</v>
      </c>
      <c r="B35" s="6" t="str">
        <f>'Annuaire sur Personnel'!D27</f>
        <v>JEAN FRANCOIS</v>
      </c>
      <c r="C35" s="74">
        <v>1</v>
      </c>
      <c r="D35" s="74">
        <v>1</v>
      </c>
      <c r="E35" s="74"/>
      <c r="F35" s="74"/>
      <c r="G35" s="74"/>
      <c r="H35" s="74"/>
      <c r="I35" s="95"/>
    </row>
    <row r="36" spans="1:9" x14ac:dyDescent="0.25">
      <c r="A36" s="6" t="str">
        <f>'Annuaire sur Personnel'!C28</f>
        <v>VERGOTEN</v>
      </c>
      <c r="B36" s="6" t="str">
        <f>'Annuaire sur Personnel'!D28</f>
        <v>ARNAUD</v>
      </c>
      <c r="C36" s="74">
        <v>1</v>
      </c>
      <c r="D36" s="74">
        <v>1</v>
      </c>
      <c r="E36" s="74"/>
      <c r="F36" s="74"/>
      <c r="G36" s="74"/>
      <c r="H36" s="74"/>
      <c r="I36" s="95"/>
    </row>
    <row r="37" spans="1:9" x14ac:dyDescent="0.25">
      <c r="A37" s="6" t="str">
        <f>'Annuaire sur Personnel'!C29</f>
        <v>VERSMISSE</v>
      </c>
      <c r="B37" s="6" t="str">
        <f>'Annuaire sur Personnel'!D29</f>
        <v>DIDIER</v>
      </c>
      <c r="C37" s="74"/>
      <c r="D37" s="74"/>
      <c r="E37" s="74"/>
      <c r="F37" s="74"/>
      <c r="G37" s="74"/>
      <c r="H37" s="74"/>
      <c r="I37" s="95"/>
    </row>
    <row r="38" spans="1:9" x14ac:dyDescent="0.25">
      <c r="A38" s="6" t="str">
        <f>'Annuaire sur Personnel'!C30</f>
        <v>VINCETTE</v>
      </c>
      <c r="B38" s="6" t="str">
        <f>'Annuaire sur Personnel'!D30</f>
        <v>MAXIME</v>
      </c>
      <c r="C38" s="74"/>
      <c r="D38" s="74">
        <v>1</v>
      </c>
      <c r="E38" s="74"/>
      <c r="F38" s="74"/>
      <c r="G38" s="74"/>
      <c r="H38" s="74"/>
      <c r="I38" s="95"/>
    </row>
    <row r="39" spans="1:9" x14ac:dyDescent="0.25">
      <c r="A39" s="6" t="str">
        <f>'Annuaire sur Personnel'!C31</f>
        <v>WISSOCQ</v>
      </c>
      <c r="B39" s="6" t="str">
        <f>'Annuaire sur Personnel'!D31</f>
        <v>ANTHONY</v>
      </c>
      <c r="C39" s="74">
        <v>1</v>
      </c>
      <c r="D39" s="74"/>
      <c r="E39" s="74"/>
      <c r="F39" s="74">
        <v>1</v>
      </c>
      <c r="G39" s="74"/>
      <c r="H39" s="74"/>
      <c r="I39" s="95"/>
    </row>
    <row r="40" spans="1:9" x14ac:dyDescent="0.25">
      <c r="A40" s="6" t="str">
        <f>'Annuaire sur Personnel'!C32</f>
        <v>WOESTELANDT</v>
      </c>
      <c r="B40" s="6" t="str">
        <f>'Annuaire sur Personnel'!D32</f>
        <v>CLEMENT</v>
      </c>
      <c r="C40" s="74">
        <v>1</v>
      </c>
      <c r="D40" s="74">
        <v>1</v>
      </c>
      <c r="E40" s="74"/>
      <c r="F40" s="74"/>
      <c r="G40" s="74"/>
      <c r="H40" s="74"/>
      <c r="I40" s="95"/>
    </row>
    <row r="41" spans="1:9" x14ac:dyDescent="0.25">
      <c r="A41" s="6" t="str">
        <f>'Annuaire sur Personnel'!C33</f>
        <v>DUBOIS</v>
      </c>
      <c r="B41" s="6" t="str">
        <f>'Annuaire sur Personnel'!D33</f>
        <v xml:space="preserve">FLORIAN </v>
      </c>
      <c r="C41" s="74"/>
      <c r="D41" s="74"/>
      <c r="E41" s="74"/>
      <c r="F41" s="74"/>
      <c r="G41" s="74"/>
      <c r="H41" s="74"/>
      <c r="I41" s="95"/>
    </row>
    <row r="42" spans="1:9" x14ac:dyDescent="0.25">
      <c r="A42" s="6" t="str">
        <f>'Annuaire sur Personnel'!C34</f>
        <v xml:space="preserve">DUVIVIER </v>
      </c>
      <c r="B42" s="6" t="str">
        <f>'Annuaire sur Personnel'!D34</f>
        <v xml:space="preserve">THIERRY </v>
      </c>
      <c r="C42" s="74"/>
      <c r="D42" s="74"/>
      <c r="E42" s="74"/>
      <c r="F42" s="74"/>
      <c r="G42" s="74"/>
      <c r="H42" s="74"/>
      <c r="I42" s="95"/>
    </row>
    <row r="43" spans="1:9" x14ac:dyDescent="0.25">
      <c r="A43" s="6">
        <f>'Annuaire sur Personnel'!C35</f>
        <v>0</v>
      </c>
      <c r="B43" s="6">
        <f>'Annuaire sur Personnel'!D35</f>
        <v>0</v>
      </c>
      <c r="C43" s="74"/>
      <c r="D43" s="74"/>
      <c r="E43" s="74"/>
      <c r="F43" s="74"/>
      <c r="G43" s="74"/>
      <c r="H43" s="74"/>
      <c r="I43" s="95"/>
    </row>
  </sheetData>
  <mergeCells count="4">
    <mergeCell ref="C1:D1"/>
    <mergeCell ref="E1:F1"/>
    <mergeCell ref="A1:B2"/>
    <mergeCell ref="G1:H1"/>
  </mergeCells>
  <conditionalFormatting sqref="C3:I43">
    <cfRule type="containsBlanks" priority="2" stopIfTrue="1">
      <formula>LEN(TRIM(C3))=0</formula>
    </cfRule>
    <cfRule type="cellIs" dxfId="2" priority="3" operator="greaterThan">
      <formula>5</formula>
    </cfRule>
    <cfRule type="cellIs" dxfId="1" priority="4" operator="greaterThanOrEqual">
      <formula>1</formula>
    </cfRule>
    <cfRule type="cellIs" dxfId="0" priority="5" operator="lessThan">
      <formula>1</formula>
    </cfRule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Z95"/>
  <sheetViews>
    <sheetView tabSelected="1" workbookViewId="0">
      <pane xSplit="4" ySplit="1" topLeftCell="E2" activePane="bottomRight" state="frozen"/>
      <selection pane="topRight" activeCell="D1" sqref="D1"/>
      <selection pane="bottomLeft" activeCell="A2" sqref="A2"/>
      <selection pane="bottomRight" activeCell="D54" sqref="D54"/>
    </sheetView>
  </sheetViews>
  <sheetFormatPr baseColWidth="10" defaultRowHeight="15" x14ac:dyDescent="0.25"/>
  <cols>
    <col min="1" max="1" width="3" bestFit="1" customWidth="1"/>
    <col min="2" max="2" width="9.42578125" bestFit="1" customWidth="1"/>
    <col min="3" max="3" width="16.7109375" bestFit="1" customWidth="1"/>
    <col min="4" max="5" width="17" bestFit="1" customWidth="1"/>
    <col min="6" max="6" width="4.42578125" bestFit="1" customWidth="1"/>
    <col min="7" max="7" width="5" bestFit="1" customWidth="1"/>
    <col min="8" max="8" width="29.28515625" bestFit="1" customWidth="1"/>
    <col min="9" max="9" width="27.85546875" bestFit="1" customWidth="1"/>
    <col min="10" max="10" width="6" bestFit="1" customWidth="1"/>
    <col min="11" max="11" width="29" bestFit="1" customWidth="1"/>
    <col min="12" max="12" width="7.85546875" bestFit="1" customWidth="1"/>
    <col min="13" max="13" width="18.42578125" bestFit="1" customWidth="1"/>
    <col min="14" max="14" width="7.5703125" bestFit="1" customWidth="1"/>
    <col min="15" max="15" width="6.85546875" bestFit="1" customWidth="1"/>
    <col min="16" max="16" width="13.28515625" bestFit="1" customWidth="1"/>
    <col min="17" max="17" width="14" bestFit="1" customWidth="1"/>
    <col min="18" max="18" width="49.28515625" bestFit="1" customWidth="1"/>
    <col min="21" max="21" width="32.42578125" bestFit="1" customWidth="1"/>
    <col min="26" max="26" width="24.140625" bestFit="1" customWidth="1"/>
  </cols>
  <sheetData>
    <row r="1" spans="1:26" x14ac:dyDescent="0.25">
      <c r="B1" s="1" t="s">
        <v>0</v>
      </c>
      <c r="C1" s="1" t="s">
        <v>1</v>
      </c>
      <c r="D1" s="1" t="s">
        <v>2</v>
      </c>
      <c r="E1" s="2" t="s">
        <v>3</v>
      </c>
      <c r="F1" s="3" t="s">
        <v>4</v>
      </c>
      <c r="G1" s="1" t="s">
        <v>5</v>
      </c>
      <c r="H1" s="4" t="s">
        <v>6</v>
      </c>
      <c r="I1" s="1" t="s">
        <v>7</v>
      </c>
      <c r="J1" s="3" t="s">
        <v>8</v>
      </c>
      <c r="K1" s="1" t="s">
        <v>9</v>
      </c>
      <c r="L1" s="5" t="s">
        <v>10</v>
      </c>
      <c r="M1" s="5" t="s">
        <v>11</v>
      </c>
      <c r="N1" s="1" t="s">
        <v>12</v>
      </c>
      <c r="O1" s="1" t="s">
        <v>13</v>
      </c>
      <c r="P1" s="2" t="s">
        <v>14</v>
      </c>
      <c r="Q1" s="108" t="s">
        <v>390</v>
      </c>
      <c r="R1" s="28" t="s">
        <v>234</v>
      </c>
    </row>
    <row r="2" spans="1:26" x14ac:dyDescent="0.25">
      <c r="A2">
        <f ca="1">IF(Q2="",1,IF((Q2&lt;$S$2),0,1))</f>
        <v>0</v>
      </c>
      <c r="B2" s="25" t="s">
        <v>15</v>
      </c>
      <c r="C2" s="25" t="s">
        <v>16</v>
      </c>
      <c r="D2" s="25" t="s">
        <v>17</v>
      </c>
      <c r="E2" s="8">
        <v>32589</v>
      </c>
      <c r="F2" s="9">
        <f ca="1">IF(E2&lt;&gt; "",DATEDIF(E2,TODAY(),"y"),"")</f>
        <v>28</v>
      </c>
      <c r="G2" s="10">
        <v>30</v>
      </c>
      <c r="H2" s="11" t="s">
        <v>18</v>
      </c>
      <c r="I2" s="6"/>
      <c r="J2" s="12">
        <v>59210</v>
      </c>
      <c r="K2" s="6" t="s">
        <v>19</v>
      </c>
      <c r="L2" s="6">
        <v>35</v>
      </c>
      <c r="M2" s="6" t="s">
        <v>196</v>
      </c>
      <c r="N2" s="7" t="s">
        <v>37</v>
      </c>
      <c r="O2" s="6" t="s">
        <v>38</v>
      </c>
      <c r="P2" s="14">
        <v>42767</v>
      </c>
      <c r="Q2" s="109">
        <v>43089</v>
      </c>
      <c r="R2" t="s">
        <v>205</v>
      </c>
      <c r="S2" s="34">
        <f ca="1">TODAY()</f>
        <v>43117</v>
      </c>
    </row>
    <row r="3" spans="1:26" x14ac:dyDescent="0.25">
      <c r="A3">
        <f t="shared" ref="A3:A38" si="0">IF(Q3="",1,IF((Q3&lt;$S$2),0,1))</f>
        <v>1</v>
      </c>
      <c r="B3" s="25" t="s">
        <v>20</v>
      </c>
      <c r="C3" s="26" t="s">
        <v>21</v>
      </c>
      <c r="D3" s="26" t="s">
        <v>22</v>
      </c>
      <c r="E3" s="8">
        <v>31378</v>
      </c>
      <c r="F3" s="9">
        <f t="shared" ref="F3:F59" ca="1" si="1">IF(E3&lt;&gt; "",DATEDIF(E3,TODAY(),"y"),"")</f>
        <v>32</v>
      </c>
      <c r="G3" s="10" t="s">
        <v>23</v>
      </c>
      <c r="H3" s="13" t="s">
        <v>24</v>
      </c>
      <c r="I3" s="10" t="s">
        <v>25</v>
      </c>
      <c r="J3" s="9" t="s">
        <v>26</v>
      </c>
      <c r="K3" s="10" t="s">
        <v>27</v>
      </c>
      <c r="L3" s="6">
        <v>35</v>
      </c>
      <c r="M3" s="6" t="s">
        <v>189</v>
      </c>
      <c r="N3" s="7" t="s">
        <v>39</v>
      </c>
      <c r="O3" s="6" t="s">
        <v>40</v>
      </c>
      <c r="P3" s="14">
        <v>41276</v>
      </c>
      <c r="Q3" s="109"/>
      <c r="R3" t="s">
        <v>206</v>
      </c>
    </row>
    <row r="4" spans="1:26" x14ac:dyDescent="0.25">
      <c r="A4">
        <f t="shared" si="0"/>
        <v>1</v>
      </c>
      <c r="B4" s="25" t="s">
        <v>20</v>
      </c>
      <c r="C4" s="26" t="s">
        <v>28</v>
      </c>
      <c r="D4" s="26" t="s">
        <v>29</v>
      </c>
      <c r="E4" s="8">
        <v>27819</v>
      </c>
      <c r="F4" s="9">
        <f t="shared" ca="1" si="1"/>
        <v>41</v>
      </c>
      <c r="G4" s="10" t="s">
        <v>30</v>
      </c>
      <c r="H4" s="13" t="s">
        <v>31</v>
      </c>
      <c r="I4" s="10" t="s">
        <v>25</v>
      </c>
      <c r="J4" s="9" t="s">
        <v>32</v>
      </c>
      <c r="K4" s="10" t="s">
        <v>33</v>
      </c>
      <c r="L4" s="6">
        <v>35</v>
      </c>
      <c r="M4" s="6" t="s">
        <v>376</v>
      </c>
      <c r="N4" s="7" t="s">
        <v>39</v>
      </c>
      <c r="O4" s="6" t="s">
        <v>38</v>
      </c>
      <c r="P4" s="14">
        <v>40513</v>
      </c>
      <c r="Q4" s="109"/>
      <c r="R4" t="s">
        <v>207</v>
      </c>
      <c r="U4" s="88" t="s">
        <v>344</v>
      </c>
      <c r="V4" t="s">
        <v>345</v>
      </c>
      <c r="W4" t="s">
        <v>346</v>
      </c>
      <c r="X4" t="s">
        <v>359</v>
      </c>
      <c r="Z4" t="s">
        <v>374</v>
      </c>
    </row>
    <row r="5" spans="1:26" x14ac:dyDescent="0.25">
      <c r="A5">
        <f t="shared" si="0"/>
        <v>1</v>
      </c>
      <c r="B5" s="25" t="s">
        <v>20</v>
      </c>
      <c r="C5" s="26" t="s">
        <v>42</v>
      </c>
      <c r="D5" s="26" t="s">
        <v>43</v>
      </c>
      <c r="E5" s="8">
        <v>32085</v>
      </c>
      <c r="F5" s="9">
        <f t="shared" ca="1" si="1"/>
        <v>30</v>
      </c>
      <c r="G5" s="10" t="s">
        <v>44</v>
      </c>
      <c r="H5" s="13" t="s">
        <v>45</v>
      </c>
      <c r="I5" s="10" t="s">
        <v>46</v>
      </c>
      <c r="J5" s="9" t="s">
        <v>47</v>
      </c>
      <c r="K5" s="10" t="s">
        <v>48</v>
      </c>
      <c r="L5" s="6">
        <v>35</v>
      </c>
      <c r="M5" s="6" t="s">
        <v>188</v>
      </c>
      <c r="N5" s="7" t="s">
        <v>39</v>
      </c>
      <c r="O5" s="6" t="s">
        <v>38</v>
      </c>
      <c r="P5" s="14">
        <v>40371</v>
      </c>
      <c r="Q5" s="109"/>
      <c r="R5" s="73" t="s">
        <v>281</v>
      </c>
      <c r="U5" t="s">
        <v>347</v>
      </c>
      <c r="V5" t="s">
        <v>355</v>
      </c>
      <c r="W5" t="s">
        <v>392</v>
      </c>
    </row>
    <row r="6" spans="1:26" x14ac:dyDescent="0.25">
      <c r="A6">
        <f t="shared" si="0"/>
        <v>1</v>
      </c>
      <c r="B6" s="25" t="s">
        <v>20</v>
      </c>
      <c r="C6" s="26" t="s">
        <v>49</v>
      </c>
      <c r="D6" s="26" t="s">
        <v>50</v>
      </c>
      <c r="E6" s="8">
        <v>27623</v>
      </c>
      <c r="F6" s="9">
        <f t="shared" ca="1" si="1"/>
        <v>42</v>
      </c>
      <c r="G6" s="10" t="s">
        <v>51</v>
      </c>
      <c r="H6" s="13" t="s">
        <v>52</v>
      </c>
      <c r="I6" s="10" t="s">
        <v>25</v>
      </c>
      <c r="J6" s="9" t="s">
        <v>53</v>
      </c>
      <c r="K6" s="10" t="s">
        <v>54</v>
      </c>
      <c r="L6" s="6">
        <v>35</v>
      </c>
      <c r="M6" s="6" t="s">
        <v>192</v>
      </c>
      <c r="N6" s="7" t="s">
        <v>39</v>
      </c>
      <c r="O6" s="6" t="s">
        <v>40</v>
      </c>
      <c r="P6" s="14">
        <v>42443</v>
      </c>
      <c r="Q6" s="109"/>
      <c r="R6" t="s">
        <v>208</v>
      </c>
      <c r="U6" t="s">
        <v>349</v>
      </c>
      <c r="V6" t="s">
        <v>356</v>
      </c>
    </row>
    <row r="7" spans="1:26" x14ac:dyDescent="0.25">
      <c r="A7">
        <f t="shared" si="0"/>
        <v>1</v>
      </c>
      <c r="B7" s="25" t="s">
        <v>20</v>
      </c>
      <c r="C7" s="26" t="s">
        <v>55</v>
      </c>
      <c r="D7" s="26" t="s">
        <v>56</v>
      </c>
      <c r="E7" s="8">
        <v>32742</v>
      </c>
      <c r="F7" s="9">
        <f t="shared" ca="1" si="1"/>
        <v>28</v>
      </c>
      <c r="G7" s="10" t="s">
        <v>57</v>
      </c>
      <c r="H7" s="13" t="s">
        <v>58</v>
      </c>
      <c r="I7" s="10" t="s">
        <v>25</v>
      </c>
      <c r="J7" s="9" t="s">
        <v>59</v>
      </c>
      <c r="K7" s="10" t="s">
        <v>60</v>
      </c>
      <c r="L7" s="6">
        <v>35</v>
      </c>
      <c r="M7" s="6" t="s">
        <v>188</v>
      </c>
      <c r="N7" s="7" t="s">
        <v>39</v>
      </c>
      <c r="O7" s="6" t="s">
        <v>38</v>
      </c>
      <c r="P7" s="14">
        <v>41897</v>
      </c>
      <c r="Q7" s="109"/>
      <c r="R7" t="s">
        <v>209</v>
      </c>
      <c r="U7" t="s">
        <v>349</v>
      </c>
      <c r="V7" t="s">
        <v>357</v>
      </c>
      <c r="W7" t="s">
        <v>279</v>
      </c>
    </row>
    <row r="8" spans="1:26" x14ac:dyDescent="0.25">
      <c r="A8">
        <f t="shared" si="0"/>
        <v>1</v>
      </c>
      <c r="B8" s="25" t="s">
        <v>20</v>
      </c>
      <c r="C8" s="26" t="s">
        <v>61</v>
      </c>
      <c r="D8" s="26" t="s">
        <v>50</v>
      </c>
      <c r="E8" s="8">
        <v>25003</v>
      </c>
      <c r="F8" s="9">
        <f t="shared" ca="1" si="1"/>
        <v>49</v>
      </c>
      <c r="G8" s="10" t="s">
        <v>62</v>
      </c>
      <c r="H8" s="13" t="s">
        <v>63</v>
      </c>
      <c r="I8" s="10" t="s">
        <v>64</v>
      </c>
      <c r="J8" s="9" t="s">
        <v>65</v>
      </c>
      <c r="K8" s="10" t="s">
        <v>66</v>
      </c>
      <c r="L8" s="6">
        <v>35</v>
      </c>
      <c r="M8" s="6" t="s">
        <v>192</v>
      </c>
      <c r="N8" s="7" t="s">
        <v>39</v>
      </c>
      <c r="O8" s="6" t="s">
        <v>40</v>
      </c>
      <c r="P8" s="14">
        <v>41281</v>
      </c>
      <c r="Q8" s="109"/>
      <c r="R8" t="s">
        <v>210</v>
      </c>
      <c r="U8" t="s">
        <v>191</v>
      </c>
      <c r="V8" t="s">
        <v>357</v>
      </c>
      <c r="W8" t="s">
        <v>288</v>
      </c>
    </row>
    <row r="9" spans="1:26" x14ac:dyDescent="0.25">
      <c r="A9">
        <f t="shared" si="0"/>
        <v>1</v>
      </c>
      <c r="B9" s="25" t="s">
        <v>20</v>
      </c>
      <c r="C9" s="26" t="s">
        <v>67</v>
      </c>
      <c r="D9" s="26" t="s">
        <v>68</v>
      </c>
      <c r="E9" s="8">
        <v>22164</v>
      </c>
      <c r="F9" s="9">
        <f t="shared" ca="1" si="1"/>
        <v>57</v>
      </c>
      <c r="G9" s="10" t="s">
        <v>69</v>
      </c>
      <c r="H9" s="13" t="s">
        <v>70</v>
      </c>
      <c r="I9" s="10" t="s">
        <v>25</v>
      </c>
      <c r="J9" s="9" t="s">
        <v>71</v>
      </c>
      <c r="K9" s="10" t="s">
        <v>72</v>
      </c>
      <c r="L9" s="6">
        <v>35</v>
      </c>
      <c r="M9" s="6" t="s">
        <v>192</v>
      </c>
      <c r="N9" s="7" t="s">
        <v>39</v>
      </c>
      <c r="O9" s="6" t="s">
        <v>40</v>
      </c>
      <c r="P9" s="14">
        <v>41883</v>
      </c>
      <c r="Q9" s="109"/>
      <c r="R9" t="s">
        <v>211</v>
      </c>
      <c r="U9" t="s">
        <v>191</v>
      </c>
      <c r="V9" t="s">
        <v>358</v>
      </c>
      <c r="W9" t="s">
        <v>279</v>
      </c>
    </row>
    <row r="10" spans="1:26" x14ac:dyDescent="0.25">
      <c r="A10">
        <f t="shared" ca="1" si="0"/>
        <v>0</v>
      </c>
      <c r="B10" s="27" t="s">
        <v>20</v>
      </c>
      <c r="C10" s="25" t="s">
        <v>197</v>
      </c>
      <c r="D10" s="25" t="s">
        <v>56</v>
      </c>
      <c r="E10" s="17">
        <v>33690</v>
      </c>
      <c r="F10" s="21">
        <f t="shared" ca="1" si="1"/>
        <v>25</v>
      </c>
      <c r="G10" s="7">
        <v>40</v>
      </c>
      <c r="H10" s="22" t="s">
        <v>202</v>
      </c>
      <c r="I10" s="7"/>
      <c r="J10" s="21">
        <v>59000</v>
      </c>
      <c r="K10" s="7" t="s">
        <v>203</v>
      </c>
      <c r="L10" s="6">
        <v>35</v>
      </c>
      <c r="M10" s="7" t="s">
        <v>189</v>
      </c>
      <c r="N10" s="7" t="s">
        <v>39</v>
      </c>
      <c r="O10" s="6" t="s">
        <v>40</v>
      </c>
      <c r="P10" s="14">
        <v>42996</v>
      </c>
      <c r="Q10" s="109">
        <v>43103</v>
      </c>
      <c r="R10" t="s">
        <v>212</v>
      </c>
      <c r="U10" t="s">
        <v>350</v>
      </c>
      <c r="V10" t="s">
        <v>354</v>
      </c>
    </row>
    <row r="11" spans="1:26" x14ac:dyDescent="0.25">
      <c r="A11">
        <f t="shared" si="0"/>
        <v>1</v>
      </c>
      <c r="B11" s="27" t="s">
        <v>20</v>
      </c>
      <c r="C11" s="25" t="s">
        <v>195</v>
      </c>
      <c r="D11" s="25" t="s">
        <v>198</v>
      </c>
      <c r="E11" s="17">
        <v>33097</v>
      </c>
      <c r="F11" s="21">
        <f t="shared" ca="1" si="1"/>
        <v>27</v>
      </c>
      <c r="G11" s="7"/>
      <c r="H11" s="22" t="s">
        <v>200</v>
      </c>
      <c r="I11" s="7"/>
      <c r="J11" s="21">
        <v>62120</v>
      </c>
      <c r="K11" s="7" t="s">
        <v>201</v>
      </c>
      <c r="L11" s="6">
        <v>35</v>
      </c>
      <c r="M11" s="7" t="s">
        <v>196</v>
      </c>
      <c r="N11" s="7" t="s">
        <v>89</v>
      </c>
      <c r="O11" s="6" t="s">
        <v>38</v>
      </c>
      <c r="P11" s="14">
        <v>42982</v>
      </c>
      <c r="Q11" s="109"/>
      <c r="R11" t="s">
        <v>213</v>
      </c>
      <c r="U11" t="s">
        <v>351</v>
      </c>
      <c r="V11" t="s">
        <v>355</v>
      </c>
      <c r="W11" t="s">
        <v>288</v>
      </c>
    </row>
    <row r="12" spans="1:26" x14ac:dyDescent="0.25">
      <c r="A12">
        <f t="shared" si="0"/>
        <v>1</v>
      </c>
      <c r="B12" s="25" t="s">
        <v>20</v>
      </c>
      <c r="C12" s="26" t="s">
        <v>73</v>
      </c>
      <c r="D12" s="26" t="s">
        <v>74</v>
      </c>
      <c r="E12" s="8">
        <v>32700</v>
      </c>
      <c r="F12" s="9">
        <f t="shared" ca="1" si="1"/>
        <v>28</v>
      </c>
      <c r="G12" s="10" t="s">
        <v>75</v>
      </c>
      <c r="H12" s="13" t="s">
        <v>76</v>
      </c>
      <c r="I12" s="10" t="s">
        <v>25</v>
      </c>
      <c r="J12" s="9" t="s">
        <v>77</v>
      </c>
      <c r="K12" s="10" t="s">
        <v>78</v>
      </c>
      <c r="L12" s="6">
        <v>35</v>
      </c>
      <c r="M12" s="6" t="s">
        <v>188</v>
      </c>
      <c r="N12" s="7" t="s">
        <v>39</v>
      </c>
      <c r="O12" s="6" t="s">
        <v>38</v>
      </c>
      <c r="P12" s="14">
        <v>42156</v>
      </c>
      <c r="Q12" s="109"/>
      <c r="R12" t="s">
        <v>214</v>
      </c>
      <c r="U12" t="s">
        <v>352</v>
      </c>
      <c r="V12" t="s">
        <v>354</v>
      </c>
      <c r="W12" t="s">
        <v>279</v>
      </c>
    </row>
    <row r="13" spans="1:26" x14ac:dyDescent="0.25">
      <c r="A13">
        <f t="shared" si="0"/>
        <v>1</v>
      </c>
      <c r="B13" s="25" t="s">
        <v>20</v>
      </c>
      <c r="C13" s="26" t="s">
        <v>79</v>
      </c>
      <c r="D13" s="26" t="s">
        <v>22</v>
      </c>
      <c r="E13" s="8">
        <v>31571</v>
      </c>
      <c r="F13" s="9">
        <f t="shared" ca="1" si="1"/>
        <v>31</v>
      </c>
      <c r="G13" s="10" t="s">
        <v>80</v>
      </c>
      <c r="H13" s="13" t="s">
        <v>81</v>
      </c>
      <c r="I13" s="10" t="s">
        <v>25</v>
      </c>
      <c r="J13" s="9" t="s">
        <v>82</v>
      </c>
      <c r="K13" s="10" t="s">
        <v>83</v>
      </c>
      <c r="L13" s="6">
        <v>35</v>
      </c>
      <c r="M13" s="6" t="s">
        <v>194</v>
      </c>
      <c r="N13" s="7" t="s">
        <v>39</v>
      </c>
      <c r="O13" s="6" t="s">
        <v>40</v>
      </c>
      <c r="P13" s="14">
        <v>41534</v>
      </c>
      <c r="Q13" s="109"/>
      <c r="R13" t="s">
        <v>215</v>
      </c>
      <c r="U13" t="s">
        <v>353</v>
      </c>
      <c r="V13" t="s">
        <v>354</v>
      </c>
      <c r="W13" t="s">
        <v>279</v>
      </c>
    </row>
    <row r="14" spans="1:26" x14ac:dyDescent="0.25">
      <c r="A14">
        <f t="shared" si="0"/>
        <v>1</v>
      </c>
      <c r="B14" s="25" t="s">
        <v>20</v>
      </c>
      <c r="C14" s="26" t="s">
        <v>84</v>
      </c>
      <c r="D14" s="26" t="s">
        <v>50</v>
      </c>
      <c r="E14" s="8">
        <v>27286</v>
      </c>
      <c r="F14" s="9">
        <f t="shared" ca="1" si="1"/>
        <v>43</v>
      </c>
      <c r="G14" s="10" t="s">
        <v>85</v>
      </c>
      <c r="H14" s="13" t="s">
        <v>86</v>
      </c>
      <c r="I14" s="10" t="s">
        <v>25</v>
      </c>
      <c r="J14" s="9" t="s">
        <v>87</v>
      </c>
      <c r="K14" s="10" t="s">
        <v>88</v>
      </c>
      <c r="L14" s="6">
        <v>35</v>
      </c>
      <c r="M14" s="6" t="s">
        <v>348</v>
      </c>
      <c r="N14" s="7" t="s">
        <v>39</v>
      </c>
      <c r="O14" s="6" t="s">
        <v>40</v>
      </c>
      <c r="P14" s="14">
        <v>39783</v>
      </c>
      <c r="Q14" s="109"/>
      <c r="R14" t="s">
        <v>216</v>
      </c>
      <c r="U14" t="s">
        <v>361</v>
      </c>
      <c r="V14" t="s">
        <v>354</v>
      </c>
      <c r="W14" t="s">
        <v>279</v>
      </c>
    </row>
    <row r="15" spans="1:26" x14ac:dyDescent="0.25">
      <c r="A15">
        <f t="shared" si="0"/>
        <v>1</v>
      </c>
      <c r="B15" s="27" t="s">
        <v>20</v>
      </c>
      <c r="C15" s="25" t="s">
        <v>174</v>
      </c>
      <c r="D15" s="25" t="s">
        <v>175</v>
      </c>
      <c r="E15" s="17">
        <v>24728</v>
      </c>
      <c r="F15" s="21">
        <f t="shared" ca="1" si="1"/>
        <v>50</v>
      </c>
      <c r="G15" s="10">
        <v>123</v>
      </c>
      <c r="H15" s="22" t="s">
        <v>199</v>
      </c>
      <c r="I15" s="7"/>
      <c r="J15" s="21">
        <v>59240</v>
      </c>
      <c r="K15" s="7" t="s">
        <v>116</v>
      </c>
      <c r="L15" s="6">
        <v>35</v>
      </c>
      <c r="M15" s="7" t="s">
        <v>190</v>
      </c>
      <c r="N15" s="7" t="s">
        <v>39</v>
      </c>
      <c r="O15" s="6" t="s">
        <v>38</v>
      </c>
      <c r="P15" s="14">
        <v>42915</v>
      </c>
      <c r="Q15" s="109"/>
      <c r="R15" t="s">
        <v>217</v>
      </c>
    </row>
    <row r="16" spans="1:26" x14ac:dyDescent="0.25">
      <c r="A16">
        <f t="shared" si="0"/>
        <v>1</v>
      </c>
      <c r="B16" s="25" t="s">
        <v>20</v>
      </c>
      <c r="C16" s="26" t="s">
        <v>90</v>
      </c>
      <c r="D16" s="26" t="s">
        <v>91</v>
      </c>
      <c r="E16" s="8">
        <v>25192</v>
      </c>
      <c r="F16" s="9">
        <f t="shared" ca="1" si="1"/>
        <v>49</v>
      </c>
      <c r="G16" s="10" t="s">
        <v>92</v>
      </c>
      <c r="H16" s="13" t="s">
        <v>93</v>
      </c>
      <c r="I16" s="10" t="s">
        <v>25</v>
      </c>
      <c r="J16" s="9" t="s">
        <v>94</v>
      </c>
      <c r="K16" s="10" t="s">
        <v>95</v>
      </c>
      <c r="L16" s="6">
        <v>35</v>
      </c>
      <c r="M16" s="6" t="s">
        <v>190</v>
      </c>
      <c r="N16" s="7" t="s">
        <v>39</v>
      </c>
      <c r="O16" s="6" t="s">
        <v>38</v>
      </c>
      <c r="P16" s="14">
        <v>41793</v>
      </c>
      <c r="Q16" s="109"/>
      <c r="R16" t="s">
        <v>218</v>
      </c>
    </row>
    <row r="17" spans="1:18" ht="14.25" customHeight="1" x14ac:dyDescent="0.25">
      <c r="A17">
        <f t="shared" si="0"/>
        <v>1</v>
      </c>
      <c r="B17" s="25" t="s">
        <v>20</v>
      </c>
      <c r="C17" s="26" t="s">
        <v>96</v>
      </c>
      <c r="D17" s="26" t="s">
        <v>97</v>
      </c>
      <c r="E17" s="8">
        <v>30709</v>
      </c>
      <c r="F17" s="9">
        <f t="shared" ca="1" si="1"/>
        <v>33</v>
      </c>
      <c r="G17" s="10" t="s">
        <v>80</v>
      </c>
      <c r="H17" s="13" t="s">
        <v>98</v>
      </c>
      <c r="I17" s="10" t="s">
        <v>25</v>
      </c>
      <c r="J17" s="9" t="s">
        <v>35</v>
      </c>
      <c r="K17" s="10" t="s">
        <v>36</v>
      </c>
      <c r="L17" s="6">
        <v>35</v>
      </c>
      <c r="M17" s="6" t="s">
        <v>190</v>
      </c>
      <c r="N17" s="7" t="s">
        <v>39</v>
      </c>
      <c r="O17" s="6" t="s">
        <v>38</v>
      </c>
      <c r="P17" s="14">
        <v>42513</v>
      </c>
      <c r="Q17" s="109"/>
      <c r="R17" t="s">
        <v>219</v>
      </c>
    </row>
    <row r="18" spans="1:18" x14ac:dyDescent="0.25">
      <c r="A18">
        <f t="shared" si="0"/>
        <v>1</v>
      </c>
      <c r="B18" s="25" t="s">
        <v>20</v>
      </c>
      <c r="C18" s="25" t="s">
        <v>99</v>
      </c>
      <c r="D18" s="25" t="s">
        <v>100</v>
      </c>
      <c r="E18" s="8">
        <v>23154</v>
      </c>
      <c r="F18" s="9">
        <f t="shared" ca="1" si="1"/>
        <v>54</v>
      </c>
      <c r="G18" s="6">
        <v>4</v>
      </c>
      <c r="H18" s="11" t="s">
        <v>101</v>
      </c>
      <c r="I18" s="6"/>
      <c r="J18" s="15">
        <v>62370</v>
      </c>
      <c r="K18" s="6" t="s">
        <v>102</v>
      </c>
      <c r="L18" s="6">
        <v>35</v>
      </c>
      <c r="M18" s="6" t="s">
        <v>192</v>
      </c>
      <c r="N18" s="7" t="s">
        <v>39</v>
      </c>
      <c r="O18" s="6" t="s">
        <v>40</v>
      </c>
      <c r="P18" s="14">
        <v>42767</v>
      </c>
      <c r="Q18" s="109"/>
      <c r="R18" t="s">
        <v>220</v>
      </c>
    </row>
    <row r="19" spans="1:18" x14ac:dyDescent="0.25">
      <c r="A19">
        <f t="shared" si="0"/>
        <v>1</v>
      </c>
      <c r="B19" s="25" t="s">
        <v>15</v>
      </c>
      <c r="C19" s="26" t="s">
        <v>103</v>
      </c>
      <c r="D19" s="26" t="s">
        <v>104</v>
      </c>
      <c r="E19" s="8">
        <v>24239</v>
      </c>
      <c r="F19" s="9">
        <f t="shared" ca="1" si="1"/>
        <v>51</v>
      </c>
      <c r="G19" s="10" t="s">
        <v>105</v>
      </c>
      <c r="H19" s="13" t="s">
        <v>106</v>
      </c>
      <c r="I19" s="10" t="s">
        <v>25</v>
      </c>
      <c r="J19" s="9" t="s">
        <v>26</v>
      </c>
      <c r="K19" s="10" t="s">
        <v>107</v>
      </c>
      <c r="L19" s="6">
        <v>35</v>
      </c>
      <c r="M19" s="6" t="s">
        <v>193</v>
      </c>
      <c r="N19" s="7" t="s">
        <v>39</v>
      </c>
      <c r="O19" s="6" t="s">
        <v>38</v>
      </c>
      <c r="P19" s="14">
        <v>40560</v>
      </c>
      <c r="Q19" s="109"/>
      <c r="R19" t="s">
        <v>221</v>
      </c>
    </row>
    <row r="20" spans="1:18" x14ac:dyDescent="0.25">
      <c r="A20">
        <f>IF(Q20="",1,IF((Q20&lt;$S$2),0,1))</f>
        <v>1</v>
      </c>
      <c r="B20" s="25" t="s">
        <v>20</v>
      </c>
      <c r="C20" s="26" t="s">
        <v>108</v>
      </c>
      <c r="D20" s="26" t="s">
        <v>41</v>
      </c>
      <c r="E20" s="8">
        <v>27845</v>
      </c>
      <c r="F20" s="9">
        <f t="shared" ca="1" si="1"/>
        <v>41</v>
      </c>
      <c r="G20" s="10" t="s">
        <v>109</v>
      </c>
      <c r="H20" s="13" t="s">
        <v>110</v>
      </c>
      <c r="I20" s="10" t="s">
        <v>25</v>
      </c>
      <c r="J20" s="9" t="s">
        <v>77</v>
      </c>
      <c r="K20" s="10" t="s">
        <v>78</v>
      </c>
      <c r="L20" s="6">
        <v>35</v>
      </c>
      <c r="M20" s="6" t="s">
        <v>188</v>
      </c>
      <c r="N20" s="7" t="s">
        <v>39</v>
      </c>
      <c r="O20" s="6" t="s">
        <v>38</v>
      </c>
      <c r="P20" s="14">
        <v>40107</v>
      </c>
      <c r="Q20" s="109"/>
      <c r="R20" t="s">
        <v>222</v>
      </c>
    </row>
    <row r="21" spans="1:18" x14ac:dyDescent="0.25">
      <c r="A21">
        <f t="shared" si="0"/>
        <v>1</v>
      </c>
      <c r="B21" s="25" t="s">
        <v>20</v>
      </c>
      <c r="C21" s="26" t="s">
        <v>111</v>
      </c>
      <c r="D21" s="26" t="s">
        <v>112</v>
      </c>
      <c r="E21" s="8">
        <v>24316</v>
      </c>
      <c r="F21" s="9">
        <f t="shared" ca="1" si="1"/>
        <v>51</v>
      </c>
      <c r="G21" s="10" t="s">
        <v>113</v>
      </c>
      <c r="H21" s="13" t="s">
        <v>114</v>
      </c>
      <c r="I21" s="10" t="s">
        <v>25</v>
      </c>
      <c r="J21" s="9" t="s">
        <v>115</v>
      </c>
      <c r="K21" s="10" t="s">
        <v>116</v>
      </c>
      <c r="L21" s="6">
        <v>35</v>
      </c>
      <c r="M21" s="6" t="s">
        <v>191</v>
      </c>
      <c r="N21" s="7" t="s">
        <v>39</v>
      </c>
      <c r="O21" s="6" t="s">
        <v>38</v>
      </c>
      <c r="P21" s="14">
        <v>41610</v>
      </c>
      <c r="Q21" s="109"/>
      <c r="R21" t="s">
        <v>223</v>
      </c>
    </row>
    <row r="22" spans="1:18" x14ac:dyDescent="0.25">
      <c r="A22">
        <f t="shared" si="0"/>
        <v>1</v>
      </c>
      <c r="B22" s="25" t="s">
        <v>20</v>
      </c>
      <c r="C22" s="26" t="s">
        <v>117</v>
      </c>
      <c r="D22" s="26" t="s">
        <v>29</v>
      </c>
      <c r="E22" s="8">
        <v>27959</v>
      </c>
      <c r="F22" s="9">
        <f t="shared" ca="1" si="1"/>
        <v>41</v>
      </c>
      <c r="G22" s="10" t="s">
        <v>118</v>
      </c>
      <c r="H22" s="13" t="s">
        <v>119</v>
      </c>
      <c r="I22" s="10" t="s">
        <v>25</v>
      </c>
      <c r="J22" s="9" t="s">
        <v>120</v>
      </c>
      <c r="K22" s="10" t="s">
        <v>121</v>
      </c>
      <c r="L22" s="6">
        <v>35</v>
      </c>
      <c r="M22" s="6" t="s">
        <v>190</v>
      </c>
      <c r="N22" s="7" t="s">
        <v>39</v>
      </c>
      <c r="O22" s="6" t="s">
        <v>38</v>
      </c>
      <c r="P22" s="14">
        <v>40791</v>
      </c>
      <c r="Q22" s="109"/>
      <c r="R22" t="s">
        <v>224</v>
      </c>
    </row>
    <row r="23" spans="1:18" x14ac:dyDescent="0.25">
      <c r="A23">
        <f t="shared" si="0"/>
        <v>1</v>
      </c>
      <c r="B23" s="25" t="s">
        <v>20</v>
      </c>
      <c r="C23" s="26" t="s">
        <v>122</v>
      </c>
      <c r="D23" s="26" t="s">
        <v>123</v>
      </c>
      <c r="E23" s="8">
        <v>29056</v>
      </c>
      <c r="F23" s="9">
        <f t="shared" ca="1" si="1"/>
        <v>38</v>
      </c>
      <c r="G23" s="10" t="s">
        <v>124</v>
      </c>
      <c r="H23" s="13" t="s">
        <v>125</v>
      </c>
      <c r="I23" s="10" t="s">
        <v>25</v>
      </c>
      <c r="J23" s="9" t="s">
        <v>77</v>
      </c>
      <c r="K23" s="10" t="s">
        <v>78</v>
      </c>
      <c r="L23" s="6">
        <v>35</v>
      </c>
      <c r="M23" s="6" t="s">
        <v>191</v>
      </c>
      <c r="N23" s="7" t="s">
        <v>39</v>
      </c>
      <c r="O23" s="6" t="s">
        <v>38</v>
      </c>
      <c r="P23" s="14">
        <v>40252</v>
      </c>
      <c r="Q23" s="109"/>
      <c r="R23" t="s">
        <v>225</v>
      </c>
    </row>
    <row r="24" spans="1:18" x14ac:dyDescent="0.25">
      <c r="A24">
        <f t="shared" si="0"/>
        <v>1</v>
      </c>
      <c r="B24" s="25" t="s">
        <v>20</v>
      </c>
      <c r="C24" s="26" t="s">
        <v>126</v>
      </c>
      <c r="D24" s="26" t="s">
        <v>34</v>
      </c>
      <c r="E24" s="8">
        <v>32177</v>
      </c>
      <c r="F24" s="9">
        <f t="shared" ca="1" si="1"/>
        <v>29</v>
      </c>
      <c r="G24" s="10" t="s">
        <v>57</v>
      </c>
      <c r="H24" s="13" t="s">
        <v>127</v>
      </c>
      <c r="I24" s="10" t="s">
        <v>25</v>
      </c>
      <c r="J24" s="9" t="s">
        <v>128</v>
      </c>
      <c r="K24" s="10" t="s">
        <v>129</v>
      </c>
      <c r="L24" s="6">
        <v>35</v>
      </c>
      <c r="M24" s="6" t="s">
        <v>188</v>
      </c>
      <c r="N24" s="7" t="s">
        <v>89</v>
      </c>
      <c r="O24" s="6" t="s">
        <v>38</v>
      </c>
      <c r="P24" s="14">
        <v>42522</v>
      </c>
      <c r="Q24" s="109"/>
      <c r="R24" t="s">
        <v>226</v>
      </c>
    </row>
    <row r="25" spans="1:18" x14ac:dyDescent="0.25">
      <c r="A25">
        <f t="shared" si="0"/>
        <v>1</v>
      </c>
      <c r="B25" s="25" t="s">
        <v>15</v>
      </c>
      <c r="C25" s="26" t="s">
        <v>130</v>
      </c>
      <c r="D25" s="26" t="s">
        <v>131</v>
      </c>
      <c r="E25" s="8">
        <v>27658</v>
      </c>
      <c r="F25" s="9">
        <f t="shared" ca="1" si="1"/>
        <v>42</v>
      </c>
      <c r="G25" s="10" t="s">
        <v>132</v>
      </c>
      <c r="H25" s="13" t="s">
        <v>133</v>
      </c>
      <c r="I25" s="10" t="s">
        <v>25</v>
      </c>
      <c r="J25" s="9" t="s">
        <v>134</v>
      </c>
      <c r="K25" s="10" t="s">
        <v>135</v>
      </c>
      <c r="L25" s="6">
        <v>35</v>
      </c>
      <c r="M25" s="6" t="s">
        <v>191</v>
      </c>
      <c r="N25" s="7" t="s">
        <v>39</v>
      </c>
      <c r="O25" s="6" t="s">
        <v>38</v>
      </c>
      <c r="P25" s="14">
        <v>39995</v>
      </c>
      <c r="Q25" s="109"/>
      <c r="R25" t="s">
        <v>227</v>
      </c>
    </row>
    <row r="26" spans="1:18" x14ac:dyDescent="0.25">
      <c r="A26">
        <f t="shared" si="0"/>
        <v>1</v>
      </c>
      <c r="B26" s="25" t="s">
        <v>20</v>
      </c>
      <c r="C26" s="26" t="s">
        <v>136</v>
      </c>
      <c r="D26" s="26" t="s">
        <v>137</v>
      </c>
      <c r="E26" s="8">
        <v>32242</v>
      </c>
      <c r="F26" s="9">
        <f t="shared" ca="1" si="1"/>
        <v>29</v>
      </c>
      <c r="G26" s="10" t="s">
        <v>138</v>
      </c>
      <c r="H26" s="13" t="s">
        <v>139</v>
      </c>
      <c r="I26" s="10" t="s">
        <v>25</v>
      </c>
      <c r="J26" s="9" t="s">
        <v>53</v>
      </c>
      <c r="K26" s="10" t="s">
        <v>140</v>
      </c>
      <c r="L26" s="6">
        <v>35</v>
      </c>
      <c r="M26" s="6" t="s">
        <v>188</v>
      </c>
      <c r="N26" s="7" t="s">
        <v>39</v>
      </c>
      <c r="O26" s="6" t="s">
        <v>38</v>
      </c>
      <c r="P26" s="14">
        <v>42179</v>
      </c>
      <c r="Q26" s="109"/>
      <c r="R26" t="s">
        <v>228</v>
      </c>
    </row>
    <row r="27" spans="1:18" x14ac:dyDescent="0.25">
      <c r="A27">
        <f t="shared" si="0"/>
        <v>1</v>
      </c>
      <c r="B27" s="25" t="s">
        <v>20</v>
      </c>
      <c r="C27" s="26" t="s">
        <v>141</v>
      </c>
      <c r="D27" s="26" t="s">
        <v>142</v>
      </c>
      <c r="E27" s="8">
        <v>27703</v>
      </c>
      <c r="F27" s="9">
        <f t="shared" ca="1" si="1"/>
        <v>42</v>
      </c>
      <c r="G27" s="10" t="s">
        <v>143</v>
      </c>
      <c r="H27" s="13" t="s">
        <v>144</v>
      </c>
      <c r="I27" s="10" t="s">
        <v>25</v>
      </c>
      <c r="J27" s="9" t="s">
        <v>128</v>
      </c>
      <c r="K27" s="10" t="s">
        <v>129</v>
      </c>
      <c r="L27" s="6">
        <v>35</v>
      </c>
      <c r="M27" s="6" t="s">
        <v>188</v>
      </c>
      <c r="N27" s="7" t="s">
        <v>39</v>
      </c>
      <c r="O27" s="6" t="s">
        <v>38</v>
      </c>
      <c r="P27" s="14">
        <v>40350</v>
      </c>
      <c r="Q27" s="109"/>
      <c r="R27" s="73" t="s">
        <v>280</v>
      </c>
    </row>
    <row r="28" spans="1:18" x14ac:dyDescent="0.25">
      <c r="A28">
        <f t="shared" si="0"/>
        <v>1</v>
      </c>
      <c r="B28" s="25" t="s">
        <v>20</v>
      </c>
      <c r="C28" s="26" t="s">
        <v>147</v>
      </c>
      <c r="D28" s="26" t="s">
        <v>148</v>
      </c>
      <c r="E28" s="8">
        <v>32731</v>
      </c>
      <c r="F28" s="9">
        <f t="shared" ca="1" si="1"/>
        <v>28</v>
      </c>
      <c r="G28" s="10" t="s">
        <v>149</v>
      </c>
      <c r="H28" s="13" t="s">
        <v>150</v>
      </c>
      <c r="I28" s="10" t="s">
        <v>25</v>
      </c>
      <c r="J28" s="9" t="s">
        <v>151</v>
      </c>
      <c r="K28" s="10" t="s">
        <v>152</v>
      </c>
      <c r="L28" s="6">
        <v>35</v>
      </c>
      <c r="M28" s="6" t="s">
        <v>188</v>
      </c>
      <c r="N28" s="7" t="s">
        <v>39</v>
      </c>
      <c r="O28" s="6" t="s">
        <v>38</v>
      </c>
      <c r="P28" s="14">
        <v>42356</v>
      </c>
      <c r="Q28" s="109"/>
      <c r="R28" t="s">
        <v>229</v>
      </c>
    </row>
    <row r="29" spans="1:18" x14ac:dyDescent="0.25">
      <c r="A29">
        <f t="shared" si="0"/>
        <v>1</v>
      </c>
      <c r="B29" s="25" t="s">
        <v>20</v>
      </c>
      <c r="C29" s="26" t="s">
        <v>153</v>
      </c>
      <c r="D29" s="26" t="s">
        <v>154</v>
      </c>
      <c r="E29" s="8">
        <v>23309</v>
      </c>
      <c r="F29" s="9">
        <f t="shared" ca="1" si="1"/>
        <v>54</v>
      </c>
      <c r="G29" s="10" t="s">
        <v>155</v>
      </c>
      <c r="H29" s="13" t="s">
        <v>156</v>
      </c>
      <c r="I29" s="10" t="s">
        <v>25</v>
      </c>
      <c r="J29" s="9" t="s">
        <v>32</v>
      </c>
      <c r="K29" s="10" t="s">
        <v>157</v>
      </c>
      <c r="L29" s="6">
        <v>35</v>
      </c>
      <c r="M29" s="6" t="s">
        <v>189</v>
      </c>
      <c r="N29" s="7" t="s">
        <v>39</v>
      </c>
      <c r="O29" s="6" t="s">
        <v>40</v>
      </c>
      <c r="P29" s="14">
        <v>39818</v>
      </c>
      <c r="Q29" s="109"/>
      <c r="R29" t="s">
        <v>230</v>
      </c>
    </row>
    <row r="30" spans="1:18" x14ac:dyDescent="0.25">
      <c r="A30">
        <f t="shared" si="0"/>
        <v>1</v>
      </c>
      <c r="B30" s="25" t="s">
        <v>20</v>
      </c>
      <c r="C30" s="26" t="s">
        <v>158</v>
      </c>
      <c r="D30" s="26" t="s">
        <v>159</v>
      </c>
      <c r="E30" s="8">
        <v>33672</v>
      </c>
      <c r="F30" s="9">
        <f t="shared" ca="1" si="1"/>
        <v>25</v>
      </c>
      <c r="G30" s="10" t="s">
        <v>160</v>
      </c>
      <c r="H30" s="13" t="s">
        <v>161</v>
      </c>
      <c r="I30" s="10" t="s">
        <v>25</v>
      </c>
      <c r="J30" s="9" t="s">
        <v>26</v>
      </c>
      <c r="K30" s="10" t="s">
        <v>162</v>
      </c>
      <c r="L30" s="6">
        <v>35</v>
      </c>
      <c r="M30" s="6" t="s">
        <v>188</v>
      </c>
      <c r="N30" s="7" t="s">
        <v>39</v>
      </c>
      <c r="O30" s="6" t="s">
        <v>38</v>
      </c>
      <c r="P30" s="14">
        <v>42373</v>
      </c>
      <c r="Q30" s="109"/>
      <c r="R30" t="s">
        <v>231</v>
      </c>
    </row>
    <row r="31" spans="1:18" x14ac:dyDescent="0.25">
      <c r="A31">
        <f t="shared" si="0"/>
        <v>1</v>
      </c>
      <c r="B31" s="25" t="s">
        <v>20</v>
      </c>
      <c r="C31" s="26" t="s">
        <v>163</v>
      </c>
      <c r="D31" s="26" t="s">
        <v>164</v>
      </c>
      <c r="E31" s="8">
        <v>27254</v>
      </c>
      <c r="F31" s="9">
        <f t="shared" ca="1" si="1"/>
        <v>43</v>
      </c>
      <c r="G31" s="10" t="s">
        <v>165</v>
      </c>
      <c r="H31" s="13" t="s">
        <v>166</v>
      </c>
      <c r="I31" s="10" t="s">
        <v>25</v>
      </c>
      <c r="J31" s="9" t="s">
        <v>167</v>
      </c>
      <c r="K31" s="10" t="s">
        <v>168</v>
      </c>
      <c r="L31" s="6">
        <v>35</v>
      </c>
      <c r="M31" s="6" t="s">
        <v>190</v>
      </c>
      <c r="N31" s="7" t="s">
        <v>39</v>
      </c>
      <c r="O31" s="6" t="s">
        <v>38</v>
      </c>
      <c r="P31" s="14">
        <v>40665</v>
      </c>
      <c r="Q31" s="109"/>
      <c r="R31" t="s">
        <v>232</v>
      </c>
    </row>
    <row r="32" spans="1:18" x14ac:dyDescent="0.25">
      <c r="A32">
        <f t="shared" si="0"/>
        <v>1</v>
      </c>
      <c r="B32" s="25" t="s">
        <v>20</v>
      </c>
      <c r="C32" s="26" t="s">
        <v>169</v>
      </c>
      <c r="D32" s="26" t="s">
        <v>137</v>
      </c>
      <c r="E32" s="17">
        <v>34396</v>
      </c>
      <c r="F32" s="18">
        <f t="shared" ca="1" si="1"/>
        <v>23</v>
      </c>
      <c r="G32" s="16" t="s">
        <v>170</v>
      </c>
      <c r="H32" s="19" t="s">
        <v>171</v>
      </c>
      <c r="I32" s="16" t="s">
        <v>25</v>
      </c>
      <c r="J32" s="18" t="s">
        <v>172</v>
      </c>
      <c r="K32" s="16" t="s">
        <v>173</v>
      </c>
      <c r="L32" s="6">
        <v>35</v>
      </c>
      <c r="M32" s="6" t="s">
        <v>188</v>
      </c>
      <c r="N32" s="7" t="s">
        <v>39</v>
      </c>
      <c r="O32" s="6" t="s">
        <v>38</v>
      </c>
      <c r="P32" s="14">
        <v>42254</v>
      </c>
      <c r="Q32" s="109"/>
      <c r="R32" t="s">
        <v>233</v>
      </c>
    </row>
    <row r="33" spans="1:22" x14ac:dyDescent="0.25">
      <c r="A33">
        <f t="shared" si="0"/>
        <v>1</v>
      </c>
      <c r="B33" s="25" t="s">
        <v>20</v>
      </c>
      <c r="C33" s="26" t="s">
        <v>370</v>
      </c>
      <c r="D33" s="26" t="s">
        <v>371</v>
      </c>
      <c r="E33" s="17"/>
      <c r="F33" s="18" t="str">
        <f t="shared" ca="1" si="1"/>
        <v/>
      </c>
      <c r="G33" s="16"/>
      <c r="H33" s="19"/>
      <c r="I33" s="16"/>
      <c r="J33" s="18"/>
      <c r="K33" s="16"/>
      <c r="L33" s="6">
        <v>35</v>
      </c>
      <c r="M33" s="6" t="s">
        <v>388</v>
      </c>
      <c r="N33" s="7" t="s">
        <v>89</v>
      </c>
      <c r="O33" s="6" t="s">
        <v>38</v>
      </c>
      <c r="P33" s="14"/>
      <c r="Q33" s="109"/>
      <c r="R33" s="73" t="s">
        <v>341</v>
      </c>
    </row>
    <row r="34" spans="1:22" x14ac:dyDescent="0.25">
      <c r="A34">
        <f t="shared" si="0"/>
        <v>1</v>
      </c>
      <c r="B34" s="25" t="s">
        <v>20</v>
      </c>
      <c r="C34" s="26" t="s">
        <v>385</v>
      </c>
      <c r="D34" s="26" t="s">
        <v>386</v>
      </c>
      <c r="E34" s="17"/>
      <c r="F34" s="18" t="str">
        <f t="shared" ca="1" si="1"/>
        <v/>
      </c>
      <c r="G34" s="16"/>
      <c r="H34" s="19"/>
      <c r="I34" s="16"/>
      <c r="J34" s="18"/>
      <c r="K34" s="16"/>
      <c r="L34" s="6">
        <v>35</v>
      </c>
      <c r="M34" s="6" t="s">
        <v>191</v>
      </c>
      <c r="N34" s="7" t="s">
        <v>39</v>
      </c>
      <c r="O34" s="6" t="s">
        <v>38</v>
      </c>
      <c r="P34" s="14"/>
      <c r="Q34" s="110"/>
      <c r="R34" s="33" t="s">
        <v>387</v>
      </c>
    </row>
    <row r="35" spans="1:22" x14ac:dyDescent="0.25">
      <c r="A35">
        <f t="shared" si="0"/>
        <v>1</v>
      </c>
      <c r="B35" s="25"/>
      <c r="C35" s="26"/>
      <c r="D35" s="26"/>
      <c r="E35" s="17"/>
      <c r="F35" s="18" t="str">
        <f t="shared" ca="1" si="1"/>
        <v/>
      </c>
      <c r="G35" s="16"/>
      <c r="H35" s="19"/>
      <c r="I35" s="16"/>
      <c r="J35" s="18"/>
      <c r="K35" s="16"/>
      <c r="L35" s="6"/>
      <c r="M35" s="6"/>
      <c r="N35" s="7"/>
      <c r="O35" s="6"/>
      <c r="P35" s="14"/>
      <c r="Q35" s="109"/>
    </row>
    <row r="36" spans="1:22" x14ac:dyDescent="0.25">
      <c r="A36">
        <f t="shared" si="0"/>
        <v>1</v>
      </c>
      <c r="B36" s="25"/>
      <c r="C36" s="26"/>
      <c r="D36" s="26"/>
      <c r="E36" s="17"/>
      <c r="F36" s="18" t="str">
        <f t="shared" ca="1" si="1"/>
        <v/>
      </c>
      <c r="G36" s="16"/>
      <c r="H36" s="19"/>
      <c r="I36" s="16"/>
      <c r="J36" s="18"/>
      <c r="K36" s="16"/>
      <c r="L36" s="6"/>
      <c r="M36" s="6"/>
      <c r="N36" s="7"/>
      <c r="O36" s="6"/>
      <c r="P36" s="14"/>
      <c r="Q36" s="109"/>
    </row>
    <row r="37" spans="1:22" x14ac:dyDescent="0.25">
      <c r="A37">
        <f t="shared" si="0"/>
        <v>1</v>
      </c>
      <c r="B37" s="25"/>
      <c r="C37" s="26"/>
      <c r="D37" s="26"/>
      <c r="E37" s="17"/>
      <c r="F37" s="18" t="str">
        <f t="shared" ca="1" si="1"/>
        <v/>
      </c>
      <c r="G37" s="16"/>
      <c r="H37" s="19"/>
      <c r="I37" s="16"/>
      <c r="J37" s="18"/>
      <c r="K37" s="16"/>
      <c r="L37" s="6"/>
      <c r="M37" s="6"/>
      <c r="N37" s="7"/>
      <c r="O37" s="6"/>
      <c r="P37" s="14"/>
      <c r="Q37" s="109"/>
    </row>
    <row r="38" spans="1:22" x14ac:dyDescent="0.25">
      <c r="A38">
        <f t="shared" si="0"/>
        <v>1</v>
      </c>
      <c r="B38" s="25"/>
      <c r="C38" s="26"/>
      <c r="D38" s="26"/>
      <c r="E38" s="17"/>
      <c r="F38" s="18" t="str">
        <f t="shared" ca="1" si="1"/>
        <v/>
      </c>
      <c r="G38" s="16"/>
      <c r="H38" s="19"/>
      <c r="I38" s="16"/>
      <c r="J38" s="18"/>
      <c r="K38" s="16"/>
      <c r="L38" s="6"/>
      <c r="M38" s="6"/>
      <c r="N38" s="7"/>
      <c r="O38" s="6"/>
      <c r="P38" s="14"/>
      <c r="Q38" s="109"/>
    </row>
    <row r="39" spans="1:22" x14ac:dyDescent="0.25">
      <c r="A39">
        <f ca="1">SUM(A2:A38)</f>
        <v>35</v>
      </c>
      <c r="B39" s="20"/>
      <c r="C39" s="7"/>
      <c r="D39" s="7"/>
      <c r="E39" s="7"/>
      <c r="F39" s="21" t="str">
        <f t="shared" ca="1" si="1"/>
        <v/>
      </c>
      <c r="G39" s="7"/>
      <c r="H39" s="22"/>
      <c r="I39" s="7"/>
      <c r="J39" s="21"/>
      <c r="K39" s="7"/>
      <c r="L39" s="6"/>
      <c r="M39" s="7"/>
      <c r="N39" s="7"/>
      <c r="O39" s="6"/>
      <c r="P39" s="14"/>
      <c r="Q39" s="109"/>
    </row>
    <row r="40" spans="1:22" x14ac:dyDescent="0.25">
      <c r="B40" s="23" t="s">
        <v>20</v>
      </c>
      <c r="C40" s="24" t="s">
        <v>176</v>
      </c>
      <c r="D40" s="24" t="s">
        <v>177</v>
      </c>
      <c r="E40" s="7"/>
      <c r="F40" s="21" t="str">
        <f t="shared" ca="1" si="1"/>
        <v/>
      </c>
      <c r="G40" s="7"/>
      <c r="H40" s="22"/>
      <c r="I40" s="7"/>
      <c r="J40" s="21"/>
      <c r="K40" s="7"/>
      <c r="L40" s="6">
        <v>35</v>
      </c>
      <c r="M40" s="7" t="s">
        <v>190</v>
      </c>
      <c r="N40" s="7" t="s">
        <v>89</v>
      </c>
      <c r="O40" s="6" t="s">
        <v>38</v>
      </c>
      <c r="P40" s="14">
        <v>42954</v>
      </c>
      <c r="Q40" s="110"/>
      <c r="R40" s="33"/>
    </row>
    <row r="41" spans="1:22" x14ac:dyDescent="0.25">
      <c r="B41" s="23" t="s">
        <v>20</v>
      </c>
      <c r="C41" s="24" t="s">
        <v>178</v>
      </c>
      <c r="D41" s="24" t="s">
        <v>179</v>
      </c>
      <c r="E41" s="7"/>
      <c r="F41" s="21" t="str">
        <f t="shared" ca="1" si="1"/>
        <v/>
      </c>
      <c r="G41" s="7"/>
      <c r="H41" s="22"/>
      <c r="I41" s="7"/>
      <c r="J41" s="21"/>
      <c r="K41" s="7"/>
      <c r="L41" s="6">
        <v>35</v>
      </c>
      <c r="M41" s="7" t="s">
        <v>189</v>
      </c>
      <c r="N41" s="7" t="s">
        <v>39</v>
      </c>
      <c r="O41" s="6" t="s">
        <v>40</v>
      </c>
      <c r="P41" s="14">
        <v>42968</v>
      </c>
      <c r="Q41" s="109"/>
    </row>
    <row r="42" spans="1:22" x14ac:dyDescent="0.25">
      <c r="B42" s="23" t="s">
        <v>20</v>
      </c>
      <c r="C42" s="24" t="s">
        <v>180</v>
      </c>
      <c r="D42" s="24" t="s">
        <v>181</v>
      </c>
      <c r="E42" s="7"/>
      <c r="F42" s="21" t="str">
        <f t="shared" ca="1" si="1"/>
        <v/>
      </c>
      <c r="G42" s="7"/>
      <c r="H42" s="22"/>
      <c r="I42" s="7"/>
      <c r="J42" s="21"/>
      <c r="K42" s="7"/>
      <c r="L42" s="6">
        <v>35</v>
      </c>
      <c r="M42" s="7" t="s">
        <v>191</v>
      </c>
      <c r="N42" s="7" t="s">
        <v>39</v>
      </c>
      <c r="O42" s="6" t="s">
        <v>38</v>
      </c>
      <c r="P42" s="14">
        <v>42948</v>
      </c>
      <c r="Q42" s="109"/>
    </row>
    <row r="43" spans="1:22" x14ac:dyDescent="0.25">
      <c r="B43" s="23" t="s">
        <v>20</v>
      </c>
      <c r="C43" s="24" t="s">
        <v>79</v>
      </c>
      <c r="D43" s="24" t="s">
        <v>182</v>
      </c>
      <c r="E43" s="7"/>
      <c r="F43" s="21" t="str">
        <f t="shared" ca="1" si="1"/>
        <v/>
      </c>
      <c r="G43" s="7"/>
      <c r="H43" s="22"/>
      <c r="I43" s="7"/>
      <c r="J43" s="21"/>
      <c r="K43" s="7"/>
      <c r="L43" s="6">
        <v>35</v>
      </c>
      <c r="M43" s="7" t="s">
        <v>191</v>
      </c>
      <c r="N43" s="7" t="s">
        <v>39</v>
      </c>
      <c r="O43" s="6" t="s">
        <v>38</v>
      </c>
      <c r="P43" s="14">
        <v>42744</v>
      </c>
      <c r="Q43" s="109"/>
    </row>
    <row r="44" spans="1:22" x14ac:dyDescent="0.25">
      <c r="B44" s="23" t="s">
        <v>20</v>
      </c>
      <c r="C44" s="24" t="s">
        <v>183</v>
      </c>
      <c r="D44" s="24" t="s">
        <v>184</v>
      </c>
      <c r="E44" s="7"/>
      <c r="F44" s="21" t="str">
        <f t="shared" ca="1" si="1"/>
        <v/>
      </c>
      <c r="G44" s="7"/>
      <c r="H44" s="22"/>
      <c r="I44" s="7"/>
      <c r="J44" s="21"/>
      <c r="K44" s="7"/>
      <c r="L44" s="6">
        <v>35</v>
      </c>
      <c r="M44" s="7" t="s">
        <v>190</v>
      </c>
      <c r="N44" s="7" t="s">
        <v>39</v>
      </c>
      <c r="O44" s="6" t="s">
        <v>38</v>
      </c>
      <c r="P44" s="14">
        <v>42915</v>
      </c>
      <c r="Q44" s="109"/>
    </row>
    <row r="45" spans="1:22" x14ac:dyDescent="0.25">
      <c r="B45" s="23" t="s">
        <v>20</v>
      </c>
      <c r="C45" s="24" t="s">
        <v>185</v>
      </c>
      <c r="D45" s="24" t="s">
        <v>50</v>
      </c>
      <c r="E45" s="7"/>
      <c r="F45" s="21" t="str">
        <f t="shared" ca="1" si="1"/>
        <v/>
      </c>
      <c r="G45" s="7"/>
      <c r="H45" s="22"/>
      <c r="I45" s="7"/>
      <c r="J45" s="21"/>
      <c r="K45" s="7"/>
      <c r="L45" s="6">
        <v>35</v>
      </c>
      <c r="M45" s="7" t="s">
        <v>189</v>
      </c>
      <c r="N45" s="7" t="s">
        <v>39</v>
      </c>
      <c r="O45" s="6" t="s">
        <v>40</v>
      </c>
      <c r="P45" s="14">
        <v>42905</v>
      </c>
      <c r="Q45" s="109"/>
    </row>
    <row r="46" spans="1:22" x14ac:dyDescent="0.25">
      <c r="B46" s="23" t="s">
        <v>20</v>
      </c>
      <c r="C46" s="24" t="s">
        <v>145</v>
      </c>
      <c r="D46" s="24" t="s">
        <v>146</v>
      </c>
      <c r="E46" s="7"/>
      <c r="F46" s="21" t="str">
        <f t="shared" ca="1" si="1"/>
        <v/>
      </c>
      <c r="G46" s="7"/>
      <c r="H46" s="22"/>
      <c r="I46" s="7"/>
      <c r="J46" s="21"/>
      <c r="K46" s="7"/>
      <c r="L46" s="6">
        <v>35</v>
      </c>
      <c r="M46" s="7" t="s">
        <v>192</v>
      </c>
      <c r="N46" s="7" t="s">
        <v>39</v>
      </c>
      <c r="O46" s="6" t="s">
        <v>40</v>
      </c>
      <c r="P46" s="14">
        <v>42793</v>
      </c>
      <c r="Q46" s="109"/>
    </row>
    <row r="47" spans="1:22" x14ac:dyDescent="0.25">
      <c r="B47" s="23" t="s">
        <v>20</v>
      </c>
      <c r="C47" s="24" t="s">
        <v>186</v>
      </c>
      <c r="D47" s="24" t="s">
        <v>187</v>
      </c>
      <c r="E47" s="7"/>
      <c r="F47" s="21" t="str">
        <f t="shared" ca="1" si="1"/>
        <v/>
      </c>
      <c r="G47" s="7"/>
      <c r="H47" s="22"/>
      <c r="I47" s="7"/>
      <c r="J47" s="21"/>
      <c r="K47" s="7"/>
      <c r="L47" s="6">
        <v>35</v>
      </c>
      <c r="M47" s="7" t="s">
        <v>189</v>
      </c>
      <c r="N47" s="7" t="s">
        <v>39</v>
      </c>
      <c r="O47" s="6" t="s">
        <v>40</v>
      </c>
      <c r="P47" s="14">
        <v>42982</v>
      </c>
      <c r="Q47" s="109"/>
    </row>
    <row r="48" spans="1:22" x14ac:dyDescent="0.25">
      <c r="B48" s="24" t="s">
        <v>20</v>
      </c>
      <c r="C48" s="24" t="s">
        <v>61</v>
      </c>
      <c r="D48" s="24" t="s">
        <v>50</v>
      </c>
      <c r="E48" s="8">
        <v>25003</v>
      </c>
      <c r="F48" s="9">
        <f t="shared" ca="1" si="1"/>
        <v>49</v>
      </c>
      <c r="G48" s="10" t="s">
        <v>62</v>
      </c>
      <c r="H48" s="13" t="s">
        <v>63</v>
      </c>
      <c r="I48" s="10" t="s">
        <v>64</v>
      </c>
      <c r="J48" s="9" t="s">
        <v>65</v>
      </c>
      <c r="K48" s="10" t="s">
        <v>66</v>
      </c>
      <c r="L48" s="6">
        <v>35</v>
      </c>
      <c r="M48" s="6" t="s">
        <v>192</v>
      </c>
      <c r="N48" s="7" t="s">
        <v>39</v>
      </c>
      <c r="O48" s="6" t="s">
        <v>40</v>
      </c>
      <c r="P48" s="14">
        <v>41281</v>
      </c>
      <c r="Q48" s="109"/>
      <c r="R48" t="s">
        <v>210</v>
      </c>
      <c r="U48" t="s">
        <v>191</v>
      </c>
      <c r="V48" t="s">
        <v>356</v>
      </c>
    </row>
    <row r="49" spans="6:6" x14ac:dyDescent="0.25">
      <c r="F49" t="str">
        <f t="shared" ca="1" si="1"/>
        <v/>
      </c>
    </row>
    <row r="50" spans="6:6" x14ac:dyDescent="0.25">
      <c r="F50" t="str">
        <f t="shared" ca="1" si="1"/>
        <v/>
      </c>
    </row>
    <row r="51" spans="6:6" x14ac:dyDescent="0.25">
      <c r="F51" t="str">
        <f t="shared" ca="1" si="1"/>
        <v/>
      </c>
    </row>
    <row r="52" spans="6:6" x14ac:dyDescent="0.25">
      <c r="F52" t="str">
        <f t="shared" ca="1" si="1"/>
        <v/>
      </c>
    </row>
    <row r="53" spans="6:6" x14ac:dyDescent="0.25">
      <c r="F53" t="str">
        <f t="shared" ca="1" si="1"/>
        <v/>
      </c>
    </row>
    <row r="54" spans="6:6" x14ac:dyDescent="0.25">
      <c r="F54" t="str">
        <f t="shared" ca="1" si="1"/>
        <v/>
      </c>
    </row>
    <row r="55" spans="6:6" x14ac:dyDescent="0.25">
      <c r="F55" t="str">
        <f t="shared" ca="1" si="1"/>
        <v/>
      </c>
    </row>
    <row r="56" spans="6:6" x14ac:dyDescent="0.25">
      <c r="F56" t="str">
        <f t="shared" ca="1" si="1"/>
        <v/>
      </c>
    </row>
    <row r="57" spans="6:6" x14ac:dyDescent="0.25">
      <c r="F57" t="str">
        <f t="shared" ca="1" si="1"/>
        <v/>
      </c>
    </row>
    <row r="58" spans="6:6" x14ac:dyDescent="0.25">
      <c r="F58" t="str">
        <f t="shared" ca="1" si="1"/>
        <v/>
      </c>
    </row>
    <row r="59" spans="6:6" x14ac:dyDescent="0.25">
      <c r="F59" t="str">
        <f t="shared" ca="1" si="1"/>
        <v/>
      </c>
    </row>
    <row r="60" spans="6:6" x14ac:dyDescent="0.25">
      <c r="F60" t="str">
        <f t="shared" ref="F60:F95" ca="1" si="2">IF(E60&lt;&gt; "",DATEDIF(E60,TODAY(),"y"),"")</f>
        <v/>
      </c>
    </row>
    <row r="61" spans="6:6" x14ac:dyDescent="0.25">
      <c r="F61" t="str">
        <f t="shared" ca="1" si="2"/>
        <v/>
      </c>
    </row>
    <row r="62" spans="6:6" x14ac:dyDescent="0.25">
      <c r="F62" t="str">
        <f t="shared" ca="1" si="2"/>
        <v/>
      </c>
    </row>
    <row r="63" spans="6:6" x14ac:dyDescent="0.25">
      <c r="F63" t="str">
        <f t="shared" ca="1" si="2"/>
        <v/>
      </c>
    </row>
    <row r="64" spans="6:6" x14ac:dyDescent="0.25">
      <c r="F64" t="str">
        <f t="shared" ca="1" si="2"/>
        <v/>
      </c>
    </row>
    <row r="65" spans="6:6" x14ac:dyDescent="0.25">
      <c r="F65" t="str">
        <f t="shared" ca="1" si="2"/>
        <v/>
      </c>
    </row>
    <row r="66" spans="6:6" x14ac:dyDescent="0.25">
      <c r="F66" t="str">
        <f t="shared" ca="1" si="2"/>
        <v/>
      </c>
    </row>
    <row r="67" spans="6:6" x14ac:dyDescent="0.25">
      <c r="F67" t="str">
        <f t="shared" ca="1" si="2"/>
        <v/>
      </c>
    </row>
    <row r="68" spans="6:6" x14ac:dyDescent="0.25">
      <c r="F68" t="str">
        <f t="shared" ca="1" si="2"/>
        <v/>
      </c>
    </row>
    <row r="69" spans="6:6" x14ac:dyDescent="0.25">
      <c r="F69" t="str">
        <f t="shared" ca="1" si="2"/>
        <v/>
      </c>
    </row>
    <row r="70" spans="6:6" x14ac:dyDescent="0.25">
      <c r="F70" t="str">
        <f t="shared" ca="1" si="2"/>
        <v/>
      </c>
    </row>
    <row r="71" spans="6:6" x14ac:dyDescent="0.25">
      <c r="F71" t="str">
        <f t="shared" ca="1" si="2"/>
        <v/>
      </c>
    </row>
    <row r="72" spans="6:6" x14ac:dyDescent="0.25">
      <c r="F72" t="str">
        <f t="shared" ca="1" si="2"/>
        <v/>
      </c>
    </row>
    <row r="73" spans="6:6" x14ac:dyDescent="0.25">
      <c r="F73" t="str">
        <f t="shared" ca="1" si="2"/>
        <v/>
      </c>
    </row>
    <row r="74" spans="6:6" x14ac:dyDescent="0.25">
      <c r="F74" t="str">
        <f t="shared" ca="1" si="2"/>
        <v/>
      </c>
    </row>
    <row r="75" spans="6:6" x14ac:dyDescent="0.25">
      <c r="F75" t="str">
        <f t="shared" ca="1" si="2"/>
        <v/>
      </c>
    </row>
    <row r="76" spans="6:6" x14ac:dyDescent="0.25">
      <c r="F76" t="str">
        <f t="shared" ca="1" si="2"/>
        <v/>
      </c>
    </row>
    <row r="77" spans="6:6" x14ac:dyDescent="0.25">
      <c r="F77" t="str">
        <f t="shared" ca="1" si="2"/>
        <v/>
      </c>
    </row>
    <row r="78" spans="6:6" x14ac:dyDescent="0.25">
      <c r="F78" t="str">
        <f t="shared" ca="1" si="2"/>
        <v/>
      </c>
    </row>
    <row r="79" spans="6:6" x14ac:dyDescent="0.25">
      <c r="F79" t="str">
        <f t="shared" ca="1" si="2"/>
        <v/>
      </c>
    </row>
    <row r="80" spans="6:6" x14ac:dyDescent="0.25">
      <c r="F80" t="str">
        <f t="shared" ca="1" si="2"/>
        <v/>
      </c>
    </row>
    <row r="81" spans="6:6" x14ac:dyDescent="0.25">
      <c r="F81" t="str">
        <f t="shared" ca="1" si="2"/>
        <v/>
      </c>
    </row>
    <row r="82" spans="6:6" x14ac:dyDescent="0.25">
      <c r="F82" t="str">
        <f t="shared" ca="1" si="2"/>
        <v/>
      </c>
    </row>
    <row r="83" spans="6:6" x14ac:dyDescent="0.25">
      <c r="F83" t="str">
        <f t="shared" ca="1" si="2"/>
        <v/>
      </c>
    </row>
    <row r="84" spans="6:6" x14ac:dyDescent="0.25">
      <c r="F84" t="str">
        <f t="shared" ca="1" si="2"/>
        <v/>
      </c>
    </row>
    <row r="85" spans="6:6" x14ac:dyDescent="0.25">
      <c r="F85" t="str">
        <f t="shared" ca="1" si="2"/>
        <v/>
      </c>
    </row>
    <row r="86" spans="6:6" x14ac:dyDescent="0.25">
      <c r="F86" t="str">
        <f t="shared" ca="1" si="2"/>
        <v/>
      </c>
    </row>
    <row r="87" spans="6:6" x14ac:dyDescent="0.25">
      <c r="F87" t="str">
        <f t="shared" ca="1" si="2"/>
        <v/>
      </c>
    </row>
    <row r="88" spans="6:6" x14ac:dyDescent="0.25">
      <c r="F88" t="str">
        <f t="shared" ca="1" si="2"/>
        <v/>
      </c>
    </row>
    <row r="89" spans="6:6" x14ac:dyDescent="0.25">
      <c r="F89" t="str">
        <f t="shared" ca="1" si="2"/>
        <v/>
      </c>
    </row>
    <row r="90" spans="6:6" x14ac:dyDescent="0.25">
      <c r="F90" t="str">
        <f t="shared" ca="1" si="2"/>
        <v/>
      </c>
    </row>
    <row r="91" spans="6:6" x14ac:dyDescent="0.25">
      <c r="F91" t="str">
        <f t="shared" ca="1" si="2"/>
        <v/>
      </c>
    </row>
    <row r="92" spans="6:6" x14ac:dyDescent="0.25">
      <c r="F92" t="str">
        <f t="shared" ca="1" si="2"/>
        <v/>
      </c>
    </row>
    <row r="93" spans="6:6" x14ac:dyDescent="0.25">
      <c r="F93" t="str">
        <f t="shared" ca="1" si="2"/>
        <v/>
      </c>
    </row>
    <row r="94" spans="6:6" x14ac:dyDescent="0.25">
      <c r="F94" t="str">
        <f t="shared" ca="1" si="2"/>
        <v/>
      </c>
    </row>
    <row r="95" spans="6:6" x14ac:dyDescent="0.25">
      <c r="F95" t="str">
        <f t="shared" ca="1" si="2"/>
        <v/>
      </c>
    </row>
  </sheetData>
  <autoFilter ref="B1:P34" xr:uid="{00000000-0009-0000-0000-000004000000}"/>
  <sortState ref="B2:P34">
    <sortCondition ref="C2:C34"/>
  </sortState>
  <dataValidations count="1">
    <dataValidation type="list" allowBlank="1" showInputMessage="1" showErrorMessage="1" sqref="V48 V16:V22 V5:V14" xr:uid="{00000000-0002-0000-0400-000000000000}">
      <formula1>"BE, Electricité , Mecanique , Auto , Support , Autre"</formula1>
    </dataValidation>
  </dataValidations>
  <hyperlinks>
    <hyperlink ref="R27" r:id="rId1" xr:uid="{00000000-0004-0000-0400-000001000000}"/>
    <hyperlink ref="R5" r:id="rId2" xr:uid="{00000000-0004-0000-0400-000002000000}"/>
    <hyperlink ref="R33" r:id="rId3" xr:uid="{00000000-0004-0000-0400-000004000000}"/>
    <hyperlink ref="R34" r:id="rId4" xr:uid="{00000000-0004-0000-0400-000005000000}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Formation</vt:lpstr>
      <vt:lpstr>Medical</vt:lpstr>
      <vt:lpstr>Suivi Pro</vt:lpstr>
      <vt:lpstr>Causerie Audit</vt:lpstr>
      <vt:lpstr>Annuaire sur Personnel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FAUCON</dc:creator>
  <cp:lastModifiedBy>Patricia</cp:lastModifiedBy>
  <cp:lastPrinted>2017-11-03T13:48:48Z</cp:lastPrinted>
  <dcterms:created xsi:type="dcterms:W3CDTF">2017-09-22T07:23:58Z</dcterms:created>
  <dcterms:modified xsi:type="dcterms:W3CDTF">2018-01-17T17:43:14Z</dcterms:modified>
</cp:coreProperties>
</file>