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Tests/"/>
    </mc:Choice>
  </mc:AlternateContent>
  <xr:revisionPtr revIDLastSave="0" documentId="8_{829CE8A3-FB99-4C5D-8FD7-1475B805D684}" xr6:coauthVersionLast="45" xr6:coauthVersionMax="45" xr10:uidLastSave="{00000000-0000-0000-0000-000000000000}"/>
  <bookViews>
    <workbookView xWindow="240" yWindow="1425" windowWidth="31710" windowHeight="19515" xr2:uid="{E8F8FC46-D72F-404C-B308-0E239FA77B34}"/>
  </bookViews>
  <sheets>
    <sheet name="Feuil1" sheetId="1" r:id="rId1"/>
    <sheet name="Data" sheetId="2" r:id="rId2"/>
  </sheets>
  <externalReferences>
    <externalReference r:id="rId3"/>
  </externalReferences>
  <definedNames>
    <definedName name="_xlnm.Print_Area" localSheetId="0">Feuil1!$A$1:$J$191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5" i="1" l="1" a="1"/>
  <c r="K185" i="1" s="1"/>
  <c r="M185" i="1" s="1"/>
  <c r="K183" i="1" a="1"/>
  <c r="K183" i="1" s="1"/>
  <c r="M183" i="1" s="1"/>
  <c r="L163" i="1"/>
  <c r="K157" i="1"/>
  <c r="M157" i="1" s="1"/>
  <c r="K155" i="1"/>
  <c r="M155" i="1" s="1"/>
  <c r="K144" i="1"/>
  <c r="K137" i="1"/>
  <c r="K133" i="1" s="1"/>
  <c r="M133" i="1" s="1"/>
  <c r="K126" i="1"/>
  <c r="K121" i="1"/>
  <c r="K117" i="1" s="1"/>
  <c r="K109" i="1"/>
  <c r="M109" i="1" s="1"/>
  <c r="K98" i="1"/>
  <c r="M98" i="1" s="1"/>
  <c r="K86" i="1"/>
  <c r="M86" i="1" s="1"/>
  <c r="L85" i="1"/>
  <c r="K85" i="1"/>
  <c r="M85" i="1" s="1"/>
  <c r="K83" i="1"/>
  <c r="K78" i="1"/>
  <c r="K70" i="1"/>
  <c r="M70" i="1" s="1"/>
  <c r="K69" i="1"/>
  <c r="M69" i="1" s="1"/>
  <c r="K63" i="1"/>
  <c r="K60" i="1" s="1"/>
  <c r="L60" i="1" s="1"/>
  <c r="K52" i="1"/>
  <c r="K50" i="1"/>
  <c r="K49" i="1"/>
  <c r="M49" i="1" s="1"/>
  <c r="K41" i="1"/>
  <c r="K176" i="1" s="1"/>
  <c r="M176" i="1" s="1"/>
  <c r="K39" i="1"/>
  <c r="K38" i="1" s="1"/>
  <c r="M38" i="1" s="1"/>
  <c r="K30" i="1"/>
  <c r="L30" i="1" s="1"/>
  <c r="M15" i="1"/>
  <c r="M189" i="1" s="1"/>
  <c r="M14" i="1"/>
  <c r="M13" i="1"/>
  <c r="M104" i="1" s="1"/>
  <c r="M12" i="1"/>
  <c r="M118" i="1" s="1"/>
  <c r="I187" i="2"/>
  <c r="G185" i="2" a="1"/>
  <c r="G185" i="2" s="1"/>
  <c r="I185" i="2" s="1"/>
  <c r="G183" i="2" a="1"/>
  <c r="G183" i="2" s="1"/>
  <c r="I183" i="2" s="1"/>
  <c r="H163" i="2"/>
  <c r="H157" i="2"/>
  <c r="G157" i="2"/>
  <c r="G155" i="2"/>
  <c r="I155" i="2" s="1"/>
  <c r="G144" i="2"/>
  <c r="G137" i="2"/>
  <c r="G133" i="2"/>
  <c r="I133" i="2" s="1"/>
  <c r="I132" i="2"/>
  <c r="I131" i="2"/>
  <c r="I127" i="2"/>
  <c r="G126" i="2"/>
  <c r="I122" i="2"/>
  <c r="G121" i="2"/>
  <c r="I118" i="2"/>
  <c r="G117" i="2"/>
  <c r="G116" i="2" s="1"/>
  <c r="G109" i="2"/>
  <c r="G98" i="2"/>
  <c r="G86" i="2"/>
  <c r="G83" i="2"/>
  <c r="G78" i="2"/>
  <c r="I77" i="2"/>
  <c r="I76" i="2"/>
  <c r="I71" i="2"/>
  <c r="G70" i="2"/>
  <c r="I70" i="2" s="1"/>
  <c r="G63" i="2"/>
  <c r="G60" i="2"/>
  <c r="H60" i="2" s="1"/>
  <c r="G52" i="2"/>
  <c r="G49" i="2" s="1"/>
  <c r="G50" i="2"/>
  <c r="H41" i="2"/>
  <c r="G41" i="2"/>
  <c r="G179" i="2" s="1"/>
  <c r="I179" i="2" s="1"/>
  <c r="G39" i="2"/>
  <c r="G38" i="2"/>
  <c r="H32" i="2"/>
  <c r="G30" i="2"/>
  <c r="H30" i="2" s="1"/>
  <c r="I15" i="2"/>
  <c r="I181" i="2" s="1"/>
  <c r="I14" i="2"/>
  <c r="I157" i="2" s="1"/>
  <c r="I12" i="2"/>
  <c r="I130" i="2" s="1"/>
  <c r="M117" i="1" l="1"/>
  <c r="K116" i="1"/>
  <c r="M93" i="1"/>
  <c r="M105" i="1"/>
  <c r="M119" i="1"/>
  <c r="M94" i="1"/>
  <c r="M106" i="1"/>
  <c r="M120" i="1"/>
  <c r="K179" i="1"/>
  <c r="M179" i="1" s="1"/>
  <c r="M108" i="1"/>
  <c r="M41" i="1"/>
  <c r="M123" i="1"/>
  <c r="M122" i="1"/>
  <c r="M96" i="1"/>
  <c r="L49" i="1"/>
  <c r="M87" i="1"/>
  <c r="M127" i="1"/>
  <c r="L157" i="1"/>
  <c r="M39" i="1"/>
  <c r="K37" i="1"/>
  <c r="M181" i="1"/>
  <c r="L32" i="1"/>
  <c r="M99" i="1"/>
  <c r="M88" i="1"/>
  <c r="M75" i="1"/>
  <c r="M89" i="1"/>
  <c r="M101" i="1"/>
  <c r="M130" i="1"/>
  <c r="M95" i="1"/>
  <c r="L41" i="1"/>
  <c r="M76" i="1"/>
  <c r="M90" i="1"/>
  <c r="M102" i="1"/>
  <c r="M131" i="1"/>
  <c r="K173" i="1"/>
  <c r="M173" i="1" s="1"/>
  <c r="M107" i="1"/>
  <c r="M77" i="1"/>
  <c r="M91" i="1"/>
  <c r="M103" i="1"/>
  <c r="M132" i="1"/>
  <c r="M187" i="1"/>
  <c r="L69" i="1"/>
  <c r="M71" i="1"/>
  <c r="M72" i="1"/>
  <c r="M100" i="1"/>
  <c r="M129" i="1"/>
  <c r="M92" i="1"/>
  <c r="G37" i="2"/>
  <c r="I98" i="2"/>
  <c r="I109" i="2"/>
  <c r="I49" i="2"/>
  <c r="H49" i="2"/>
  <c r="I116" i="2"/>
  <c r="H116" i="2"/>
  <c r="G173" i="2"/>
  <c r="I173" i="2" s="1"/>
  <c r="I189" i="2"/>
  <c r="I119" i="2"/>
  <c r="I13" i="2"/>
  <c r="I86" i="2" s="1"/>
  <c r="I39" i="2"/>
  <c r="G69" i="2"/>
  <c r="G85" i="2"/>
  <c r="I120" i="2"/>
  <c r="G176" i="2"/>
  <c r="I176" i="2" s="1"/>
  <c r="I117" i="2"/>
  <c r="I72" i="2"/>
  <c r="I129" i="2"/>
  <c r="I75" i="2"/>
  <c r="H163" i="1"/>
  <c r="G157" i="1"/>
  <c r="G155" i="1"/>
  <c r="G144" i="1"/>
  <c r="G137" i="1"/>
  <c r="G126" i="1"/>
  <c r="G121" i="1"/>
  <c r="G117" i="1" s="1"/>
  <c r="G109" i="1"/>
  <c r="G98" i="1"/>
  <c r="G86" i="1"/>
  <c r="G83" i="1"/>
  <c r="G78" i="1"/>
  <c r="G70" i="1"/>
  <c r="G63" i="1"/>
  <c r="G60" i="1" s="1"/>
  <c r="H60" i="1" s="1"/>
  <c r="G52" i="1"/>
  <c r="G50" i="1"/>
  <c r="G41" i="1"/>
  <c r="G179" i="1" s="1"/>
  <c r="G39" i="1"/>
  <c r="G38" i="1" s="1"/>
  <c r="G30" i="1"/>
  <c r="H32" i="1" s="1"/>
  <c r="I15" i="1"/>
  <c r="I189" i="1" s="1"/>
  <c r="I14" i="1"/>
  <c r="I12" i="1"/>
  <c r="I122" i="1" s="1"/>
  <c r="M116" i="1" l="1"/>
  <c r="L116" i="1"/>
  <c r="M37" i="1"/>
  <c r="L37" i="1"/>
  <c r="I85" i="2"/>
  <c r="H85" i="2"/>
  <c r="I69" i="2"/>
  <c r="H69" i="2"/>
  <c r="H37" i="2"/>
  <c r="I37" i="2"/>
  <c r="I101" i="2"/>
  <c r="I89" i="2"/>
  <c r="I100" i="2"/>
  <c r="I88" i="2"/>
  <c r="I99" i="2"/>
  <c r="I87" i="2"/>
  <c r="I103" i="2"/>
  <c r="I102" i="2"/>
  <c r="I108" i="2"/>
  <c r="I96" i="2"/>
  <c r="I90" i="2"/>
  <c r="I123" i="2"/>
  <c r="I41" i="2"/>
  <c r="I107" i="2"/>
  <c r="I95" i="2"/>
  <c r="I93" i="2"/>
  <c r="I104" i="2"/>
  <c r="I106" i="2"/>
  <c r="I94" i="2"/>
  <c r="I105" i="2"/>
  <c r="I92" i="2"/>
  <c r="I91" i="2"/>
  <c r="I38" i="2"/>
  <c r="G133" i="1"/>
  <c r="G116" i="1" s="1"/>
  <c r="I179" i="1"/>
  <c r="H41" i="1"/>
  <c r="G49" i="1"/>
  <c r="I49" i="1" s="1"/>
  <c r="G69" i="1"/>
  <c r="I69" i="1" s="1"/>
  <c r="I72" i="1"/>
  <c r="I133" i="1"/>
  <c r="I155" i="1"/>
  <c r="I157" i="1"/>
  <c r="H157" i="1"/>
  <c r="I117" i="1"/>
  <c r="H30" i="1"/>
  <c r="I70" i="1"/>
  <c r="G85" i="1"/>
  <c r="G173" i="1"/>
  <c r="I173" i="1" s="1"/>
  <c r="I71" i="1"/>
  <c r="I127" i="1"/>
  <c r="I118" i="1"/>
  <c r="I129" i="1"/>
  <c r="G176" i="1"/>
  <c r="I176" i="1" s="1"/>
  <c r="I75" i="1"/>
  <c r="I119" i="1"/>
  <c r="I130" i="1"/>
  <c r="I13" i="1"/>
  <c r="I76" i="1"/>
  <c r="I120" i="1"/>
  <c r="I131" i="1"/>
  <c r="I77" i="1"/>
  <c r="I132" i="1"/>
  <c r="I187" i="1"/>
  <c r="I181" i="1"/>
  <c r="G185" i="1" a="1"/>
  <c r="G183" i="1" a="1"/>
  <c r="H49" i="1" l="1"/>
  <c r="G37" i="1"/>
  <c r="I37" i="1" s="1"/>
  <c r="G185" i="1"/>
  <c r="I185" i="1" s="1"/>
  <c r="G183" i="1"/>
  <c r="I183" i="1" s="1"/>
  <c r="H69" i="1"/>
  <c r="I104" i="1"/>
  <c r="I96" i="1"/>
  <c r="I88" i="1"/>
  <c r="I89" i="1"/>
  <c r="I103" i="1"/>
  <c r="I95" i="1"/>
  <c r="I87" i="1"/>
  <c r="I123" i="1"/>
  <c r="I109" i="1"/>
  <c r="I102" i="1"/>
  <c r="I94" i="1"/>
  <c r="I101" i="1"/>
  <c r="I93" i="1"/>
  <c r="I105" i="1"/>
  <c r="I108" i="1"/>
  <c r="I100" i="1"/>
  <c r="I92" i="1"/>
  <c r="I107" i="1"/>
  <c r="I99" i="1"/>
  <c r="I91" i="1"/>
  <c r="I106" i="1"/>
  <c r="I90" i="1"/>
  <c r="I98" i="1"/>
  <c r="I41" i="1"/>
  <c r="I85" i="1"/>
  <c r="H85" i="1"/>
  <c r="I39" i="1"/>
  <c r="H116" i="1"/>
  <c r="I116" i="1"/>
  <c r="I38" i="1"/>
  <c r="I86" i="1"/>
  <c r="H3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<sst xmlns="http://schemas.openxmlformats.org/spreadsheetml/2006/main" count="675" uniqueCount="219">
  <si>
    <t>SURFACE DU BATIMENT</t>
  </si>
  <si>
    <t>REPARTITION des  SURFACES</t>
  </si>
  <si>
    <t>Surface parachevée</t>
  </si>
  <si>
    <t>Surface terrasse - balcon - loggia</t>
  </si>
  <si>
    <t>Surface sous-sol</t>
  </si>
  <si>
    <t>Surface sous-sol - Preneur</t>
  </si>
  <si>
    <t>Surface aménagements extérieurs</t>
  </si>
  <si>
    <t>Surface VAP</t>
  </si>
  <si>
    <t>Surface parachevée + terrasse / balcon / loggia</t>
  </si>
  <si>
    <t>Surface total du bâtiment</t>
  </si>
  <si>
    <t>Surface pondéré</t>
  </si>
  <si>
    <t>CARACTERISTIQUES PRINCIPALES        du   BATIMENT</t>
  </si>
  <si>
    <t>Configuration bâtiment</t>
  </si>
  <si>
    <t>Niveau  sous-sol</t>
  </si>
  <si>
    <t>Niveau  hors-sol</t>
  </si>
  <si>
    <t>Façade</t>
  </si>
  <si>
    <t>Travaux spécifique</t>
  </si>
  <si>
    <t>Rubrique</t>
  </si>
  <si>
    <t>N° Lot</t>
  </si>
  <si>
    <t>Position</t>
  </si>
  <si>
    <t>Désignation</t>
  </si>
  <si>
    <t>A</t>
  </si>
  <si>
    <t>INSTALLATION DE CHANTIER</t>
  </si>
  <si>
    <t>Terrassement général / Blindage</t>
  </si>
  <si>
    <t>Construction</t>
  </si>
  <si>
    <t>1.1</t>
  </si>
  <si>
    <t>Imprévu 7% sur budget total yc IC</t>
  </si>
  <si>
    <t>Fee de Soustraitance Techniques Speciales (Coeff. sur Deboursés)</t>
  </si>
  <si>
    <t>Fee de Soustraitance Facades (Coefficient sur Deboursés)</t>
  </si>
  <si>
    <t>Fee de Soustraitance Menuiseries Exterieur. (Coeff. sur Deboursés)</t>
  </si>
  <si>
    <t>B</t>
  </si>
  <si>
    <t xml:space="preserve">GROS-OEUVRE  </t>
  </si>
  <si>
    <t>0</t>
  </si>
  <si>
    <t>Terrassement</t>
  </si>
  <si>
    <t>0.1</t>
  </si>
  <si>
    <t>Terrassement / Blindage - immeuble</t>
  </si>
  <si>
    <t>1</t>
  </si>
  <si>
    <t>1.2</t>
  </si>
  <si>
    <t>Réseaux enterrés et installations électriques</t>
  </si>
  <si>
    <t>1.3</t>
  </si>
  <si>
    <t>Bassin de rétention</t>
  </si>
  <si>
    <t>1.4</t>
  </si>
  <si>
    <t xml:space="preserve">Béton et béton armé  </t>
  </si>
  <si>
    <t>1.5</t>
  </si>
  <si>
    <t xml:space="preserve">Maçonnerie  </t>
  </si>
  <si>
    <t>1.6</t>
  </si>
  <si>
    <t>Eléments de structure métallique</t>
  </si>
  <si>
    <t>1.7</t>
  </si>
  <si>
    <t>Divers et imprévus</t>
  </si>
  <si>
    <t>TS Preneur</t>
  </si>
  <si>
    <t>0.2</t>
  </si>
  <si>
    <t>0.2.1</t>
  </si>
  <si>
    <t>Terrassement annexe (1ér phase) / Blindage</t>
  </si>
  <si>
    <t>2.0</t>
  </si>
  <si>
    <t xml:space="preserve"> Construction</t>
  </si>
  <si>
    <t>2.1</t>
  </si>
  <si>
    <t>Terrassement annexe (2 ième phase)</t>
  </si>
  <si>
    <t>2.2</t>
  </si>
  <si>
    <t>2.4</t>
  </si>
  <si>
    <t>2.5</t>
  </si>
  <si>
    <t>2.6</t>
  </si>
  <si>
    <t>Etanchéité</t>
  </si>
  <si>
    <t xml:space="preserve">Mise à la terre.,Béton et béton armé, étanchéité </t>
  </si>
  <si>
    <t>Voie d'accès parking (VAP, intégrée bât)</t>
  </si>
  <si>
    <t>0.9</t>
  </si>
  <si>
    <t>0.9.1</t>
  </si>
  <si>
    <t>9.0</t>
  </si>
  <si>
    <t>9.1</t>
  </si>
  <si>
    <t>9.2</t>
  </si>
  <si>
    <t>9.4</t>
  </si>
  <si>
    <t>9.5</t>
  </si>
  <si>
    <t>C</t>
  </si>
  <si>
    <t xml:space="preserve">CLOS-COUVERT </t>
  </si>
  <si>
    <t>Immeuble de base</t>
  </si>
  <si>
    <t>Isolation / Etanchéité</t>
  </si>
  <si>
    <t>Menuiseries Extérieures : châssis + stores</t>
  </si>
  <si>
    <t>Mur rideaux + stores</t>
  </si>
  <si>
    <t>Bardage + isolation</t>
  </si>
  <si>
    <t>Parement en pierre naturelle + isolation</t>
  </si>
  <si>
    <t>Portes de Garage</t>
  </si>
  <si>
    <t>Nacelle de nettoyage</t>
  </si>
  <si>
    <t>2.3</t>
  </si>
  <si>
    <t>D</t>
  </si>
  <si>
    <t>CORPS D'ETATS TECHNIQUES</t>
  </si>
  <si>
    <t>HVAC</t>
  </si>
  <si>
    <t>Sanitaire</t>
  </si>
  <si>
    <t>TRAFO</t>
  </si>
  <si>
    <t>Groupe électrogène</t>
  </si>
  <si>
    <t>Courant fort</t>
  </si>
  <si>
    <t>Courant faible</t>
  </si>
  <si>
    <t>Sprinklage</t>
  </si>
  <si>
    <t>Ascenseurs</t>
  </si>
  <si>
    <t>Isolation et resserrage coupe-feu</t>
  </si>
  <si>
    <t>Faux plafond actif</t>
  </si>
  <si>
    <t>Impétrants</t>
  </si>
  <si>
    <t>2.7</t>
  </si>
  <si>
    <t>2.8</t>
  </si>
  <si>
    <t>2.9</t>
  </si>
  <si>
    <t>2.10</t>
  </si>
  <si>
    <t>9.2.1</t>
  </si>
  <si>
    <t>9.2.5</t>
  </si>
  <si>
    <t>Courant Fort</t>
  </si>
  <si>
    <t>9.2.6</t>
  </si>
  <si>
    <t>Courant Faible</t>
  </si>
  <si>
    <t>9.2.7</t>
  </si>
  <si>
    <t>9.2.9</t>
  </si>
  <si>
    <t>Isolation et resserage coupe-feu</t>
  </si>
  <si>
    <t>E</t>
  </si>
  <si>
    <t>SECOND-ŒUVRE, FINITIONS</t>
  </si>
  <si>
    <t>Enduit / Plâtres</t>
  </si>
  <si>
    <t>Plaque de plâtre / Isolation acoustique</t>
  </si>
  <si>
    <t>1.4.1</t>
  </si>
  <si>
    <t>Revêtement de Sol (fx planchers)</t>
  </si>
  <si>
    <t>1.4.2</t>
  </si>
  <si>
    <t>Revêtement de Sol (tapis)</t>
  </si>
  <si>
    <t>1.4.3</t>
  </si>
  <si>
    <t>Revêtement de Sol (carrelage)</t>
  </si>
  <si>
    <t>1.4.4</t>
  </si>
  <si>
    <t>Revêtement de Sol (pierre naturelle)</t>
  </si>
  <si>
    <t>1.5.1</t>
  </si>
  <si>
    <t>Menuiseries Intérieures (portes bois)</t>
  </si>
  <si>
    <t>1.5.2</t>
  </si>
  <si>
    <t>Menuiseries Intérieures (portes métal)</t>
  </si>
  <si>
    <t>Serrurerie (intérieure, extérieure, vitrerie)</t>
  </si>
  <si>
    <t>Peinture</t>
  </si>
  <si>
    <t>1.8</t>
  </si>
  <si>
    <t>Faux-plafonds métalliques</t>
  </si>
  <si>
    <t>1.10</t>
  </si>
  <si>
    <t>Signalisation</t>
  </si>
  <si>
    <t>Travaux spécifiques (TS)</t>
  </si>
  <si>
    <t>2.4.1</t>
  </si>
  <si>
    <t>2.4.2</t>
  </si>
  <si>
    <t>2.4.3</t>
  </si>
  <si>
    <t>2.4.4</t>
  </si>
  <si>
    <t>2.4.5</t>
  </si>
  <si>
    <t>Revêtement de Sol (sols souples)</t>
  </si>
  <si>
    <t>2.4.6</t>
  </si>
  <si>
    <t>Revêtement de Sol (parquets)</t>
  </si>
  <si>
    <t>2.5.1</t>
  </si>
  <si>
    <t>Menuiseries Intérieures (portes bois, métal)</t>
  </si>
  <si>
    <t>2.5.2</t>
  </si>
  <si>
    <t>Menuiseries Intérieurs métalliques</t>
  </si>
  <si>
    <t>2.12</t>
  </si>
  <si>
    <t>Cloisons mobiles</t>
  </si>
  <si>
    <t>2.13</t>
  </si>
  <si>
    <t>Cloisons amovibles</t>
  </si>
  <si>
    <t>Gradins escamotables</t>
  </si>
  <si>
    <t>Stores intérieurs</t>
  </si>
  <si>
    <t>F</t>
  </si>
  <si>
    <t>AMENAGEMENT EXTERIEUR</t>
  </si>
  <si>
    <t>Terrassements &amp; Profilage</t>
  </si>
  <si>
    <t>Gros œuvre + Revêtements Sols durs &amp; Finitions</t>
  </si>
  <si>
    <t>Techniques spéciales</t>
  </si>
  <si>
    <t>Revêtements Sols durs &amp; Finitions</t>
  </si>
  <si>
    <t>Plantations et Pelouses</t>
  </si>
  <si>
    <t>G</t>
  </si>
  <si>
    <t>REMISE COMMERCIALE</t>
  </si>
  <si>
    <t>H</t>
  </si>
  <si>
    <t>AVENANTS</t>
  </si>
  <si>
    <t>A1</t>
  </si>
  <si>
    <t>INSTALLATION CHANTIER</t>
  </si>
  <si>
    <t>B1</t>
  </si>
  <si>
    <t>GROS OEUVRE</t>
  </si>
  <si>
    <t>C1</t>
  </si>
  <si>
    <t>CLOS COUVERT</t>
  </si>
  <si>
    <t>D1</t>
  </si>
  <si>
    <t>E1</t>
  </si>
  <si>
    <t>F1</t>
  </si>
  <si>
    <t>TRAVAUX SPECIFIQUES</t>
  </si>
  <si>
    <t>AMENAGEMENTS LOCATIFS</t>
  </si>
  <si>
    <t xml:space="preserve"> yc VAP / TS g.o.  _  hors Terr. / Blind.</t>
  </si>
  <si>
    <t>ESTIMATIF POSTES NON CHIFFRÉES PAR EG</t>
  </si>
  <si>
    <t>Soumiss. G.O.        EG</t>
  </si>
  <si>
    <t>TOTAL (A+B)      - G</t>
  </si>
  <si>
    <t>hors Terr. / Blind. _ yc  VAP + TS g.o.</t>
  </si>
  <si>
    <t>Ratio // budget de base :</t>
  </si>
  <si>
    <t>BASE</t>
  </si>
  <si>
    <t>TOTAL (A+B)</t>
  </si>
  <si>
    <t>hors Terr. / Blind./ VAP / TS g.o.</t>
  </si>
  <si>
    <t>GLOBAL commande EG</t>
  </si>
  <si>
    <t>TOTAL (A+B+C+D+E+F)  - G</t>
  </si>
  <si>
    <t>hors Terr / Blind. /  TS (Tech.+Para)  _  yc TS g.o.</t>
  </si>
  <si>
    <t>TOTAL (A+B+C+D+E+F)  - G
avec terrassement général</t>
  </si>
  <si>
    <t>hors TS g.o.  _   yc  VAP</t>
  </si>
  <si>
    <t>yc   TS g.o. /  VAP  - hors Terr. / Blind                                      hors. TS (Tech/Para)</t>
  </si>
  <si>
    <t>GLOBAL commande</t>
  </si>
  <si>
    <t>GLOBAL</t>
  </si>
  <si>
    <t>TOTAL (A+B+C+D+E+F)  -G
avec terrassement général</t>
  </si>
  <si>
    <t xml:space="preserve">yc   TS   /  VAP          </t>
  </si>
  <si>
    <r>
      <t>TOTAL Soumission EG (A+B)</t>
    </r>
    <r>
      <rPr>
        <sz val="8"/>
        <color theme="1"/>
        <rFont val="Calibri"/>
        <family val="2"/>
        <scheme val="minor"/>
      </rPr>
      <t xml:space="preserve">   - G</t>
    </r>
  </si>
  <si>
    <t>T-COMALUX</t>
  </si>
  <si>
    <t>Projet:</t>
  </si>
  <si>
    <t>141_D3_D4 - ISP</t>
  </si>
  <si>
    <t>(3 niveaux SS et 9 niveaux hors-sol)</t>
  </si>
  <si>
    <t>SCB1</t>
  </si>
  <si>
    <t>SCB2</t>
  </si>
  <si>
    <t>SCB3</t>
  </si>
  <si>
    <t>SCB3 - Preneur</t>
  </si>
  <si>
    <t>SCB4</t>
  </si>
  <si>
    <t>SCB1+2 (C &amp; E)</t>
  </si>
  <si>
    <t>SCB1+2+3 (B &amp; D)</t>
  </si>
  <si>
    <t>SCB4 (F)</t>
  </si>
  <si>
    <t>Surface pondérée
(SCB1x1,0+SCB2x0,5+SCB3x0,5+SCB4x0,2)</t>
  </si>
  <si>
    <t>Pourcent. Vs Total chantier</t>
  </si>
  <si>
    <t>Ratio</t>
  </si>
  <si>
    <t>€</t>
  </si>
  <si>
    <t>%</t>
  </si>
  <si>
    <t>€ / m2</t>
  </si>
  <si>
    <t>sur total chantier</t>
  </si>
  <si>
    <t>sur travaux</t>
  </si>
  <si>
    <t>Revêtement de Sol</t>
  </si>
  <si>
    <t>Menuiseries Intérieures</t>
  </si>
  <si>
    <t>Chapes / Etanchéités / Isolation</t>
  </si>
  <si>
    <t>Enduit / Platres</t>
  </si>
  <si>
    <t>Plaque de platre / Isolation acoustique</t>
  </si>
  <si>
    <t>9.6</t>
  </si>
  <si>
    <t>9.2.2</t>
  </si>
  <si>
    <t>1.9</t>
  </si>
  <si>
    <t>1.11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</si>
</sst>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0.0%"/>
  </numFmts>
  <fonts count="32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rgb="FF0070C0"/>
      <name val="Arial"/>
      <family val="2"/>
    </font>
    <font>
      <i/>
      <sz val="12"/>
      <color rgb="FF0070C0"/>
      <name val="Arial"/>
      <family val="2"/>
    </font>
    <font>
      <sz val="11"/>
      <color rgb="FF0070C0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sz val="12"/>
      <color rgb="FFFF0000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rgb="FFFF0000"/>
      <name val="Arial"/>
      <family val="2"/>
    </font>
    <font>
      <b/>
      <sz val="15"/>
      <color theme="1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i/>
      <sz val="12"/>
      <color theme="1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b/>
      <sz val="1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</cellStyleXfs>
  <cellXfs count="336">
    <xf numFmtId="0" fontId="0" fillId="0" borderId="0" xfId="0"/>
    <xf numFmtId="0" fontId="2" fillId="0" borderId="0" xfId="0" applyFont="1" applyAlignment="1">
      <alignment horizontal="left" vertical="center"/>
    </xf>
    <xf numFmtId="165" fontId="2" fillId="3" borderId="12" xfId="2" applyNumberFormat="1" applyFont="1" applyFill="1" applyBorder="1" applyAlignment="1">
      <alignment horizontal="left" vertical="center"/>
    </xf>
    <xf numFmtId="165" fontId="2" fillId="4" borderId="12" xfId="2" applyNumberFormat="1" applyFont="1" applyFill="1" applyBorder="1" applyAlignment="1">
      <alignment horizontal="left" vertical="center"/>
    </xf>
    <xf numFmtId="165" fontId="7" fillId="5" borderId="12" xfId="2" applyNumberFormat="1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/>
    </xf>
    <xf numFmtId="0" fontId="8" fillId="0" borderId="28" xfId="3" applyFont="1" applyBorder="1" applyAlignment="1">
      <alignment horizontal="left" vertical="center"/>
    </xf>
    <xf numFmtId="0" fontId="8" fillId="0" borderId="29" xfId="3" quotePrefix="1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0" fillId="0" borderId="31" xfId="3" quotePrefix="1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1"/>
    </xf>
    <xf numFmtId="0" fontId="2" fillId="0" borderId="3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2" fillId="0" borderId="31" xfId="3" quotePrefix="1" applyFont="1" applyBorder="1" applyAlignment="1">
      <alignment horizontal="left" vertical="center"/>
    </xf>
    <xf numFmtId="0" fontId="13" fillId="0" borderId="32" xfId="3" applyFont="1" applyBorder="1" applyAlignment="1">
      <alignment horizontal="left" vertical="center" indent="1"/>
    </xf>
    <xf numFmtId="0" fontId="14" fillId="0" borderId="3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2" fillId="0" borderId="34" xfId="3" quotePrefix="1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12" fillId="0" borderId="37" xfId="3" quotePrefix="1" applyFont="1" applyBorder="1" applyAlignment="1">
      <alignment horizontal="left" vertical="center"/>
    </xf>
    <xf numFmtId="0" fontId="14" fillId="0" borderId="38" xfId="0" applyFont="1" applyBorder="1" applyAlignment="1">
      <alignment horizontal="left" vertical="center"/>
    </xf>
    <xf numFmtId="0" fontId="14" fillId="0" borderId="39" xfId="0" applyFont="1" applyBorder="1" applyAlignment="1">
      <alignment horizontal="left" vertical="center"/>
    </xf>
    <xf numFmtId="0" fontId="8" fillId="0" borderId="40" xfId="3" applyFont="1" applyBorder="1" applyAlignment="1">
      <alignment horizontal="left" vertical="center"/>
    </xf>
    <xf numFmtId="0" fontId="8" fillId="0" borderId="41" xfId="3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5" fillId="0" borderId="31" xfId="3" quotePrefix="1" applyFont="1" applyBorder="1" applyAlignment="1">
      <alignment horizontal="left" vertical="center"/>
    </xf>
    <xf numFmtId="0" fontId="5" fillId="0" borderId="32" xfId="3" applyFont="1" applyBorder="1" applyAlignment="1">
      <alignment horizontal="left" vertical="center" indent="1"/>
    </xf>
    <xf numFmtId="0" fontId="10" fillId="0" borderId="44" xfId="3" quotePrefix="1" applyFont="1" applyBorder="1" applyAlignment="1">
      <alignment horizontal="left" vertical="center"/>
    </xf>
    <xf numFmtId="0" fontId="11" fillId="0" borderId="45" xfId="3" applyFont="1" applyBorder="1" applyAlignment="1">
      <alignment horizontal="left" vertical="center" indent="2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2"/>
    </xf>
    <xf numFmtId="0" fontId="5" fillId="0" borderId="32" xfId="3" applyFont="1" applyBorder="1" applyAlignment="1">
      <alignment horizontal="left" vertical="center" indent="2"/>
    </xf>
    <xf numFmtId="0" fontId="11" fillId="0" borderId="45" xfId="3" applyFont="1" applyBorder="1" applyAlignment="1">
      <alignment horizontal="left" vertical="center" indent="3"/>
    </xf>
    <xf numFmtId="0" fontId="15" fillId="0" borderId="44" xfId="3" quotePrefix="1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indent="3"/>
    </xf>
    <xf numFmtId="0" fontId="8" fillId="0" borderId="44" xfId="3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10" fillId="0" borderId="34" xfId="3" quotePrefix="1" applyFont="1" applyBorder="1" applyAlignment="1">
      <alignment horizontal="left" vertical="center"/>
    </xf>
    <xf numFmtId="0" fontId="11" fillId="0" borderId="48" xfId="3" applyFont="1" applyBorder="1" applyAlignment="1">
      <alignment horizontal="left" vertical="center" indent="1"/>
    </xf>
    <xf numFmtId="0" fontId="2" fillId="0" borderId="35" xfId="0" applyFont="1" applyBorder="1" applyAlignment="1">
      <alignment horizontal="left" vertical="center" indent="1"/>
    </xf>
    <xf numFmtId="0" fontId="2" fillId="0" borderId="36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10" fillId="0" borderId="49" xfId="3" quotePrefix="1" applyFont="1" applyBorder="1" applyAlignment="1">
      <alignment horizontal="left" vertical="center"/>
    </xf>
    <xf numFmtId="0" fontId="10" fillId="0" borderId="50" xfId="3" quotePrefix="1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 indent="1"/>
    </xf>
    <xf numFmtId="0" fontId="2" fillId="0" borderId="25" xfId="0" applyFont="1" applyBorder="1" applyAlignment="1">
      <alignment horizontal="left" vertical="center" indent="1"/>
    </xf>
    <xf numFmtId="0" fontId="8" fillId="0" borderId="45" xfId="3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11" fillId="0" borderId="45" xfId="3" quotePrefix="1" applyFont="1" applyBorder="1" applyAlignment="1">
      <alignment horizontal="left" vertical="center" indent="2"/>
    </xf>
    <xf numFmtId="0" fontId="11" fillId="0" borderId="32" xfId="3" quotePrefix="1" applyFont="1" applyBorder="1" applyAlignment="1">
      <alignment horizontal="left" vertical="center" indent="2"/>
    </xf>
    <xf numFmtId="0" fontId="10" fillId="0" borderId="31" xfId="3" quotePrefix="1" applyFont="1" applyBorder="1" applyAlignment="1">
      <alignment vertical="center"/>
    </xf>
    <xf numFmtId="0" fontId="8" fillId="0" borderId="52" xfId="3" applyFont="1" applyBorder="1" applyAlignment="1">
      <alignment horizontal="left" vertical="center"/>
    </xf>
    <xf numFmtId="0" fontId="8" fillId="0" borderId="53" xfId="3" applyFont="1" applyBorder="1" applyAlignment="1">
      <alignment horizontal="left" vertical="center"/>
    </xf>
    <xf numFmtId="0" fontId="2" fillId="0" borderId="54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10" fillId="0" borderId="45" xfId="3" applyFont="1" applyBorder="1" applyAlignment="1">
      <alignment horizontal="left" vertical="center" indent="1"/>
    </xf>
    <xf numFmtId="0" fontId="10" fillId="0" borderId="32" xfId="3" applyFont="1" applyBorder="1" applyAlignment="1">
      <alignment horizontal="left" vertical="center" indent="1"/>
    </xf>
    <xf numFmtId="0" fontId="2" fillId="0" borderId="57" xfId="0" applyFont="1" applyBorder="1" applyAlignment="1">
      <alignment horizontal="left" vertical="center"/>
    </xf>
    <xf numFmtId="0" fontId="8" fillId="0" borderId="58" xfId="3" applyFont="1" applyBorder="1" applyAlignment="1">
      <alignment horizontal="left" vertical="center" wrapText="1"/>
    </xf>
    <xf numFmtId="0" fontId="2" fillId="0" borderId="4" xfId="3" applyFont="1" applyBorder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58" xfId="3" applyFont="1" applyBorder="1" applyAlignment="1">
      <alignment horizontal="left" vertical="center"/>
    </xf>
    <xf numFmtId="0" fontId="9" fillId="0" borderId="58" xfId="3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9" fillId="0" borderId="4" xfId="3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164" fontId="4" fillId="0" borderId="1" xfId="2" applyFont="1" applyBorder="1" applyAlignment="1">
      <alignment vertical="center"/>
    </xf>
    <xf numFmtId="164" fontId="4" fillId="0" borderId="2" xfId="2" applyFont="1" applyBorder="1" applyAlignment="1">
      <alignment vertical="center"/>
    </xf>
    <xf numFmtId="164" fontId="4" fillId="0" borderId="3" xfId="2" applyFont="1" applyBorder="1" applyAlignment="1">
      <alignment vertical="center"/>
    </xf>
    <xf numFmtId="164" fontId="4" fillId="0" borderId="4" xfId="2" applyFont="1" applyBorder="1" applyAlignment="1">
      <alignment vertical="center"/>
    </xf>
    <xf numFmtId="164" fontId="4" fillId="0" borderId="5" xfId="2" applyFont="1" applyBorder="1" applyAlignment="1">
      <alignment vertical="center"/>
    </xf>
    <xf numFmtId="164" fontId="4" fillId="0" borderId="7" xfId="2" applyFont="1" applyBorder="1" applyAlignment="1">
      <alignment vertical="center"/>
    </xf>
    <xf numFmtId="164" fontId="4" fillId="0" borderId="8" xfId="2" applyFont="1" applyBorder="1" applyAlignment="1">
      <alignment vertical="center"/>
    </xf>
    <xf numFmtId="164" fontId="2" fillId="0" borderId="11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164" fontId="2" fillId="6" borderId="13" xfId="2" applyFont="1" applyFill="1" applyBorder="1" applyAlignment="1">
      <alignment horizontal="left" vertical="center"/>
    </xf>
    <xf numFmtId="164" fontId="2" fillId="0" borderId="14" xfId="2" applyFont="1" applyBorder="1" applyAlignment="1">
      <alignment horizontal="left" vertical="center"/>
    </xf>
    <xf numFmtId="164" fontId="2" fillId="0" borderId="15" xfId="2" applyFont="1" applyBorder="1" applyAlignment="1">
      <alignment horizontal="left" vertical="center"/>
    </xf>
    <xf numFmtId="164" fontId="2" fillId="0" borderId="16" xfId="2" applyFont="1" applyBorder="1" applyAlignment="1">
      <alignment horizontal="left" vertical="center"/>
    </xf>
    <xf numFmtId="164" fontId="8" fillId="0" borderId="17" xfId="2" applyFont="1" applyBorder="1" applyAlignment="1">
      <alignment vertical="center"/>
    </xf>
    <xf numFmtId="164" fontId="8" fillId="0" borderId="18" xfId="2" applyFont="1" applyBorder="1" applyAlignment="1">
      <alignment vertical="center"/>
    </xf>
    <xf numFmtId="164" fontId="2" fillId="0" borderId="18" xfId="2" applyFont="1" applyBorder="1" applyAlignment="1">
      <alignment horizontal="left" vertical="center"/>
    </xf>
    <xf numFmtId="164" fontId="17" fillId="0" borderId="19" xfId="2" applyFont="1" applyBorder="1" applyAlignment="1">
      <alignment horizontal="left" vertical="center"/>
    </xf>
    <xf numFmtId="164" fontId="5" fillId="0" borderId="59" xfId="2" applyFont="1" applyBorder="1" applyAlignment="1">
      <alignment horizontal="left" vertical="center"/>
    </xf>
    <xf numFmtId="164" fontId="2" fillId="0" borderId="60" xfId="2" applyFont="1" applyBorder="1" applyAlignment="1">
      <alignment horizontal="left" vertical="center"/>
    </xf>
    <xf numFmtId="164" fontId="9" fillId="0" borderId="59" xfId="2" applyFont="1" applyBorder="1" applyAlignment="1">
      <alignment horizontal="left" vertical="center"/>
    </xf>
    <xf numFmtId="164" fontId="20" fillId="0" borderId="19" xfId="2" applyFont="1" applyBorder="1" applyAlignment="1">
      <alignment horizontal="left" vertical="center" wrapText="1"/>
    </xf>
    <xf numFmtId="164" fontId="9" fillId="0" borderId="0" xfId="2" applyFont="1" applyAlignment="1">
      <alignment horizontal="left" vertical="center" wrapText="1"/>
    </xf>
    <xf numFmtId="164" fontId="2" fillId="0" borderId="0" xfId="2" applyFont="1" applyAlignment="1">
      <alignment horizontal="left" vertical="center"/>
    </xf>
    <xf numFmtId="164" fontId="9" fillId="0" borderId="59" xfId="2" applyFont="1" applyBorder="1" applyAlignment="1">
      <alignment horizontal="left" vertical="center" wrapText="1"/>
    </xf>
    <xf numFmtId="164" fontId="9" fillId="0" borderId="18" xfId="2" applyFont="1" applyBorder="1" applyAlignment="1">
      <alignment horizontal="left" vertical="center" wrapText="1"/>
    </xf>
    <xf numFmtId="164" fontId="17" fillId="0" borderId="19" xfId="2" applyFont="1" applyBorder="1" applyAlignment="1">
      <alignment horizontal="left" vertical="center" wrapText="1"/>
    </xf>
    <xf numFmtId="0" fontId="22" fillId="6" borderId="18" xfId="0" applyFont="1" applyFill="1" applyBorder="1" applyAlignment="1">
      <alignment horizontal="center" vertical="center" wrapText="1"/>
    </xf>
    <xf numFmtId="14" fontId="16" fillId="6" borderId="1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5" fillId="8" borderId="10" xfId="3" applyFont="1" applyFill="1" applyBorder="1" applyAlignment="1">
      <alignment horizontal="left" vertical="center"/>
    </xf>
    <xf numFmtId="0" fontId="5" fillId="8" borderId="3" xfId="3" applyFont="1" applyFill="1" applyBorder="1" applyAlignment="1" applyProtection="1">
      <alignment horizontal="left" vertical="center"/>
      <protection locked="0"/>
    </xf>
    <xf numFmtId="0" fontId="18" fillId="8" borderId="6" xfId="0" applyFont="1" applyFill="1" applyBorder="1" applyAlignment="1">
      <alignment horizontal="left" vertical="center"/>
    </xf>
    <xf numFmtId="164" fontId="9" fillId="8" borderId="7" xfId="2" applyFont="1" applyFill="1" applyBorder="1" applyAlignment="1">
      <alignment horizontal="left" vertical="center"/>
    </xf>
    <xf numFmtId="164" fontId="2" fillId="8" borderId="9" xfId="2" applyFont="1" applyFill="1" applyBorder="1" applyAlignment="1">
      <alignment horizontal="left" vertical="center"/>
    </xf>
    <xf numFmtId="164" fontId="18" fillId="8" borderId="8" xfId="2" applyFont="1" applyFill="1" applyBorder="1" applyAlignment="1">
      <alignment horizontal="left" vertical="center"/>
    </xf>
    <xf numFmtId="0" fontId="2" fillId="0" borderId="61" xfId="3" applyFont="1" applyBorder="1" applyAlignment="1">
      <alignment horizontal="left" vertical="center"/>
    </xf>
    <xf numFmtId="165" fontId="2" fillId="0" borderId="33" xfId="2" applyNumberFormat="1" applyFont="1" applyBorder="1" applyAlignment="1">
      <alignment horizontal="left" vertical="center"/>
    </xf>
    <xf numFmtId="164" fontId="2" fillId="9" borderId="12" xfId="2" applyFont="1" applyFill="1" applyBorder="1" applyAlignment="1">
      <alignment horizontal="left" vertical="center"/>
    </xf>
    <xf numFmtId="0" fontId="2" fillId="10" borderId="61" xfId="3" applyFont="1" applyFill="1" applyBorder="1" applyAlignment="1">
      <alignment horizontal="left" vertical="center"/>
    </xf>
    <xf numFmtId="165" fontId="2" fillId="10" borderId="33" xfId="2" applyNumberFormat="1" applyFont="1" applyFill="1" applyBorder="1" applyAlignment="1">
      <alignment horizontal="left" vertical="center"/>
    </xf>
    <xf numFmtId="164" fontId="2" fillId="10" borderId="12" xfId="2" applyFont="1" applyFill="1" applyBorder="1" applyAlignment="1">
      <alignment horizontal="left" vertical="center"/>
    </xf>
    <xf numFmtId="0" fontId="2" fillId="3" borderId="61" xfId="3" applyFont="1" applyFill="1" applyBorder="1" applyAlignment="1">
      <alignment horizontal="left" vertical="center"/>
    </xf>
    <xf numFmtId="165" fontId="2" fillId="3" borderId="33" xfId="2" applyNumberFormat="1" applyFont="1" applyFill="1" applyBorder="1" applyAlignment="1">
      <alignment horizontal="left" vertical="center"/>
    </xf>
    <xf numFmtId="164" fontId="2" fillId="3" borderId="12" xfId="2" applyFont="1" applyFill="1" applyBorder="1" applyAlignment="1">
      <alignment horizontal="left" vertical="center"/>
    </xf>
    <xf numFmtId="0" fontId="2" fillId="4" borderId="61" xfId="3" applyFont="1" applyFill="1" applyBorder="1" applyAlignment="1">
      <alignment horizontal="left" vertical="center"/>
    </xf>
    <xf numFmtId="165" fontId="2" fillId="4" borderId="33" xfId="2" applyNumberFormat="1" applyFont="1" applyFill="1" applyBorder="1" applyAlignment="1">
      <alignment horizontal="left" vertical="center"/>
    </xf>
    <xf numFmtId="164" fontId="2" fillId="4" borderId="12" xfId="2" applyFont="1" applyFill="1" applyBorder="1" applyAlignment="1">
      <alignment horizontal="left" vertical="center"/>
    </xf>
    <xf numFmtId="0" fontId="2" fillId="5" borderId="61" xfId="3" applyFont="1" applyFill="1" applyBorder="1" applyAlignment="1">
      <alignment horizontal="left" vertical="center"/>
    </xf>
    <xf numFmtId="165" fontId="7" fillId="5" borderId="33" xfId="2" applyNumberFormat="1" applyFont="1" applyFill="1" applyBorder="1" applyAlignment="1">
      <alignment horizontal="left" vertical="center"/>
    </xf>
    <xf numFmtId="164" fontId="7" fillId="5" borderId="12" xfId="2" applyFont="1" applyFill="1" applyBorder="1" applyAlignment="1">
      <alignment horizontal="left" vertical="center"/>
    </xf>
    <xf numFmtId="0" fontId="23" fillId="11" borderId="62" xfId="3" applyFont="1" applyFill="1" applyBorder="1" applyAlignment="1">
      <alignment horizontal="left" vertical="center"/>
    </xf>
    <xf numFmtId="165" fontId="22" fillId="11" borderId="57" xfId="2" applyNumberFormat="1" applyFont="1" applyFill="1" applyBorder="1" applyAlignment="1">
      <alignment horizontal="left" vertical="center"/>
    </xf>
    <xf numFmtId="164" fontId="22" fillId="11" borderId="13" xfId="2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4" fontId="2" fillId="0" borderId="63" xfId="2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36" xfId="2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164" fontId="2" fillId="0" borderId="62" xfId="2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4" fillId="2" borderId="44" xfId="0" applyFont="1" applyFill="1" applyBorder="1" applyAlignment="1">
      <alignment horizontal="left" vertical="center"/>
    </xf>
    <xf numFmtId="14" fontId="19" fillId="2" borderId="34" xfId="0" applyNumberFormat="1" applyFont="1" applyFill="1" applyBorder="1" applyAlignment="1">
      <alignment horizontal="center" vertical="center" wrapText="1"/>
    </xf>
    <xf numFmtId="4" fontId="9" fillId="2" borderId="58" xfId="3" applyNumberFormat="1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wrapText="1"/>
    </xf>
    <xf numFmtId="4" fontId="9" fillId="2" borderId="69" xfId="3" applyNumberFormat="1" applyFont="1" applyFill="1" applyBorder="1" applyAlignment="1">
      <alignment horizontal="center" vertical="center" wrapText="1"/>
    </xf>
    <xf numFmtId="165" fontId="2" fillId="0" borderId="0" xfId="2" applyNumberFormat="1" applyFont="1" applyAlignment="1">
      <alignment horizontal="center" vertical="center"/>
    </xf>
    <xf numFmtId="166" fontId="5" fillId="8" borderId="28" xfId="1" applyNumberFormat="1" applyFont="1" applyFill="1" applyBorder="1" applyAlignment="1">
      <alignment horizontal="left" vertical="center"/>
    </xf>
    <xf numFmtId="167" fontId="9" fillId="0" borderId="70" xfId="0" applyNumberFormat="1" applyFont="1" applyBorder="1" applyAlignment="1">
      <alignment horizontal="center" vertical="center"/>
    </xf>
    <xf numFmtId="165" fontId="2" fillId="0" borderId="11" xfId="2" applyNumberFormat="1" applyFont="1" applyBorder="1" applyAlignment="1">
      <alignment horizontal="left" vertical="center"/>
    </xf>
    <xf numFmtId="3" fontId="10" fillId="0" borderId="31" xfId="0" applyNumberFormat="1" applyFont="1" applyBorder="1" applyAlignment="1">
      <alignment horizontal="left" vertical="center"/>
    </xf>
    <xf numFmtId="167" fontId="2" fillId="0" borderId="71" xfId="0" applyNumberFormat="1" applyFont="1" applyBorder="1" applyAlignment="1">
      <alignment horizontal="center" vertical="center"/>
    </xf>
    <xf numFmtId="165" fontId="2" fillId="0" borderId="12" xfId="2" applyNumberFormat="1" applyFont="1" applyBorder="1" applyAlignment="1">
      <alignment horizontal="left" vertical="center"/>
    </xf>
    <xf numFmtId="44" fontId="10" fillId="0" borderId="31" xfId="1" applyFont="1" applyBorder="1" applyAlignment="1">
      <alignment horizontal="left" vertical="center"/>
    </xf>
    <xf numFmtId="167" fontId="9" fillId="0" borderId="64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left" vertical="center"/>
    </xf>
    <xf numFmtId="165" fontId="2" fillId="0" borderId="12" xfId="2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167" fontId="14" fillId="0" borderId="31" xfId="0" applyNumberFormat="1" applyFont="1" applyBorder="1" applyAlignment="1">
      <alignment horizontal="center" vertical="center"/>
    </xf>
    <xf numFmtId="167" fontId="14" fillId="0" borderId="71" xfId="0" applyNumberFormat="1" applyFont="1" applyBorder="1" applyAlignment="1">
      <alignment horizontal="center" vertical="center"/>
    </xf>
    <xf numFmtId="165" fontId="14" fillId="0" borderId="12" xfId="2" applyNumberFormat="1" applyFont="1" applyBorder="1" applyAlignment="1">
      <alignment horizontal="center" vertical="center"/>
    </xf>
    <xf numFmtId="167" fontId="14" fillId="0" borderId="66" xfId="0" applyNumberFormat="1" applyFont="1" applyBorder="1" applyAlignment="1">
      <alignment horizontal="center" vertical="center"/>
    </xf>
    <xf numFmtId="165" fontId="14" fillId="0" borderId="36" xfId="2" applyNumberFormat="1" applyFont="1" applyBorder="1" applyAlignment="1">
      <alignment horizontal="center" vertical="center"/>
    </xf>
    <xf numFmtId="167" fontId="14" fillId="0" borderId="37" xfId="0" applyNumberFormat="1" applyFont="1" applyBorder="1" applyAlignment="1">
      <alignment horizontal="center" vertical="center"/>
    </xf>
    <xf numFmtId="167" fontId="14" fillId="0" borderId="72" xfId="0" applyNumberFormat="1" applyFont="1" applyBorder="1" applyAlignment="1">
      <alignment horizontal="center" vertical="center"/>
    </xf>
    <xf numFmtId="165" fontId="14" fillId="0" borderId="39" xfId="2" applyNumberFormat="1" applyFont="1" applyBorder="1" applyAlignment="1">
      <alignment horizontal="center" vertical="center"/>
    </xf>
    <xf numFmtId="166" fontId="5" fillId="0" borderId="40" xfId="1" applyNumberFormat="1" applyFont="1" applyBorder="1" applyAlignment="1">
      <alignment horizontal="left" vertical="center"/>
    </xf>
    <xf numFmtId="165" fontId="5" fillId="12" borderId="47" xfId="2" applyNumberFormat="1" applyFont="1" applyFill="1" applyBorder="1" applyAlignment="1">
      <alignment horizontal="center" vertical="center"/>
    </xf>
    <xf numFmtId="166" fontId="15" fillId="8" borderId="31" xfId="1" applyNumberFormat="1" applyFont="1" applyFill="1" applyBorder="1" applyAlignment="1">
      <alignment horizontal="left" vertical="center"/>
    </xf>
    <xf numFmtId="165" fontId="10" fillId="12" borderId="12" xfId="2" applyNumberFormat="1" applyFont="1" applyFill="1" applyBorder="1" applyAlignment="1">
      <alignment horizontal="center" vertical="center"/>
    </xf>
    <xf numFmtId="166" fontId="7" fillId="0" borderId="31" xfId="1" applyNumberFormat="1" applyFont="1" applyBorder="1" applyAlignment="1">
      <alignment horizontal="left" vertical="center"/>
    </xf>
    <xf numFmtId="165" fontId="15" fillId="12" borderId="12" xfId="2" applyNumberFormat="1" applyFont="1" applyFill="1" applyBorder="1" applyAlignment="1">
      <alignment horizontal="center" vertical="center"/>
    </xf>
    <xf numFmtId="166" fontId="2" fillId="0" borderId="31" xfId="1" applyNumberFormat="1" applyFont="1" applyBorder="1" applyAlignment="1">
      <alignment horizontal="left" vertical="center"/>
    </xf>
    <xf numFmtId="166" fontId="15" fillId="10" borderId="31" xfId="1" applyNumberFormat="1" applyFont="1" applyFill="1" applyBorder="1" applyAlignment="1">
      <alignment horizontal="left" vertical="center"/>
    </xf>
    <xf numFmtId="167" fontId="9" fillId="0" borderId="66" xfId="0" applyNumberFormat="1" applyFont="1" applyBorder="1" applyAlignment="1">
      <alignment horizontal="center" vertical="center"/>
    </xf>
    <xf numFmtId="165" fontId="10" fillId="9" borderId="12" xfId="2" applyNumberFormat="1" applyFont="1" applyFill="1" applyBorder="1" applyAlignment="1">
      <alignment horizontal="center" vertical="center"/>
    </xf>
    <xf numFmtId="166" fontId="15" fillId="0" borderId="31" xfId="1" applyNumberFormat="1" applyFont="1" applyBorder="1" applyAlignment="1">
      <alignment horizontal="left" vertical="center"/>
    </xf>
    <xf numFmtId="167" fontId="2" fillId="0" borderId="66" xfId="0" applyNumberFormat="1" applyFont="1" applyBorder="1" applyAlignment="1">
      <alignment horizontal="center" vertical="center"/>
    </xf>
    <xf numFmtId="165" fontId="2" fillId="0" borderId="36" xfId="2" applyNumberFormat="1" applyFont="1" applyBorder="1" applyAlignment="1">
      <alignment horizontal="center" vertical="center"/>
    </xf>
    <xf numFmtId="166" fontId="2" fillId="0" borderId="34" xfId="1" applyNumberFormat="1" applyFont="1" applyBorder="1" applyAlignment="1">
      <alignment horizontal="left" vertical="center"/>
    </xf>
    <xf numFmtId="166" fontId="15" fillId="0" borderId="31" xfId="1" applyNumberFormat="1" applyFont="1" applyFill="1" applyBorder="1" applyAlignment="1">
      <alignment horizontal="left" vertical="center"/>
    </xf>
    <xf numFmtId="166" fontId="10" fillId="0" borderId="31" xfId="1" applyNumberFormat="1" applyFont="1" applyBorder="1" applyAlignment="1">
      <alignment horizontal="left" vertical="center"/>
    </xf>
    <xf numFmtId="166" fontId="5" fillId="8" borderId="40" xfId="1" applyNumberFormat="1" applyFont="1" applyFill="1" applyBorder="1" applyAlignment="1">
      <alignment horizontal="left" vertical="center"/>
    </xf>
    <xf numFmtId="167" fontId="9" fillId="0" borderId="73" xfId="0" applyNumberFormat="1" applyFont="1" applyBorder="1" applyAlignment="1">
      <alignment horizontal="center" vertical="center"/>
    </xf>
    <xf numFmtId="165" fontId="5" fillId="13" borderId="43" xfId="2" applyNumberFormat="1" applyFont="1" applyFill="1" applyBorder="1" applyAlignment="1">
      <alignment horizontal="center" vertical="center"/>
    </xf>
    <xf numFmtId="166" fontId="26" fillId="0" borderId="31" xfId="1" applyNumberFormat="1" applyFont="1" applyBorder="1" applyAlignment="1">
      <alignment horizontal="left" vertical="center"/>
    </xf>
    <xf numFmtId="165" fontId="15" fillId="3" borderId="12" xfId="2" applyNumberFormat="1" applyFont="1" applyFill="1" applyBorder="1" applyAlignment="1">
      <alignment horizontal="center" vertical="center"/>
    </xf>
    <xf numFmtId="165" fontId="10" fillId="13" borderId="12" xfId="2" applyNumberFormat="1" applyFont="1" applyFill="1" applyBorder="1" applyAlignment="1">
      <alignment horizontal="center" vertical="center"/>
    </xf>
    <xf numFmtId="165" fontId="10" fillId="13" borderId="36" xfId="2" applyNumberFormat="1" applyFont="1" applyFill="1" applyBorder="1" applyAlignment="1">
      <alignment horizontal="center" vertical="center"/>
    </xf>
    <xf numFmtId="166" fontId="2" fillId="10" borderId="34" xfId="1" applyNumberFormat="1" applyFont="1" applyFill="1" applyBorder="1" applyAlignment="1">
      <alignment horizontal="left" vertical="center"/>
    </xf>
    <xf numFmtId="166" fontId="2" fillId="0" borderId="50" xfId="1" applyNumberFormat="1" applyFont="1" applyBorder="1" applyAlignment="1">
      <alignment horizontal="left" vertical="center"/>
    </xf>
    <xf numFmtId="167" fontId="2" fillId="0" borderId="72" xfId="0" applyNumberFormat="1" applyFont="1" applyBorder="1" applyAlignment="1">
      <alignment horizontal="center" vertical="center"/>
    </xf>
    <xf numFmtId="165" fontId="10" fillId="13" borderId="39" xfId="2" applyNumberFormat="1" applyFont="1" applyFill="1" applyBorder="1" applyAlignment="1">
      <alignment horizontal="center" vertical="center"/>
    </xf>
    <xf numFmtId="166" fontId="5" fillId="0" borderId="44" xfId="1" applyNumberFormat="1" applyFont="1" applyBorder="1" applyAlignment="1">
      <alignment horizontal="left" vertical="center"/>
    </xf>
    <xf numFmtId="165" fontId="5" fillId="4" borderId="47" xfId="2" applyNumberFormat="1" applyFont="1" applyFill="1" applyBorder="1" applyAlignment="1">
      <alignment horizontal="center" vertical="center"/>
    </xf>
    <xf numFmtId="166" fontId="26" fillId="8" borderId="31" xfId="1" applyNumberFormat="1" applyFont="1" applyFill="1" applyBorder="1" applyAlignment="1">
      <alignment horizontal="left" vertical="center"/>
    </xf>
    <xf numFmtId="165" fontId="15" fillId="4" borderId="12" xfId="2" applyNumberFormat="1" applyFont="1" applyFill="1" applyBorder="1" applyAlignment="1">
      <alignment horizontal="center" vertical="center"/>
    </xf>
    <xf numFmtId="165" fontId="2" fillId="4" borderId="12" xfId="2" applyNumberFormat="1" applyFont="1" applyFill="1" applyBorder="1" applyAlignment="1">
      <alignment horizontal="center" vertical="center"/>
    </xf>
    <xf numFmtId="166" fontId="26" fillId="10" borderId="31" xfId="1" applyNumberFormat="1" applyFont="1" applyFill="1" applyBorder="1" applyAlignment="1">
      <alignment horizontal="left" vertical="center"/>
    </xf>
    <xf numFmtId="166" fontId="2" fillId="0" borderId="37" xfId="1" applyNumberFormat="1" applyFont="1" applyBorder="1" applyAlignment="1">
      <alignment horizontal="left" vertical="center"/>
    </xf>
    <xf numFmtId="165" fontId="2" fillId="0" borderId="39" xfId="2" applyNumberFormat="1" applyFont="1" applyBorder="1" applyAlignment="1">
      <alignment horizontal="center" vertical="center"/>
    </xf>
    <xf numFmtId="165" fontId="5" fillId="3" borderId="43" xfId="2" applyNumberFormat="1" applyFont="1" applyFill="1" applyBorder="1" applyAlignment="1">
      <alignment horizontal="center" vertical="center"/>
    </xf>
    <xf numFmtId="166" fontId="9" fillId="8" borderId="31" xfId="1" applyNumberFormat="1" applyFont="1" applyFill="1" applyBorder="1" applyAlignment="1">
      <alignment horizontal="left" vertical="center"/>
    </xf>
    <xf numFmtId="165" fontId="2" fillId="3" borderId="12" xfId="2" applyNumberFormat="1" applyFont="1" applyFill="1" applyBorder="1" applyAlignment="1">
      <alignment horizontal="center" vertical="center"/>
    </xf>
    <xf numFmtId="166" fontId="9" fillId="10" borderId="31" xfId="1" applyNumberFormat="1" applyFont="1" applyFill="1" applyBorder="1" applyAlignment="1">
      <alignment horizontal="left" vertical="center"/>
    </xf>
    <xf numFmtId="165" fontId="9" fillId="3" borderId="12" xfId="2" applyNumberFormat="1" applyFont="1" applyFill="1" applyBorder="1" applyAlignment="1">
      <alignment horizontal="center" vertical="center"/>
    </xf>
    <xf numFmtId="166" fontId="2" fillId="0" borderId="31" xfId="1" applyNumberFormat="1" applyFont="1" applyBorder="1" applyAlignment="1">
      <alignment vertical="center"/>
    </xf>
    <xf numFmtId="167" fontId="2" fillId="0" borderId="71" xfId="0" applyNumberFormat="1" applyFont="1" applyBorder="1" applyAlignment="1">
      <alignment vertical="center"/>
    </xf>
    <xf numFmtId="166" fontId="5" fillId="8" borderId="52" xfId="1" applyNumberFormat="1" applyFont="1" applyFill="1" applyBorder="1" applyAlignment="1">
      <alignment horizontal="left" vertical="center"/>
    </xf>
    <xf numFmtId="167" fontId="9" fillId="0" borderId="74" xfId="0" applyNumberFormat="1" applyFont="1" applyBorder="1" applyAlignment="1">
      <alignment horizontal="center" vertical="center"/>
    </xf>
    <xf numFmtId="165" fontId="5" fillId="5" borderId="55" xfId="2" applyNumberFormat="1" applyFont="1" applyFill="1" applyBorder="1" applyAlignment="1">
      <alignment horizontal="center" vertical="center"/>
    </xf>
    <xf numFmtId="166" fontId="2" fillId="0" borderId="44" xfId="1" applyNumberFormat="1" applyFont="1" applyBorder="1" applyAlignment="1">
      <alignment horizontal="left" vertical="center"/>
    </xf>
    <xf numFmtId="167" fontId="2" fillId="0" borderId="64" xfId="0" applyNumberFormat="1" applyFont="1" applyBorder="1" applyAlignment="1">
      <alignment horizontal="center" vertical="center"/>
    </xf>
    <xf numFmtId="165" fontId="2" fillId="0" borderId="47" xfId="2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166" fontId="5" fillId="0" borderId="52" xfId="1" applyNumberFormat="1" applyFont="1" applyBorder="1" applyAlignment="1">
      <alignment horizontal="left" vertical="center"/>
    </xf>
    <xf numFmtId="165" fontId="5" fillId="0" borderId="55" xfId="2" applyNumberFormat="1" applyFont="1" applyBorder="1" applyAlignment="1">
      <alignment horizontal="center" vertical="center"/>
    </xf>
    <xf numFmtId="166" fontId="2" fillId="0" borderId="0" xfId="1" applyNumberFormat="1" applyFont="1" applyAlignment="1">
      <alignment horizontal="left" vertical="center"/>
    </xf>
    <xf numFmtId="167" fontId="2" fillId="0" borderId="0" xfId="0" applyNumberFormat="1" applyFont="1" applyAlignment="1">
      <alignment horizontal="center" vertical="center"/>
    </xf>
    <xf numFmtId="166" fontId="5" fillId="0" borderId="75" xfId="1" applyNumberFormat="1" applyFont="1" applyBorder="1" applyAlignment="1">
      <alignment horizontal="left" vertical="center"/>
    </xf>
    <xf numFmtId="167" fontId="2" fillId="0" borderId="76" xfId="0" applyNumberFormat="1" applyFont="1" applyBorder="1" applyAlignment="1">
      <alignment horizontal="center" vertical="center"/>
    </xf>
    <xf numFmtId="165" fontId="5" fillId="11" borderId="77" xfId="2" applyNumberFormat="1" applyFont="1" applyFill="1" applyBorder="1" applyAlignment="1">
      <alignment horizontal="center" vertical="center"/>
    </xf>
    <xf numFmtId="9" fontId="18" fillId="0" borderId="49" xfId="0" applyNumberFormat="1" applyFont="1" applyBorder="1" applyAlignment="1">
      <alignment horizontal="left" vertical="center"/>
    </xf>
    <xf numFmtId="0" fontId="2" fillId="0" borderId="78" xfId="0" applyFont="1" applyBorder="1" applyAlignment="1">
      <alignment horizontal="center" vertical="center"/>
    </xf>
    <xf numFmtId="165" fontId="5" fillId="0" borderId="5" xfId="2" applyNumberFormat="1" applyFont="1" applyBorder="1" applyAlignment="1">
      <alignment horizontal="center" vertical="center"/>
    </xf>
    <xf numFmtId="166" fontId="2" fillId="0" borderId="40" xfId="1" applyNumberFormat="1" applyFont="1" applyBorder="1" applyAlignment="1">
      <alignment horizontal="left" vertical="center"/>
    </xf>
    <xf numFmtId="167" fontId="2" fillId="0" borderId="73" xfId="0" applyNumberFormat="1" applyFont="1" applyBorder="1" applyAlignment="1">
      <alignment horizontal="center" vertical="center"/>
    </xf>
    <xf numFmtId="165" fontId="5" fillId="0" borderId="43" xfId="2" applyNumberFormat="1" applyFont="1" applyBorder="1" applyAlignment="1">
      <alignment horizontal="center" vertical="center"/>
    </xf>
    <xf numFmtId="167" fontId="2" fillId="0" borderId="74" xfId="0" applyNumberFormat="1" applyFont="1" applyBorder="1" applyAlignment="1">
      <alignment horizontal="center" vertical="center"/>
    </xf>
    <xf numFmtId="165" fontId="5" fillId="11" borderId="55" xfId="2" applyNumberFormat="1" applyFont="1" applyFill="1" applyBorder="1" applyAlignment="1">
      <alignment horizontal="center" vertical="center"/>
    </xf>
    <xf numFmtId="167" fontId="2" fillId="0" borderId="78" xfId="0" applyNumberFormat="1" applyFont="1" applyBorder="1" applyAlignment="1">
      <alignment horizontal="center" vertical="center"/>
    </xf>
    <xf numFmtId="166" fontId="9" fillId="0" borderId="49" xfId="1" applyNumberFormat="1" applyFont="1" applyBorder="1" applyAlignment="1">
      <alignment horizontal="left" vertical="center"/>
    </xf>
    <xf numFmtId="166" fontId="5" fillId="10" borderId="52" xfId="1" applyNumberFormat="1" applyFont="1" applyFill="1" applyBorder="1" applyAlignment="1">
      <alignment horizontal="left" vertical="center"/>
    </xf>
    <xf numFmtId="0" fontId="10" fillId="0" borderId="79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4" fontId="24" fillId="0" borderId="0" xfId="2" applyFont="1" applyAlignment="1">
      <alignment horizontal="right" vertical="center"/>
    </xf>
    <xf numFmtId="164" fontId="17" fillId="0" borderId="0" xfId="2" applyFont="1" applyAlignment="1">
      <alignment horizontal="left" vertical="center"/>
    </xf>
    <xf numFmtId="164" fontId="2" fillId="0" borderId="0" xfId="2" applyFont="1" applyAlignment="1">
      <alignment horizontal="center" vertical="center"/>
    </xf>
    <xf numFmtId="164" fontId="20" fillId="0" borderId="0" xfId="2" quotePrefix="1" applyFont="1" applyAlignment="1">
      <alignment horizontal="right" vertical="center"/>
    </xf>
    <xf numFmtId="164" fontId="2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2" fillId="0" borderId="63" xfId="3" applyFont="1" applyBorder="1" applyAlignment="1">
      <alignment horizontal="left" vertical="center"/>
    </xf>
    <xf numFmtId="165" fontId="2" fillId="0" borderId="30" xfId="2" applyNumberFormat="1" applyFont="1" applyBorder="1" applyAlignment="1">
      <alignment horizontal="left" vertical="center"/>
    </xf>
    <xf numFmtId="0" fontId="11" fillId="0" borderId="0" xfId="3" applyFont="1" applyBorder="1" applyAlignment="1">
      <alignment horizontal="left" vertical="center" wrapText="1" indent="2"/>
    </xf>
    <xf numFmtId="0" fontId="28" fillId="0" borderId="32" xfId="3" quotePrefix="1" applyFont="1" applyBorder="1" applyAlignment="1">
      <alignment horizontal="left" vertical="center" indent="2"/>
    </xf>
    <xf numFmtId="166" fontId="22" fillId="0" borderId="31" xfId="1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64" fontId="2" fillId="0" borderId="61" xfId="2" applyFont="1" applyBorder="1" applyAlignment="1">
      <alignment horizontal="left" vertical="center"/>
    </xf>
    <xf numFmtId="164" fontId="2" fillId="0" borderId="33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wrapText="1" indent="2"/>
    </xf>
    <xf numFmtId="0" fontId="31" fillId="6" borderId="17" xfId="0" applyFont="1" applyFill="1" applyBorder="1" applyAlignment="1">
      <alignment horizontal="left" vertical="center"/>
    </xf>
    <xf numFmtId="166" fontId="2" fillId="0" borderId="56" xfId="1" applyNumberFormat="1" applyFont="1" applyBorder="1" applyAlignment="1">
      <alignment horizontal="left" vertical="center"/>
    </xf>
    <xf numFmtId="167" fontId="2" fillId="0" borderId="81" xfId="0" applyNumberFormat="1" applyFont="1" applyBorder="1" applyAlignment="1">
      <alignment horizontal="center" vertical="center"/>
    </xf>
    <xf numFmtId="165" fontId="5" fillId="0" borderId="13" xfId="2" applyNumberFormat="1" applyFont="1" applyBorder="1" applyAlignment="1">
      <alignment horizontal="center" vertical="center"/>
    </xf>
    <xf numFmtId="166" fontId="5" fillId="0" borderId="82" xfId="1" applyNumberFormat="1" applyFont="1" applyBorder="1" applyAlignment="1">
      <alignment horizontal="left" vertical="center"/>
    </xf>
    <xf numFmtId="167" fontId="2" fillId="0" borderId="83" xfId="0" applyNumberFormat="1" applyFont="1" applyBorder="1" applyAlignment="1">
      <alignment horizontal="center" vertical="center"/>
    </xf>
    <xf numFmtId="165" fontId="5" fillId="11" borderId="84" xfId="2" applyNumberFormat="1" applyFont="1" applyFill="1" applyBorder="1" applyAlignment="1">
      <alignment horizontal="center" vertical="center"/>
    </xf>
    <xf numFmtId="166" fontId="2" fillId="0" borderId="60" xfId="1" applyNumberFormat="1" applyFont="1" applyBorder="1" applyAlignment="1">
      <alignment horizontal="left" vertical="center"/>
    </xf>
    <xf numFmtId="167" fontId="2" fillId="0" borderId="68" xfId="0" applyNumberFormat="1" applyFont="1" applyBorder="1" applyAlignment="1">
      <alignment horizontal="center" vertical="center"/>
    </xf>
    <xf numFmtId="165" fontId="5" fillId="0" borderId="18" xfId="2" applyNumberFormat="1" applyFont="1" applyBorder="1" applyAlignment="1">
      <alignment horizontal="center" vertical="center"/>
    </xf>
    <xf numFmtId="0" fontId="10" fillId="0" borderId="37" xfId="3" quotePrefix="1" applyFont="1" applyBorder="1" applyAlignment="1">
      <alignment horizontal="left" vertical="center"/>
    </xf>
    <xf numFmtId="0" fontId="10" fillId="0" borderId="85" xfId="3" applyFont="1" applyBorder="1" applyAlignment="1">
      <alignment horizontal="left" vertical="center" indent="1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11" fillId="0" borderId="32" xfId="3" applyFont="1" applyBorder="1" applyAlignment="1">
      <alignment horizontal="left" vertical="center" wrapText="1" indent="2"/>
    </xf>
    <xf numFmtId="164" fontId="2" fillId="0" borderId="61" xfId="2" applyFont="1" applyBorder="1" applyAlignment="1">
      <alignment horizontal="left" vertical="center"/>
    </xf>
    <xf numFmtId="164" fontId="2" fillId="0" borderId="33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0" fontId="8" fillId="8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25" fillId="2" borderId="64" xfId="0" applyFont="1" applyFill="1" applyBorder="1" applyAlignment="1">
      <alignment horizontal="center" vertical="center" wrapText="1"/>
    </xf>
    <xf numFmtId="0" fontId="25" fillId="2" borderId="66" xfId="0" applyFont="1" applyFill="1" applyBorder="1" applyAlignment="1">
      <alignment horizontal="center" vertical="center" wrapText="1"/>
    </xf>
    <xf numFmtId="0" fontId="9" fillId="2" borderId="65" xfId="0" applyFont="1" applyFill="1" applyBorder="1" applyAlignment="1">
      <alignment horizontal="center" vertical="center" wrapText="1"/>
    </xf>
    <xf numFmtId="0" fontId="9" fillId="2" borderId="67" xfId="0" applyFont="1" applyFill="1" applyBorder="1" applyAlignment="1">
      <alignment horizontal="center" vertical="center" wrapText="1"/>
    </xf>
    <xf numFmtId="0" fontId="11" fillId="0" borderId="32" xfId="3" applyFont="1" applyBorder="1" applyAlignment="1">
      <alignment horizontal="left" vertical="center" wrapText="1" indent="2"/>
    </xf>
    <xf numFmtId="0" fontId="11" fillId="0" borderId="33" xfId="3" applyFont="1" applyBorder="1" applyAlignment="1">
      <alignment horizontal="left" vertical="center" wrapText="1" indent="2"/>
    </xf>
    <xf numFmtId="0" fontId="11" fillId="0" borderId="12" xfId="3" applyFont="1" applyBorder="1" applyAlignment="1">
      <alignment horizontal="left" vertical="center" wrapText="1" indent="2"/>
    </xf>
    <xf numFmtId="166" fontId="16" fillId="0" borderId="0" xfId="0" applyNumberFormat="1" applyFont="1" applyAlignment="1">
      <alignment horizontal="left" vertical="center"/>
    </xf>
    <xf numFmtId="0" fontId="21" fillId="0" borderId="9" xfId="0" applyFont="1" applyBorder="1" applyAlignment="1">
      <alignment horizontal="center" vertical="center" wrapText="1"/>
    </xf>
    <xf numFmtId="164" fontId="2" fillId="0" borderId="61" xfId="2" applyFont="1" applyBorder="1" applyAlignment="1">
      <alignment horizontal="left" vertical="center"/>
    </xf>
    <xf numFmtId="164" fontId="2" fillId="0" borderId="33" xfId="2" applyFont="1" applyBorder="1" applyAlignment="1">
      <alignment horizontal="left" vertical="center"/>
    </xf>
    <xf numFmtId="164" fontId="2" fillId="0" borderId="12" xfId="2" applyFont="1" applyBorder="1" applyAlignment="1">
      <alignment horizontal="left" vertical="center"/>
    </xf>
    <xf numFmtId="164" fontId="8" fillId="10" borderId="17" xfId="2" applyFont="1" applyFill="1" applyBorder="1" applyAlignment="1">
      <alignment horizontal="center" vertical="center" wrapText="1"/>
    </xf>
    <xf numFmtId="164" fontId="8" fillId="10" borderId="18" xfId="2" applyFont="1" applyFill="1" applyBorder="1" applyAlignment="1">
      <alignment horizontal="center" vertical="center" wrapText="1"/>
    </xf>
    <xf numFmtId="164" fontId="8" fillId="10" borderId="19" xfId="2" applyFont="1" applyFill="1" applyBorder="1" applyAlignment="1">
      <alignment horizontal="center" vertical="center" wrapText="1"/>
    </xf>
    <xf numFmtId="0" fontId="28" fillId="0" borderId="32" xfId="3" applyFont="1" applyBorder="1" applyAlignment="1">
      <alignment horizontal="left" vertical="center" wrapText="1" indent="2"/>
    </xf>
    <xf numFmtId="0" fontId="28" fillId="0" borderId="33" xfId="3" applyFont="1" applyBorder="1" applyAlignment="1">
      <alignment horizontal="left" vertical="center" wrapText="1" indent="2"/>
    </xf>
    <xf numFmtId="0" fontId="28" fillId="0" borderId="12" xfId="3" applyFont="1" applyBorder="1" applyAlignment="1">
      <alignment horizontal="left" vertical="center" wrapText="1" indent="2"/>
    </xf>
    <xf numFmtId="0" fontId="5" fillId="2" borderId="2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1" fillId="0" borderId="32" xfId="3" applyFont="1" applyBorder="1" applyAlignment="1">
      <alignment horizontal="left" vertical="top" wrapText="1" indent="1"/>
    </xf>
    <xf numFmtId="0" fontId="11" fillId="0" borderId="33" xfId="3" applyFont="1" applyBorder="1" applyAlignment="1">
      <alignment horizontal="left" vertical="top" wrapText="1" indent="1"/>
    </xf>
    <xf numFmtId="0" fontId="11" fillId="0" borderId="12" xfId="3" applyFont="1" applyBorder="1" applyAlignment="1">
      <alignment horizontal="left" vertical="top" wrapText="1" indent="1"/>
    </xf>
    <xf numFmtId="0" fontId="18" fillId="0" borderId="59" xfId="3" applyFont="1" applyBorder="1" applyAlignment="1">
      <alignment horizontal="right" vertical="center"/>
    </xf>
    <xf numFmtId="0" fontId="18" fillId="0" borderId="18" xfId="3" applyFont="1" applyBorder="1" applyAlignment="1">
      <alignment horizontal="right" vertical="center"/>
    </xf>
    <xf numFmtId="164" fontId="5" fillId="0" borderId="59" xfId="2" applyFont="1" applyBorder="1" applyAlignment="1">
      <alignment horizontal="left" vertical="center" wrapText="1"/>
    </xf>
    <xf numFmtId="164" fontId="5" fillId="0" borderId="18" xfId="2" applyFont="1" applyBorder="1" applyAlignment="1">
      <alignment horizontal="left" vertical="center" wrapText="1"/>
    </xf>
    <xf numFmtId="164" fontId="5" fillId="0" borderId="60" xfId="2" applyFont="1" applyBorder="1" applyAlignment="1">
      <alignment horizontal="left" vertical="center" wrapText="1"/>
    </xf>
    <xf numFmtId="164" fontId="5" fillId="0" borderId="59" xfId="2" applyFont="1" applyBorder="1" applyAlignment="1">
      <alignment horizontal="center" vertical="center" wrapText="1"/>
    </xf>
    <xf numFmtId="164" fontId="5" fillId="0" borderId="18" xfId="2" applyFont="1" applyBorder="1" applyAlignment="1">
      <alignment horizontal="center" vertical="center" wrapText="1"/>
    </xf>
    <xf numFmtId="164" fontId="5" fillId="0" borderId="60" xfId="2" applyFont="1" applyBorder="1" applyAlignment="1">
      <alignment horizontal="center" vertical="center" wrapText="1"/>
    </xf>
    <xf numFmtId="164" fontId="18" fillId="0" borderId="17" xfId="2" applyFont="1" applyBorder="1" applyAlignment="1">
      <alignment horizontal="right" vertical="center"/>
    </xf>
    <xf numFmtId="164" fontId="18" fillId="0" borderId="18" xfId="2" applyFont="1" applyBorder="1" applyAlignment="1">
      <alignment horizontal="right" vertical="center"/>
    </xf>
    <xf numFmtId="164" fontId="18" fillId="0" borderId="19" xfId="2" applyFont="1" applyBorder="1" applyAlignment="1">
      <alignment horizontal="right" vertical="center"/>
    </xf>
    <xf numFmtId="164" fontId="19" fillId="0" borderId="17" xfId="2" applyFont="1" applyBorder="1" applyAlignment="1">
      <alignment horizontal="left" vertical="center"/>
    </xf>
    <xf numFmtId="164" fontId="19" fillId="0" borderId="18" xfId="2" applyFont="1" applyBorder="1" applyAlignment="1">
      <alignment horizontal="left" vertical="center"/>
    </xf>
    <xf numFmtId="164" fontId="19" fillId="0" borderId="19" xfId="2" applyFont="1" applyBorder="1" applyAlignment="1">
      <alignment horizontal="left" vertical="center"/>
    </xf>
  </cellXfs>
  <cellStyles count="4">
    <cellStyle name="Milliers 3 2" xfId="2" xr:uid="{487A8EF1-65DF-413C-A883-DA705520A53E}"/>
    <cellStyle name="Monétaire" xfId="1" builtinId="4"/>
    <cellStyle name="Normal" xfId="0" builtinId="0"/>
    <cellStyle name="Normal 16 2" xfId="3" xr:uid="{20586382-5529-4D25-884C-2B616E46D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1552575</xdr:colOff>
          <xdr:row>1</xdr:row>
          <xdr:rowOff>76200</xdr:rowOff>
        </xdr:from>
        <xdr:to>
          <xdr:col>4</xdr:col>
          <xdr:colOff>3248025</xdr:colOff>
          <xdr:row>1</xdr:row>
          <xdr:rowOff>647700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1552575</xdr:colOff>
          <xdr:row>1</xdr:row>
          <xdr:rowOff>76200</xdr:rowOff>
        </xdr:from>
        <xdr:to>
          <xdr:col>4</xdr:col>
          <xdr:colOff>3248025</xdr:colOff>
          <xdr:row>1</xdr:row>
          <xdr:rowOff>647700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521941C-FFE2-4B54-9DF9-27441AB4E9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lles.sengel\Downloads\pack-de-fonctions-xlp\Version%20pour%20EXCEL%202007%20&#224;%202016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somme_si_couleur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E3EB6-E86E-4076-A563-9E985CD5DE65}">
  <sheetPr codeName="Feuil1">
    <pageSetUpPr fitToPage="1"/>
  </sheetPr>
  <dimension ref="A1:M198"/>
  <sheetViews>
    <sheetView tabSelected="1" topLeftCell="A15" workbookViewId="0">
      <selection activeCell="N3" sqref="N3"/>
    </sheetView>
  </sheetViews>
  <sheetFormatPr baseColWidth="10" defaultColWidth="13.33203125" defaultRowHeight="14.25" outlineLevelRow="1" x14ac:dyDescent="0.2"/>
  <cols>
    <col min="1" max="1" width="28.83203125" style="1" customWidth="1"/>
    <col min="2" max="2" width="13.33203125" style="1"/>
    <col min="3" max="3" width="27.33203125" style="1" customWidth="1"/>
    <col min="4" max="4" width="4.5" style="1" customWidth="1"/>
    <col min="5" max="5" width="58.83203125" style="1" customWidth="1"/>
    <col min="6" max="6" width="1" style="1" customWidth="1"/>
    <col min="7" max="7" width="27.6640625" style="105" customWidth="1"/>
    <col min="8" max="8" width="15.1640625" style="105" customWidth="1"/>
    <col min="9" max="9" width="22" style="105" customWidth="1"/>
    <col min="10" max="10" width="1" style="1" customWidth="1"/>
    <col min="11" max="11" width="27.6640625" style="105" customWidth="1"/>
    <col min="12" max="12" width="15.1640625" style="105" customWidth="1"/>
    <col min="13" max="13" width="22" style="105" customWidth="1"/>
    <col min="14" max="16384" width="13.33203125" style="1"/>
  </cols>
  <sheetData>
    <row r="1" spans="1:13" ht="20.25" thickBot="1" x14ac:dyDescent="0.25">
      <c r="G1" s="285"/>
      <c r="H1" s="285"/>
      <c r="I1" s="285"/>
      <c r="K1" s="285"/>
      <c r="L1" s="285"/>
      <c r="M1" s="285"/>
    </row>
    <row r="2" spans="1:13" ht="54.75" customHeight="1" thickBot="1" x14ac:dyDescent="0.25">
      <c r="A2" s="77"/>
      <c r="B2" s="289"/>
      <c r="C2" s="290"/>
      <c r="D2" s="290"/>
      <c r="E2" s="291"/>
      <c r="G2" s="256" t="s">
        <v>190</v>
      </c>
      <c r="H2" s="103"/>
      <c r="I2" s="104"/>
      <c r="K2" s="256" t="s">
        <v>190</v>
      </c>
      <c r="L2" s="103"/>
      <c r="M2" s="104"/>
    </row>
    <row r="3" spans="1:13" ht="28.5" thickBot="1" x14ac:dyDescent="0.25">
      <c r="A3" s="78"/>
      <c r="B3" s="79"/>
    </row>
    <row r="4" spans="1:13" s="106" customFormat="1" ht="18" hidden="1" customHeight="1" thickBot="1" x14ac:dyDescent="0.25">
      <c r="A4" s="80"/>
      <c r="B4" s="81"/>
      <c r="C4" s="298" t="s">
        <v>0</v>
      </c>
      <c r="D4" s="298"/>
      <c r="E4" s="299"/>
      <c r="G4" s="107" t="s">
        <v>191</v>
      </c>
      <c r="H4" s="108" t="s">
        <v>192</v>
      </c>
      <c r="I4" s="109"/>
      <c r="K4" s="107" t="s">
        <v>191</v>
      </c>
      <c r="L4" s="108" t="s">
        <v>192</v>
      </c>
      <c r="M4" s="109"/>
    </row>
    <row r="5" spans="1:13" s="99" customFormat="1" ht="21" hidden="1" customHeight="1" x14ac:dyDescent="0.2">
      <c r="A5" s="82"/>
      <c r="B5" s="83"/>
      <c r="C5" s="300"/>
      <c r="D5" s="300"/>
      <c r="E5" s="301"/>
      <c r="G5" s="110" t="s">
        <v>193</v>
      </c>
      <c r="H5" s="111"/>
      <c r="I5" s="112"/>
      <c r="K5" s="110" t="s">
        <v>193</v>
      </c>
      <c r="L5" s="111"/>
      <c r="M5" s="112"/>
    </row>
    <row r="6" spans="1:13" x14ac:dyDescent="0.2">
      <c r="A6" s="302" t="s">
        <v>1</v>
      </c>
      <c r="B6" s="303"/>
      <c r="C6" s="303"/>
      <c r="D6" s="304"/>
      <c r="E6" s="84" t="s">
        <v>2</v>
      </c>
      <c r="G6" s="246" t="s">
        <v>194</v>
      </c>
      <c r="H6" s="247"/>
      <c r="I6" s="84">
        <v>1561</v>
      </c>
      <c r="K6" s="246" t="s">
        <v>194</v>
      </c>
      <c r="L6" s="247"/>
      <c r="M6" s="84">
        <v>1561</v>
      </c>
    </row>
    <row r="7" spans="1:13" x14ac:dyDescent="0.2">
      <c r="A7" s="305"/>
      <c r="B7" s="306"/>
      <c r="C7" s="306"/>
      <c r="D7" s="307"/>
      <c r="E7" s="85" t="s">
        <v>3</v>
      </c>
      <c r="G7" s="113" t="s">
        <v>195</v>
      </c>
      <c r="H7" s="114"/>
      <c r="I7" s="254">
        <v>3132</v>
      </c>
      <c r="K7" s="113" t="s">
        <v>195</v>
      </c>
      <c r="L7" s="114"/>
      <c r="M7" s="273">
        <v>3132</v>
      </c>
    </row>
    <row r="8" spans="1:13" x14ac:dyDescent="0.2">
      <c r="A8" s="305"/>
      <c r="B8" s="306"/>
      <c r="C8" s="306"/>
      <c r="D8" s="307"/>
      <c r="E8" s="85" t="s">
        <v>4</v>
      </c>
      <c r="G8" s="113" t="s">
        <v>196</v>
      </c>
      <c r="H8" s="114"/>
      <c r="I8" s="254">
        <v>321</v>
      </c>
      <c r="K8" s="113" t="s">
        <v>196</v>
      </c>
      <c r="L8" s="114"/>
      <c r="M8" s="273">
        <v>321</v>
      </c>
    </row>
    <row r="9" spans="1:13" x14ac:dyDescent="0.2">
      <c r="A9" s="305"/>
      <c r="B9" s="306"/>
      <c r="C9" s="306"/>
      <c r="D9" s="307"/>
      <c r="E9" s="85" t="s">
        <v>5</v>
      </c>
      <c r="G9" s="113" t="s">
        <v>197</v>
      </c>
      <c r="H9" s="114"/>
      <c r="I9" s="115">
        <v>321</v>
      </c>
      <c r="K9" s="113" t="s">
        <v>197</v>
      </c>
      <c r="L9" s="114"/>
      <c r="M9" s="115">
        <v>321</v>
      </c>
    </row>
    <row r="10" spans="1:13" x14ac:dyDescent="0.2">
      <c r="A10" s="305"/>
      <c r="B10" s="306"/>
      <c r="C10" s="306"/>
      <c r="D10" s="307"/>
      <c r="E10" s="85" t="s">
        <v>6</v>
      </c>
      <c r="G10" s="113" t="s">
        <v>198</v>
      </c>
      <c r="H10" s="114"/>
      <c r="I10" s="254">
        <v>321</v>
      </c>
      <c r="K10" s="113" t="s">
        <v>198</v>
      </c>
      <c r="L10" s="114"/>
      <c r="M10" s="273">
        <v>321</v>
      </c>
    </row>
    <row r="11" spans="1:13" x14ac:dyDescent="0.2">
      <c r="A11" s="305"/>
      <c r="B11" s="306"/>
      <c r="C11" s="306"/>
      <c r="D11" s="307"/>
      <c r="E11" s="85" t="s">
        <v>7</v>
      </c>
      <c r="G11" s="116" t="s">
        <v>7</v>
      </c>
      <c r="H11" s="117"/>
      <c r="I11" s="118">
        <v>313</v>
      </c>
      <c r="K11" s="116" t="s">
        <v>7</v>
      </c>
      <c r="L11" s="117"/>
      <c r="M11" s="118">
        <v>313</v>
      </c>
    </row>
    <row r="12" spans="1:13" x14ac:dyDescent="0.2">
      <c r="A12" s="305"/>
      <c r="B12" s="306"/>
      <c r="C12" s="306"/>
      <c r="D12" s="307"/>
      <c r="E12" s="2" t="s">
        <v>8</v>
      </c>
      <c r="G12" s="119" t="s">
        <v>199</v>
      </c>
      <c r="H12" s="120"/>
      <c r="I12" s="121">
        <f>I6+I7</f>
        <v>4693</v>
      </c>
      <c r="K12" s="119" t="s">
        <v>199</v>
      </c>
      <c r="L12" s="120"/>
      <c r="M12" s="121">
        <f>M6+M7</f>
        <v>4693</v>
      </c>
    </row>
    <row r="13" spans="1:13" x14ac:dyDescent="0.2">
      <c r="A13" s="305"/>
      <c r="B13" s="306"/>
      <c r="C13" s="306"/>
      <c r="D13" s="307"/>
      <c r="E13" s="3" t="s">
        <v>9</v>
      </c>
      <c r="G13" s="122" t="s">
        <v>200</v>
      </c>
      <c r="H13" s="123"/>
      <c r="I13" s="124">
        <f>I12+I8+I9</f>
        <v>5335</v>
      </c>
      <c r="K13" s="122" t="s">
        <v>200</v>
      </c>
      <c r="L13" s="123"/>
      <c r="M13" s="124">
        <f>M12+M8+M9</f>
        <v>5335</v>
      </c>
    </row>
    <row r="14" spans="1:13" x14ac:dyDescent="0.2">
      <c r="A14" s="305"/>
      <c r="B14" s="306"/>
      <c r="C14" s="306"/>
      <c r="D14" s="307"/>
      <c r="E14" s="4" t="s">
        <v>6</v>
      </c>
      <c r="G14" s="125" t="s">
        <v>201</v>
      </c>
      <c r="H14" s="126"/>
      <c r="I14" s="127">
        <f>+I10</f>
        <v>321</v>
      </c>
      <c r="K14" s="125" t="s">
        <v>201</v>
      </c>
      <c r="L14" s="126"/>
      <c r="M14" s="127">
        <f>+M10</f>
        <v>321</v>
      </c>
    </row>
    <row r="15" spans="1:13" ht="15.75" thickBot="1" x14ac:dyDescent="0.25">
      <c r="A15" s="308"/>
      <c r="B15" s="309"/>
      <c r="C15" s="309"/>
      <c r="D15" s="310"/>
      <c r="E15" s="86" t="s">
        <v>10</v>
      </c>
      <c r="G15" s="128" t="s">
        <v>202</v>
      </c>
      <c r="H15" s="129"/>
      <c r="I15" s="130">
        <f>I6+0.5*I7+0.5*I8+0.2*I10+0.5*I9</f>
        <v>3512.2</v>
      </c>
      <c r="K15" s="128" t="s">
        <v>202</v>
      </c>
      <c r="L15" s="129"/>
      <c r="M15" s="130">
        <f>M6+0.5*M7+0.5*M8+0.2*M10+0.5*M9</f>
        <v>3512.2</v>
      </c>
    </row>
    <row r="16" spans="1:13" ht="15" thickBot="1" x14ac:dyDescent="0.25"/>
    <row r="17" spans="1:13" ht="15" x14ac:dyDescent="0.2">
      <c r="A17" s="302" t="s">
        <v>11</v>
      </c>
      <c r="B17" s="303"/>
      <c r="C17" s="303"/>
      <c r="D17" s="304"/>
      <c r="E17" s="87" t="s">
        <v>12</v>
      </c>
      <c r="F17" s="131"/>
      <c r="G17" s="132"/>
      <c r="H17" s="133"/>
      <c r="I17" s="134"/>
      <c r="J17" s="131"/>
      <c r="K17" s="132"/>
      <c r="L17" s="133"/>
      <c r="M17" s="134"/>
    </row>
    <row r="18" spans="1:13" ht="15" x14ac:dyDescent="0.2">
      <c r="A18" s="305"/>
      <c r="B18" s="306"/>
      <c r="C18" s="306"/>
      <c r="D18" s="307"/>
      <c r="E18" s="88" t="s">
        <v>13</v>
      </c>
      <c r="F18" s="131"/>
      <c r="G18" s="252"/>
      <c r="H18" s="135"/>
      <c r="I18" s="136"/>
      <c r="J18" s="131"/>
      <c r="K18" s="271"/>
      <c r="L18" s="135"/>
      <c r="M18" s="136"/>
    </row>
    <row r="19" spans="1:13" x14ac:dyDescent="0.2">
      <c r="A19" s="305"/>
      <c r="B19" s="306"/>
      <c r="C19" s="306"/>
      <c r="D19" s="307"/>
      <c r="E19" s="88" t="s">
        <v>14</v>
      </c>
      <c r="G19" s="252"/>
      <c r="H19" s="135"/>
      <c r="I19" s="136"/>
      <c r="K19" s="271"/>
      <c r="L19" s="135"/>
      <c r="M19" s="136"/>
    </row>
    <row r="20" spans="1:13" x14ac:dyDescent="0.2">
      <c r="A20" s="305"/>
      <c r="B20" s="306"/>
      <c r="C20" s="306"/>
      <c r="D20" s="307"/>
      <c r="E20" s="88" t="s">
        <v>15</v>
      </c>
      <c r="G20" s="286"/>
      <c r="H20" s="287"/>
      <c r="I20" s="288"/>
      <c r="K20" s="286"/>
      <c r="L20" s="287"/>
      <c r="M20" s="288"/>
    </row>
    <row r="21" spans="1:13" x14ac:dyDescent="0.2">
      <c r="A21" s="305"/>
      <c r="B21" s="306"/>
      <c r="C21" s="306"/>
      <c r="D21" s="307"/>
      <c r="E21" s="88"/>
      <c r="G21" s="252"/>
      <c r="H21" s="253"/>
      <c r="I21" s="137"/>
      <c r="K21" s="271"/>
      <c r="L21" s="272"/>
      <c r="M21" s="137"/>
    </row>
    <row r="22" spans="1:13" x14ac:dyDescent="0.2">
      <c r="A22" s="305"/>
      <c r="B22" s="306"/>
      <c r="C22" s="306"/>
      <c r="D22" s="307"/>
      <c r="E22" s="88" t="s">
        <v>16</v>
      </c>
      <c r="G22" s="252"/>
      <c r="H22" s="16"/>
      <c r="I22" s="138"/>
      <c r="K22" s="271"/>
      <c r="L22" s="16"/>
      <c r="M22" s="138"/>
    </row>
    <row r="23" spans="1:13" ht="15" thickBot="1" x14ac:dyDescent="0.25">
      <c r="A23" s="308"/>
      <c r="B23" s="309"/>
      <c r="C23" s="309"/>
      <c r="D23" s="310"/>
      <c r="E23" s="89"/>
      <c r="G23" s="139"/>
      <c r="H23" s="67"/>
      <c r="I23" s="140"/>
      <c r="K23" s="139"/>
      <c r="L23" s="67"/>
      <c r="M23" s="140"/>
    </row>
    <row r="24" spans="1:13" ht="15" thickBot="1" x14ac:dyDescent="0.25"/>
    <row r="25" spans="1:13" s="242" customFormat="1" ht="27.6" customHeight="1" thickBot="1" x14ac:dyDescent="0.25">
      <c r="A25" s="5"/>
      <c r="B25" s="6"/>
      <c r="C25" s="6" t="s">
        <v>17</v>
      </c>
      <c r="D25" s="6"/>
      <c r="E25" s="7"/>
      <c r="F25" s="105"/>
      <c r="G25" s="274"/>
      <c r="H25" s="275"/>
      <c r="I25" s="276"/>
      <c r="J25" s="105"/>
      <c r="K25" s="274"/>
      <c r="L25" s="275"/>
      <c r="M25" s="276"/>
    </row>
    <row r="26" spans="1:13" s="243" customFormat="1" ht="17.649999999999999" customHeight="1" x14ac:dyDescent="0.2">
      <c r="A26" s="311" t="s">
        <v>18</v>
      </c>
      <c r="B26" s="313"/>
      <c r="C26" s="314"/>
      <c r="D26" s="314"/>
      <c r="E26" s="315"/>
      <c r="F26" s="1"/>
      <c r="G26" s="141"/>
      <c r="H26" s="277" t="s">
        <v>203</v>
      </c>
      <c r="I26" s="279" t="s">
        <v>204</v>
      </c>
      <c r="J26" s="1"/>
      <c r="K26" s="141"/>
      <c r="L26" s="277" t="s">
        <v>203</v>
      </c>
      <c r="M26" s="279" t="s">
        <v>204</v>
      </c>
    </row>
    <row r="27" spans="1:13" s="243" customFormat="1" ht="21" customHeight="1" thickBot="1" x14ac:dyDescent="0.25">
      <c r="A27" s="312"/>
      <c r="B27" s="316"/>
      <c r="C27" s="317"/>
      <c r="D27" s="317"/>
      <c r="E27" s="318"/>
      <c r="F27" s="1"/>
      <c r="G27" s="142"/>
      <c r="H27" s="278"/>
      <c r="I27" s="280"/>
      <c r="J27" s="1"/>
      <c r="K27" s="142"/>
      <c r="L27" s="278"/>
      <c r="M27" s="280"/>
    </row>
    <row r="28" spans="1:13" s="243" customFormat="1" ht="24" customHeight="1" thickBot="1" x14ac:dyDescent="0.25">
      <c r="A28" s="8" t="s">
        <v>19</v>
      </c>
      <c r="B28" s="295" t="s">
        <v>20</v>
      </c>
      <c r="C28" s="296"/>
      <c r="D28" s="296"/>
      <c r="E28" s="297"/>
      <c r="F28" s="1"/>
      <c r="G28" s="143" t="s">
        <v>205</v>
      </c>
      <c r="H28" s="144" t="s">
        <v>206</v>
      </c>
      <c r="I28" s="145" t="s">
        <v>207</v>
      </c>
      <c r="J28" s="1"/>
      <c r="K28" s="143" t="s">
        <v>205</v>
      </c>
      <c r="L28" s="144" t="s">
        <v>206</v>
      </c>
      <c r="M28" s="145" t="s">
        <v>207</v>
      </c>
    </row>
    <row r="29" spans="1:13" ht="15" thickBot="1" x14ac:dyDescent="0.25">
      <c r="A29" s="9"/>
      <c r="B29" s="9"/>
      <c r="C29" s="9"/>
      <c r="D29" s="9"/>
      <c r="E29" s="9"/>
      <c r="I29" s="146"/>
      <c r="M29" s="146"/>
    </row>
    <row r="30" spans="1:13" ht="20.25" x14ac:dyDescent="0.2">
      <c r="A30" s="10" t="s">
        <v>21</v>
      </c>
      <c r="B30" s="11" t="s">
        <v>22</v>
      </c>
      <c r="C30" s="12"/>
      <c r="D30" s="12"/>
      <c r="E30" s="13"/>
      <c r="G30" s="147">
        <f>+SUBTOTAL(9,G31:G33)</f>
        <v>0</v>
      </c>
      <c r="H30" s="148">
        <f>G30/G$189</f>
        <v>0</v>
      </c>
      <c r="I30" s="149" t="s">
        <v>208</v>
      </c>
      <c r="K30" s="147">
        <f>+SUBTOTAL(9,K31:K33)</f>
        <v>0</v>
      </c>
      <c r="L30" s="148">
        <f>K30/K$189</f>
        <v>0</v>
      </c>
      <c r="M30" s="149" t="s">
        <v>208</v>
      </c>
    </row>
    <row r="31" spans="1:13" ht="15" x14ac:dyDescent="0.2">
      <c r="A31" s="14">
        <v>0</v>
      </c>
      <c r="B31" s="15" t="s">
        <v>23</v>
      </c>
      <c r="C31" s="16"/>
      <c r="D31" s="16"/>
      <c r="E31" s="17"/>
      <c r="G31" s="150"/>
      <c r="H31" s="151"/>
      <c r="I31" s="152"/>
      <c r="K31" s="150"/>
      <c r="L31" s="151"/>
      <c r="M31" s="152"/>
    </row>
    <row r="32" spans="1:13" ht="15" x14ac:dyDescent="0.2">
      <c r="A32" s="14">
        <v>1</v>
      </c>
      <c r="B32" s="15" t="s">
        <v>24</v>
      </c>
      <c r="C32" s="16"/>
      <c r="D32" s="16"/>
      <c r="E32" s="17"/>
      <c r="G32" s="153"/>
      <c r="H32" s="154">
        <f>G32/(G$189-G30)</f>
        <v>0</v>
      </c>
      <c r="I32" s="152" t="s">
        <v>209</v>
      </c>
      <c r="K32" s="153"/>
      <c r="L32" s="154">
        <f>K32/(K$189-K30)</f>
        <v>0</v>
      </c>
      <c r="M32" s="152" t="s">
        <v>209</v>
      </c>
    </row>
    <row r="33" spans="1:13" ht="15" x14ac:dyDescent="0.2">
      <c r="A33" s="14" t="s">
        <v>25</v>
      </c>
      <c r="B33" s="15" t="s">
        <v>26</v>
      </c>
      <c r="C33" s="16"/>
      <c r="D33" s="16"/>
      <c r="E33" s="17"/>
      <c r="G33" s="155"/>
      <c r="H33" s="151"/>
      <c r="I33" s="156"/>
      <c r="K33" s="155"/>
      <c r="L33" s="151"/>
      <c r="M33" s="156"/>
    </row>
    <row r="34" spans="1:13" s="157" customFormat="1" ht="16.149999999999999" customHeight="1" outlineLevel="1" x14ac:dyDescent="0.2">
      <c r="A34" s="18"/>
      <c r="B34" s="19" t="s">
        <v>27</v>
      </c>
      <c r="C34" s="20"/>
      <c r="D34" s="20"/>
      <c r="E34" s="21"/>
      <c r="G34" s="158">
        <v>0.08</v>
      </c>
      <c r="H34" s="159"/>
      <c r="I34" s="160"/>
      <c r="K34" s="158">
        <v>0.08</v>
      </c>
      <c r="L34" s="159"/>
      <c r="M34" s="160"/>
    </row>
    <row r="35" spans="1:13" s="157" customFormat="1" ht="16.149999999999999" customHeight="1" outlineLevel="1" x14ac:dyDescent="0.2">
      <c r="A35" s="22"/>
      <c r="B35" s="19" t="s">
        <v>28</v>
      </c>
      <c r="C35" s="23"/>
      <c r="D35" s="23"/>
      <c r="E35" s="24"/>
      <c r="G35" s="158">
        <v>0.08</v>
      </c>
      <c r="H35" s="161"/>
      <c r="I35" s="162"/>
      <c r="K35" s="158">
        <v>0.08</v>
      </c>
      <c r="L35" s="161"/>
      <c r="M35" s="162"/>
    </row>
    <row r="36" spans="1:13" s="157" customFormat="1" ht="16.149999999999999" customHeight="1" outlineLevel="1" x14ac:dyDescent="0.2">
      <c r="A36" s="25"/>
      <c r="B36" s="19" t="s">
        <v>29</v>
      </c>
      <c r="C36" s="26"/>
      <c r="D36" s="26"/>
      <c r="E36" s="27"/>
      <c r="G36" s="163">
        <v>0.08</v>
      </c>
      <c r="H36" s="164"/>
      <c r="I36" s="165"/>
      <c r="K36" s="163">
        <v>0.08</v>
      </c>
      <c r="L36" s="164"/>
      <c r="M36" s="165"/>
    </row>
    <row r="37" spans="1:13" ht="20.25" x14ac:dyDescent="0.2">
      <c r="A37" s="28" t="s">
        <v>30</v>
      </c>
      <c r="B37" s="29" t="s">
        <v>31</v>
      </c>
      <c r="C37" s="30"/>
      <c r="D37" s="30"/>
      <c r="E37" s="31"/>
      <c r="F37" s="131"/>
      <c r="G37" s="166">
        <f>+SUBTOTAL(9,G39:G68)</f>
        <v>64645</v>
      </c>
      <c r="H37" s="154">
        <f>G37/G$189</f>
        <v>2.7968978620008266E-3</v>
      </c>
      <c r="I37" s="167">
        <f>G37/I$13</f>
        <v>12.117150890346768</v>
      </c>
      <c r="J37" s="131"/>
      <c r="K37" s="166">
        <f>+SUBTOTAL(9,K39:K68)</f>
        <v>64645</v>
      </c>
      <c r="L37" s="154">
        <f>K37/K$189</f>
        <v>2.7968978620008266E-3</v>
      </c>
      <c r="M37" s="167">
        <f>K37/M$13</f>
        <v>12.117150890346768</v>
      </c>
    </row>
    <row r="38" spans="1:13" ht="18" x14ac:dyDescent="0.2">
      <c r="A38" s="32" t="s">
        <v>36</v>
      </c>
      <c r="B38" s="33" t="s">
        <v>73</v>
      </c>
      <c r="C38" s="16"/>
      <c r="D38" s="36"/>
      <c r="E38" s="37"/>
      <c r="F38" s="131"/>
      <c r="G38" s="168">
        <f>SUBTOTAL(9,G39:G48)</f>
        <v>64645</v>
      </c>
      <c r="H38" s="154"/>
      <c r="I38" s="171">
        <f>G38/I$13</f>
        <v>12.117150890346768</v>
      </c>
      <c r="J38" s="131"/>
      <c r="K38" s="168">
        <f>SUBTOTAL(9,K39:K48)</f>
        <v>64645</v>
      </c>
      <c r="L38" s="154"/>
      <c r="M38" s="171">
        <f>K38/M$13</f>
        <v>12.117150890346768</v>
      </c>
    </row>
    <row r="39" spans="1:13" ht="18" x14ac:dyDescent="0.2">
      <c r="A39" s="32" t="s">
        <v>32</v>
      </c>
      <c r="B39" s="33" t="s">
        <v>33</v>
      </c>
      <c r="C39" s="16"/>
      <c r="D39" s="16"/>
      <c r="E39" s="17"/>
      <c r="F39" s="131"/>
      <c r="G39" s="250">
        <f>+SUBTOTAL(9,G40)</f>
        <v>0</v>
      </c>
      <c r="H39" s="154"/>
      <c r="I39" s="169">
        <f>G39/I$13</f>
        <v>0</v>
      </c>
      <c r="J39" s="131"/>
      <c r="K39" s="250">
        <f>+SUBTOTAL(9,K40)</f>
        <v>0</v>
      </c>
      <c r="L39" s="154"/>
      <c r="M39" s="169">
        <f>K39/M$13</f>
        <v>0</v>
      </c>
    </row>
    <row r="40" spans="1:13" ht="15" x14ac:dyDescent="0.2">
      <c r="A40" s="34" t="s">
        <v>34</v>
      </c>
      <c r="B40" s="35" t="s">
        <v>35</v>
      </c>
      <c r="C40" s="36"/>
      <c r="D40" s="36"/>
      <c r="E40" s="37"/>
      <c r="F40" s="131"/>
      <c r="G40" s="170"/>
      <c r="H40" s="154"/>
      <c r="I40" s="156"/>
      <c r="J40" s="131"/>
      <c r="K40" s="170"/>
      <c r="L40" s="154"/>
      <c r="M40" s="156"/>
    </row>
    <row r="41" spans="1:13" ht="18" x14ac:dyDescent="0.2">
      <c r="A41" s="32" t="s">
        <v>36</v>
      </c>
      <c r="B41" s="33" t="s">
        <v>24</v>
      </c>
      <c r="C41" s="16"/>
      <c r="D41" s="16"/>
      <c r="E41" s="17"/>
      <c r="F41" s="131"/>
      <c r="G41" s="250">
        <f>+SUBTOTAL(9,G42:G48)</f>
        <v>64645</v>
      </c>
      <c r="H41" s="154">
        <f>G41/G$189</f>
        <v>2.7968978620008266E-3</v>
      </c>
      <c r="I41" s="171">
        <f>G41/(I$13-I9)</f>
        <v>12.892899880335062</v>
      </c>
      <c r="J41" s="131"/>
      <c r="K41" s="250">
        <f>+SUBTOTAL(9,K42:K48)</f>
        <v>64645</v>
      </c>
      <c r="L41" s="154">
        <f>K41/K$189</f>
        <v>2.7968978620008266E-3</v>
      </c>
      <c r="M41" s="171">
        <f>K41/(M$13-M9)</f>
        <v>12.892899880335062</v>
      </c>
    </row>
    <row r="42" spans="1:13" ht="15" x14ac:dyDescent="0.2">
      <c r="A42" s="34" t="s">
        <v>25</v>
      </c>
      <c r="B42" s="35" t="s">
        <v>33</v>
      </c>
      <c r="C42" s="36"/>
      <c r="D42" s="36"/>
      <c r="E42" s="37"/>
      <c r="F42" s="131"/>
      <c r="G42" s="170"/>
      <c r="H42" s="151"/>
      <c r="I42" s="156"/>
      <c r="J42" s="131"/>
      <c r="K42" s="170"/>
      <c r="L42" s="151"/>
      <c r="M42" s="156"/>
    </row>
    <row r="43" spans="1:13" ht="15" x14ac:dyDescent="0.2">
      <c r="A43" s="14" t="s">
        <v>37</v>
      </c>
      <c r="B43" s="38" t="s">
        <v>38</v>
      </c>
      <c r="C43" s="16"/>
      <c r="D43" s="16"/>
      <c r="E43" s="17"/>
      <c r="F43" s="131"/>
      <c r="G43" s="170">
        <v>64645</v>
      </c>
      <c r="H43" s="151"/>
      <c r="I43" s="156"/>
      <c r="J43" s="131"/>
      <c r="K43" s="170">
        <v>64645</v>
      </c>
      <c r="L43" s="151"/>
      <c r="M43" s="156"/>
    </row>
    <row r="44" spans="1:13" ht="15" x14ac:dyDescent="0.2">
      <c r="A44" s="14" t="s">
        <v>39</v>
      </c>
      <c r="B44" s="38" t="s">
        <v>40</v>
      </c>
      <c r="C44" s="16"/>
      <c r="D44" s="16"/>
      <c r="E44" s="17"/>
      <c r="F44" s="131"/>
      <c r="G44" s="170"/>
      <c r="H44" s="151"/>
      <c r="I44" s="156"/>
      <c r="J44" s="131"/>
      <c r="K44" s="170"/>
      <c r="L44" s="151"/>
      <c r="M44" s="156"/>
    </row>
    <row r="45" spans="1:13" ht="15" x14ac:dyDescent="0.2">
      <c r="A45" s="14" t="s">
        <v>41</v>
      </c>
      <c r="B45" s="38" t="s">
        <v>42</v>
      </c>
      <c r="C45" s="16"/>
      <c r="D45" s="16"/>
      <c r="E45" s="17"/>
      <c r="F45" s="131"/>
      <c r="G45" s="172"/>
      <c r="H45" s="151"/>
      <c r="I45" s="156"/>
      <c r="J45" s="131"/>
      <c r="K45" s="172"/>
      <c r="L45" s="151"/>
      <c r="M45" s="156"/>
    </row>
    <row r="46" spans="1:13" ht="15" x14ac:dyDescent="0.2">
      <c r="A46" s="14" t="s">
        <v>43</v>
      </c>
      <c r="B46" s="38" t="s">
        <v>44</v>
      </c>
      <c r="C46" s="16"/>
      <c r="D46" s="16"/>
      <c r="E46" s="17"/>
      <c r="F46" s="131"/>
      <c r="G46" s="170"/>
      <c r="H46" s="151"/>
      <c r="I46" s="156"/>
      <c r="J46" s="131"/>
      <c r="K46" s="170"/>
      <c r="L46" s="151"/>
      <c r="M46" s="156"/>
    </row>
    <row r="47" spans="1:13" ht="15" x14ac:dyDescent="0.2">
      <c r="A47" s="14" t="s">
        <v>45</v>
      </c>
      <c r="B47" s="38" t="s">
        <v>46</v>
      </c>
      <c r="C47" s="16"/>
      <c r="D47" s="16"/>
      <c r="E47" s="17"/>
      <c r="F47" s="131"/>
      <c r="G47" s="170"/>
      <c r="H47" s="151"/>
      <c r="I47" s="156"/>
      <c r="J47" s="131"/>
      <c r="K47" s="170"/>
      <c r="L47" s="151"/>
      <c r="M47" s="156"/>
    </row>
    <row r="48" spans="1:13" ht="15" x14ac:dyDescent="0.2">
      <c r="A48" s="14" t="s">
        <v>47</v>
      </c>
      <c r="B48" s="38" t="s">
        <v>48</v>
      </c>
      <c r="C48" s="16"/>
      <c r="D48" s="16"/>
      <c r="E48" s="17"/>
      <c r="F48" s="131"/>
      <c r="G48" s="170"/>
      <c r="H48" s="151"/>
      <c r="I48" s="156"/>
      <c r="J48" s="131"/>
      <c r="K48" s="170"/>
      <c r="L48" s="151"/>
      <c r="M48" s="156"/>
    </row>
    <row r="49" spans="1:13" s="243" customFormat="1" ht="16.149999999999999" customHeight="1" x14ac:dyDescent="0.2">
      <c r="A49" s="32">
        <v>2</v>
      </c>
      <c r="B49" s="33" t="s">
        <v>49</v>
      </c>
      <c r="C49" s="16"/>
      <c r="D49" s="16"/>
      <c r="E49" s="17"/>
      <c r="F49" s="131"/>
      <c r="G49" s="173">
        <f>+SUBTOTAL(9,G50:G59)</f>
        <v>0</v>
      </c>
      <c r="H49" s="174">
        <f>G49/G$189</f>
        <v>0</v>
      </c>
      <c r="I49" s="175">
        <f>G49/I9</f>
        <v>0</v>
      </c>
      <c r="J49" s="131"/>
      <c r="K49" s="173">
        <f>+SUBTOTAL(9,K50:K59)</f>
        <v>0</v>
      </c>
      <c r="L49" s="174">
        <f>K49/K$189</f>
        <v>0</v>
      </c>
      <c r="M49" s="175">
        <f>K49/M9</f>
        <v>0</v>
      </c>
    </row>
    <row r="50" spans="1:13" ht="18" outlineLevel="1" x14ac:dyDescent="0.2">
      <c r="A50" s="34" t="s">
        <v>50</v>
      </c>
      <c r="B50" s="39" t="s">
        <v>33</v>
      </c>
      <c r="C50" s="36"/>
      <c r="D50" s="36"/>
      <c r="E50" s="37"/>
      <c r="F50" s="131"/>
      <c r="G50" s="176">
        <f>SUBTOTAL(9,G51)</f>
        <v>0</v>
      </c>
      <c r="H50" s="177"/>
      <c r="I50" s="178"/>
      <c r="J50" s="131"/>
      <c r="K50" s="176">
        <f>SUBTOTAL(9,K51)</f>
        <v>0</v>
      </c>
      <c r="L50" s="177"/>
      <c r="M50" s="178"/>
    </row>
    <row r="51" spans="1:13" ht="15" outlineLevel="1" x14ac:dyDescent="0.2">
      <c r="A51" s="34" t="s">
        <v>51</v>
      </c>
      <c r="B51" s="40" t="s">
        <v>52</v>
      </c>
      <c r="C51" s="36"/>
      <c r="D51" s="36"/>
      <c r="E51" s="37"/>
      <c r="F51" s="131"/>
      <c r="G51" s="179"/>
      <c r="H51" s="177"/>
      <c r="I51" s="178"/>
      <c r="J51" s="131"/>
      <c r="K51" s="179"/>
      <c r="L51" s="177"/>
      <c r="M51" s="178"/>
    </row>
    <row r="52" spans="1:13" ht="18" outlineLevel="1" x14ac:dyDescent="0.2">
      <c r="A52" s="41" t="s">
        <v>53</v>
      </c>
      <c r="B52" s="39" t="s">
        <v>54</v>
      </c>
      <c r="C52" s="36"/>
      <c r="D52" s="36"/>
      <c r="E52" s="37"/>
      <c r="F52" s="131"/>
      <c r="G52" s="176">
        <f>+SUBTOTAL(9,G53:G59)</f>
        <v>0</v>
      </c>
      <c r="H52" s="177"/>
      <c r="I52" s="178"/>
      <c r="J52" s="131"/>
      <c r="K52" s="176">
        <f>+SUBTOTAL(9,K53:K59)</f>
        <v>0</v>
      </c>
      <c r="L52" s="177"/>
      <c r="M52" s="178"/>
    </row>
    <row r="53" spans="1:13" ht="15" outlineLevel="1" x14ac:dyDescent="0.2">
      <c r="A53" s="34" t="s">
        <v>55</v>
      </c>
      <c r="B53" s="40" t="s">
        <v>56</v>
      </c>
      <c r="C53" s="36"/>
      <c r="D53" s="36"/>
      <c r="E53" s="37"/>
      <c r="F53" s="131"/>
      <c r="G53" s="179"/>
      <c r="H53" s="177"/>
      <c r="I53" s="178"/>
      <c r="J53" s="131"/>
      <c r="K53" s="179"/>
      <c r="L53" s="177"/>
      <c r="M53" s="178"/>
    </row>
    <row r="54" spans="1:13" ht="15" outlineLevel="1" x14ac:dyDescent="0.2">
      <c r="A54" s="34" t="s">
        <v>57</v>
      </c>
      <c r="B54" s="42" t="s">
        <v>38</v>
      </c>
      <c r="C54" s="36"/>
      <c r="D54" s="36"/>
      <c r="E54" s="37"/>
      <c r="F54" s="131"/>
      <c r="G54" s="179"/>
      <c r="H54" s="177"/>
      <c r="I54" s="178"/>
      <c r="J54" s="131"/>
      <c r="K54" s="179"/>
      <c r="L54" s="177"/>
      <c r="M54" s="178"/>
    </row>
    <row r="55" spans="1:13" ht="15" outlineLevel="1" x14ac:dyDescent="0.2">
      <c r="A55" s="34" t="s">
        <v>58</v>
      </c>
      <c r="B55" s="40" t="s">
        <v>42</v>
      </c>
      <c r="C55" s="36"/>
      <c r="D55" s="36"/>
      <c r="E55" s="37"/>
      <c r="F55" s="131"/>
      <c r="G55" s="179"/>
      <c r="H55" s="177"/>
      <c r="I55" s="178"/>
      <c r="J55" s="131"/>
      <c r="K55" s="179"/>
      <c r="L55" s="177"/>
      <c r="M55" s="178"/>
    </row>
    <row r="56" spans="1:13" ht="15" outlineLevel="1" x14ac:dyDescent="0.2">
      <c r="A56" s="34" t="s">
        <v>59</v>
      </c>
      <c r="B56" s="40" t="s">
        <v>44</v>
      </c>
      <c r="C56" s="36"/>
      <c r="D56" s="36"/>
      <c r="E56" s="37"/>
      <c r="F56" s="131"/>
      <c r="G56" s="179"/>
      <c r="H56" s="177"/>
      <c r="I56" s="178"/>
      <c r="J56" s="131"/>
      <c r="K56" s="179"/>
      <c r="L56" s="177"/>
      <c r="M56" s="178"/>
    </row>
    <row r="57" spans="1:13" ht="15" outlineLevel="1" x14ac:dyDescent="0.2">
      <c r="A57" s="34" t="s">
        <v>60</v>
      </c>
      <c r="B57" s="38" t="s">
        <v>46</v>
      </c>
      <c r="C57" s="36"/>
      <c r="D57" s="36"/>
      <c r="E57" s="37"/>
      <c r="F57" s="131"/>
      <c r="G57" s="179"/>
      <c r="H57" s="177"/>
      <c r="I57" s="178"/>
      <c r="J57" s="131"/>
      <c r="K57" s="179"/>
      <c r="L57" s="177"/>
      <c r="M57" s="178"/>
    </row>
    <row r="58" spans="1:13" ht="15" outlineLevel="1" x14ac:dyDescent="0.2">
      <c r="A58" s="34"/>
      <c r="B58" s="35" t="s">
        <v>61</v>
      </c>
      <c r="C58" s="36"/>
      <c r="D58" s="36"/>
      <c r="E58" s="37"/>
      <c r="F58" s="131"/>
      <c r="G58" s="179"/>
      <c r="H58" s="177"/>
      <c r="I58" s="178"/>
      <c r="J58" s="131"/>
      <c r="K58" s="179"/>
      <c r="L58" s="177"/>
      <c r="M58" s="178"/>
    </row>
    <row r="59" spans="1:13" ht="15" outlineLevel="1" x14ac:dyDescent="0.2">
      <c r="A59" s="34"/>
      <c r="B59" s="35" t="s">
        <v>62</v>
      </c>
      <c r="C59" s="36"/>
      <c r="D59" s="36"/>
      <c r="E59" s="37"/>
      <c r="F59" s="131"/>
      <c r="G59" s="179"/>
      <c r="H59" s="177"/>
      <c r="I59" s="178"/>
      <c r="J59" s="131"/>
      <c r="K59" s="179"/>
      <c r="L59" s="177"/>
      <c r="M59" s="178"/>
    </row>
    <row r="60" spans="1:13" ht="18" x14ac:dyDescent="0.2">
      <c r="A60" s="32">
        <v>9</v>
      </c>
      <c r="B60" s="33" t="s">
        <v>63</v>
      </c>
      <c r="C60" s="16"/>
      <c r="D60" s="16"/>
      <c r="E60" s="17"/>
      <c r="F60" s="131"/>
      <c r="G60" s="168">
        <f>+SUBTOTAL(9,G61:G67)</f>
        <v>0</v>
      </c>
      <c r="H60" s="154">
        <f>G60/G$189</f>
        <v>0</v>
      </c>
      <c r="I60" s="156"/>
      <c r="J60" s="131"/>
      <c r="K60" s="168">
        <f>+SUBTOTAL(9,K61:K67)</f>
        <v>0</v>
      </c>
      <c r="L60" s="154">
        <f>K60/K$189</f>
        <v>0</v>
      </c>
      <c r="M60" s="156"/>
    </row>
    <row r="61" spans="1:13" ht="18" x14ac:dyDescent="0.2">
      <c r="A61" s="34" t="s">
        <v>64</v>
      </c>
      <c r="B61" s="39" t="s">
        <v>33</v>
      </c>
      <c r="C61" s="36"/>
      <c r="D61" s="36"/>
      <c r="E61" s="37"/>
      <c r="F61" s="131"/>
      <c r="G61" s="180"/>
      <c r="H61" s="151"/>
      <c r="I61" s="156"/>
      <c r="J61" s="131"/>
      <c r="K61" s="180"/>
      <c r="L61" s="151"/>
      <c r="M61" s="156"/>
    </row>
    <row r="62" spans="1:13" ht="15" x14ac:dyDescent="0.2">
      <c r="A62" s="34" t="s">
        <v>65</v>
      </c>
      <c r="B62" s="40" t="s">
        <v>52</v>
      </c>
      <c r="C62" s="36"/>
      <c r="D62" s="36"/>
      <c r="E62" s="37"/>
      <c r="F62" s="131"/>
      <c r="G62" s="181"/>
      <c r="H62" s="151"/>
      <c r="I62" s="156"/>
      <c r="J62" s="131"/>
      <c r="K62" s="181"/>
      <c r="L62" s="151"/>
      <c r="M62" s="156"/>
    </row>
    <row r="63" spans="1:13" ht="18" x14ac:dyDescent="0.2">
      <c r="A63" s="41" t="s">
        <v>66</v>
      </c>
      <c r="B63" s="39" t="s">
        <v>54</v>
      </c>
      <c r="C63" s="36"/>
      <c r="D63" s="36"/>
      <c r="E63" s="37"/>
      <c r="F63" s="131"/>
      <c r="G63" s="180">
        <f>+SUBTOTAL(9,G64:G68)</f>
        <v>0</v>
      </c>
      <c r="H63" s="151"/>
      <c r="I63" s="156"/>
      <c r="J63" s="131"/>
      <c r="K63" s="180">
        <f>+SUBTOTAL(9,K64:K68)</f>
        <v>0</v>
      </c>
      <c r="L63" s="151"/>
      <c r="M63" s="156"/>
    </row>
    <row r="64" spans="1:13" ht="15" x14ac:dyDescent="0.2">
      <c r="A64" s="34" t="s">
        <v>67</v>
      </c>
      <c r="B64" s="40" t="s">
        <v>56</v>
      </c>
      <c r="C64" s="36"/>
      <c r="D64" s="36"/>
      <c r="E64" s="37"/>
      <c r="F64" s="131"/>
      <c r="G64" s="172"/>
      <c r="H64" s="151"/>
      <c r="I64" s="156"/>
      <c r="J64" s="131"/>
      <c r="K64" s="172"/>
      <c r="L64" s="151"/>
      <c r="M64" s="156"/>
    </row>
    <row r="65" spans="1:13" ht="15" x14ac:dyDescent="0.2">
      <c r="A65" s="34" t="s">
        <v>68</v>
      </c>
      <c r="B65" s="42" t="s">
        <v>38</v>
      </c>
      <c r="C65" s="36"/>
      <c r="D65" s="36"/>
      <c r="E65" s="37"/>
      <c r="F65" s="131"/>
      <c r="G65" s="179"/>
      <c r="H65" s="177"/>
      <c r="I65" s="178"/>
      <c r="J65" s="131"/>
      <c r="K65" s="179"/>
      <c r="L65" s="177"/>
      <c r="M65" s="178"/>
    </row>
    <row r="66" spans="1:13" ht="15" x14ac:dyDescent="0.2">
      <c r="A66" s="34" t="s">
        <v>69</v>
      </c>
      <c r="B66" s="40" t="s">
        <v>42</v>
      </c>
      <c r="C66" s="36"/>
      <c r="D66" s="36"/>
      <c r="E66" s="37"/>
      <c r="F66" s="131"/>
      <c r="G66" s="179"/>
      <c r="H66" s="177"/>
      <c r="I66" s="178"/>
      <c r="J66" s="131"/>
      <c r="K66" s="179"/>
      <c r="L66" s="177"/>
      <c r="M66" s="178"/>
    </row>
    <row r="67" spans="1:13" ht="15" x14ac:dyDescent="0.2">
      <c r="A67" s="34" t="s">
        <v>70</v>
      </c>
      <c r="B67" s="40" t="s">
        <v>44</v>
      </c>
      <c r="C67" s="36"/>
      <c r="D67" s="36"/>
      <c r="E67" s="37"/>
      <c r="F67" s="131"/>
      <c r="G67" s="179"/>
      <c r="H67" s="177"/>
      <c r="I67" s="178"/>
      <c r="J67" s="131"/>
      <c r="K67" s="179"/>
      <c r="L67" s="177"/>
      <c r="M67" s="178"/>
    </row>
    <row r="68" spans="1:13" ht="15" x14ac:dyDescent="0.2">
      <c r="A68" s="34"/>
      <c r="B68" s="35" t="s">
        <v>62</v>
      </c>
      <c r="C68" s="36"/>
      <c r="D68" s="36"/>
      <c r="E68" s="37"/>
      <c r="F68" s="131"/>
      <c r="G68" s="179"/>
      <c r="H68" s="177"/>
      <c r="I68" s="178"/>
      <c r="J68" s="131"/>
      <c r="K68" s="179"/>
      <c r="L68" s="177"/>
      <c r="M68" s="178"/>
    </row>
    <row r="69" spans="1:13" ht="20.25" x14ac:dyDescent="0.2">
      <c r="A69" s="28" t="s">
        <v>71</v>
      </c>
      <c r="B69" s="29" t="s">
        <v>72</v>
      </c>
      <c r="C69" s="30"/>
      <c r="D69" s="30"/>
      <c r="E69" s="31"/>
      <c r="F69" s="131"/>
      <c r="G69" s="182">
        <f>+SUBTOTAL(9,G70:G84)</f>
        <v>0</v>
      </c>
      <c r="H69" s="183">
        <f>G69/G$189</f>
        <v>0</v>
      </c>
      <c r="I69" s="184">
        <f>G69/I$12</f>
        <v>0</v>
      </c>
      <c r="J69" s="131"/>
      <c r="K69" s="182">
        <f>+SUBTOTAL(9,K70:K84)</f>
        <v>0</v>
      </c>
      <c r="L69" s="183">
        <f>K69/K$189</f>
        <v>0</v>
      </c>
      <c r="M69" s="184">
        <f>K69/M$12</f>
        <v>0</v>
      </c>
    </row>
    <row r="70" spans="1:13" ht="20.25" x14ac:dyDescent="0.2">
      <c r="A70" s="43">
        <v>1</v>
      </c>
      <c r="B70" s="33" t="s">
        <v>73</v>
      </c>
      <c r="C70" s="36"/>
      <c r="D70" s="36"/>
      <c r="E70" s="37"/>
      <c r="F70" s="131"/>
      <c r="G70" s="185">
        <f>+SUBTOTAL(9,G71:G77)</f>
        <v>0</v>
      </c>
      <c r="H70" s="151"/>
      <c r="I70" s="186">
        <f>G70/I$12</f>
        <v>0</v>
      </c>
      <c r="J70" s="131"/>
      <c r="K70" s="185">
        <f>+SUBTOTAL(9,K71:K77)</f>
        <v>0</v>
      </c>
      <c r="L70" s="151"/>
      <c r="M70" s="186">
        <f>K70/M$12</f>
        <v>0</v>
      </c>
    </row>
    <row r="71" spans="1:13" ht="15" x14ac:dyDescent="0.2">
      <c r="A71" s="14" t="s">
        <v>25</v>
      </c>
      <c r="B71" s="15" t="s">
        <v>74</v>
      </c>
      <c r="C71" s="44"/>
      <c r="D71" s="44"/>
      <c r="E71" s="45"/>
      <c r="F71" s="131"/>
      <c r="G71" s="172"/>
      <c r="H71" s="151"/>
      <c r="I71" s="187">
        <f>G71/I$12</f>
        <v>0</v>
      </c>
      <c r="J71" s="131"/>
      <c r="K71" s="172"/>
      <c r="L71" s="151"/>
      <c r="M71" s="187">
        <f>K71/M$12</f>
        <v>0</v>
      </c>
    </row>
    <row r="72" spans="1:13" ht="15" customHeight="1" x14ac:dyDescent="0.2">
      <c r="A72" s="14" t="s">
        <v>37</v>
      </c>
      <c r="B72" s="319" t="s">
        <v>75</v>
      </c>
      <c r="C72" s="320"/>
      <c r="D72" s="320"/>
      <c r="E72" s="321"/>
      <c r="F72" s="131"/>
      <c r="G72" s="172"/>
      <c r="H72" s="151"/>
      <c r="I72" s="187">
        <f t="shared" ref="I72" si="0">G72/I$12</f>
        <v>0</v>
      </c>
      <c r="J72" s="131"/>
      <c r="K72" s="172"/>
      <c r="L72" s="151"/>
      <c r="M72" s="187">
        <f t="shared" ref="M72" si="1">K72/M$12</f>
        <v>0</v>
      </c>
    </row>
    <row r="73" spans="1:13" ht="15" customHeight="1" x14ac:dyDescent="0.2">
      <c r="A73" s="14" t="s">
        <v>39</v>
      </c>
      <c r="B73" s="319" t="s">
        <v>76</v>
      </c>
      <c r="C73" s="320"/>
      <c r="D73" s="320"/>
      <c r="E73" s="321"/>
      <c r="F73" s="131"/>
      <c r="G73" s="179"/>
      <c r="H73" s="177"/>
      <c r="I73" s="188"/>
      <c r="J73" s="131"/>
      <c r="K73" s="179"/>
      <c r="L73" s="177"/>
      <c r="M73" s="188"/>
    </row>
    <row r="74" spans="1:13" ht="15" x14ac:dyDescent="0.2">
      <c r="A74" s="46" t="s">
        <v>41</v>
      </c>
      <c r="B74" s="47" t="s">
        <v>77</v>
      </c>
      <c r="C74" s="48"/>
      <c r="D74" s="48"/>
      <c r="E74" s="49"/>
      <c r="F74" s="131"/>
      <c r="G74" s="179"/>
      <c r="H74" s="177"/>
      <c r="I74" s="188"/>
      <c r="J74" s="131"/>
      <c r="K74" s="179"/>
      <c r="L74" s="177"/>
      <c r="M74" s="188"/>
    </row>
    <row r="75" spans="1:13" ht="15" x14ac:dyDescent="0.2">
      <c r="A75" s="14" t="s">
        <v>43</v>
      </c>
      <c r="B75" s="15" t="s">
        <v>78</v>
      </c>
      <c r="C75" s="44"/>
      <c r="D75" s="44"/>
      <c r="E75" s="45"/>
      <c r="F75" s="131"/>
      <c r="G75" s="172"/>
      <c r="H75" s="151"/>
      <c r="I75" s="187">
        <f t="shared" ref="I75" si="2">G75/I$12</f>
        <v>0</v>
      </c>
      <c r="J75" s="131"/>
      <c r="K75" s="172"/>
      <c r="L75" s="151"/>
      <c r="M75" s="187">
        <f t="shared" ref="M75" si="3">K75/M$12</f>
        <v>0</v>
      </c>
    </row>
    <row r="76" spans="1:13" ht="15" x14ac:dyDescent="0.2">
      <c r="A76" s="46" t="s">
        <v>45</v>
      </c>
      <c r="B76" s="47" t="s">
        <v>79</v>
      </c>
      <c r="C76" s="48"/>
      <c r="D76" s="48"/>
      <c r="E76" s="49"/>
      <c r="F76" s="131"/>
      <c r="G76" s="179"/>
      <c r="H76" s="177"/>
      <c r="I76" s="188">
        <f>G76/I$12</f>
        <v>0</v>
      </c>
      <c r="J76" s="131"/>
      <c r="K76" s="179"/>
      <c r="L76" s="177"/>
      <c r="M76" s="188">
        <f>K76/M$12</f>
        <v>0</v>
      </c>
    </row>
    <row r="77" spans="1:13" ht="15" x14ac:dyDescent="0.2">
      <c r="A77" s="46" t="s">
        <v>47</v>
      </c>
      <c r="B77" s="47" t="s">
        <v>80</v>
      </c>
      <c r="C77" s="48"/>
      <c r="D77" s="48"/>
      <c r="E77" s="49"/>
      <c r="F77" s="131"/>
      <c r="G77" s="179"/>
      <c r="H77" s="177"/>
      <c r="I77" s="188">
        <f>G77/I$12</f>
        <v>0</v>
      </c>
      <c r="J77" s="131"/>
      <c r="K77" s="179"/>
      <c r="L77" s="177"/>
      <c r="M77" s="188">
        <f>K77/M$12</f>
        <v>0</v>
      </c>
    </row>
    <row r="78" spans="1:13" ht="20.25" x14ac:dyDescent="0.2">
      <c r="A78" s="43">
        <v>2</v>
      </c>
      <c r="B78" s="33" t="s">
        <v>49</v>
      </c>
      <c r="C78" s="50"/>
      <c r="D78" s="50"/>
      <c r="E78" s="51"/>
      <c r="F78" s="131"/>
      <c r="G78" s="189">
        <f>SUBTOTAL(9,G79:G82)</f>
        <v>0</v>
      </c>
      <c r="H78" s="177"/>
      <c r="I78" s="188"/>
      <c r="J78" s="131"/>
      <c r="K78" s="189">
        <f>SUBTOTAL(9,K79:K82)</f>
        <v>0</v>
      </c>
      <c r="L78" s="177"/>
      <c r="M78" s="188"/>
    </row>
    <row r="79" spans="1:13" ht="15" customHeight="1" outlineLevel="1" x14ac:dyDescent="0.2">
      <c r="A79" s="52" t="s">
        <v>57</v>
      </c>
      <c r="B79" s="319" t="s">
        <v>75</v>
      </c>
      <c r="C79" s="320"/>
      <c r="D79" s="320"/>
      <c r="E79" s="321"/>
      <c r="F79" s="131"/>
      <c r="G79" s="179"/>
      <c r="H79" s="177"/>
      <c r="I79" s="188"/>
      <c r="J79" s="131"/>
      <c r="K79" s="179"/>
      <c r="L79" s="177"/>
      <c r="M79" s="188"/>
    </row>
    <row r="80" spans="1:13" ht="15" customHeight="1" outlineLevel="1" x14ac:dyDescent="0.2">
      <c r="A80" s="52" t="s">
        <v>81</v>
      </c>
      <c r="B80" s="319" t="s">
        <v>76</v>
      </c>
      <c r="C80" s="320"/>
      <c r="D80" s="320"/>
      <c r="E80" s="321"/>
      <c r="F80" s="131"/>
      <c r="G80" s="179"/>
      <c r="H80" s="177"/>
      <c r="I80" s="188"/>
      <c r="J80" s="131"/>
      <c r="K80" s="179"/>
      <c r="L80" s="177"/>
      <c r="M80" s="188"/>
    </row>
    <row r="81" spans="1:13" ht="15" outlineLevel="1" x14ac:dyDescent="0.2">
      <c r="A81" s="52" t="s">
        <v>58</v>
      </c>
      <c r="B81" s="47" t="s">
        <v>77</v>
      </c>
      <c r="C81" s="48"/>
      <c r="D81" s="48"/>
      <c r="E81" s="49"/>
      <c r="F81" s="131"/>
      <c r="G81" s="179"/>
      <c r="H81" s="177"/>
      <c r="I81" s="188"/>
      <c r="J81" s="131"/>
      <c r="K81" s="179"/>
      <c r="L81" s="177"/>
      <c r="M81" s="188"/>
    </row>
    <row r="82" spans="1:13" ht="15" outlineLevel="1" x14ac:dyDescent="0.2">
      <c r="A82" s="52" t="s">
        <v>59</v>
      </c>
      <c r="B82" s="15" t="s">
        <v>78</v>
      </c>
      <c r="C82" s="44"/>
      <c r="D82" s="44"/>
      <c r="E82" s="45"/>
      <c r="F82" s="131"/>
      <c r="G82" s="179"/>
      <c r="H82" s="177"/>
      <c r="I82" s="188"/>
      <c r="J82" s="131"/>
      <c r="K82" s="179"/>
      <c r="L82" s="177"/>
      <c r="M82" s="188"/>
    </row>
    <row r="83" spans="1:13" ht="20.25" x14ac:dyDescent="0.2">
      <c r="A83" s="43">
        <v>9</v>
      </c>
      <c r="B83" s="33" t="s">
        <v>63</v>
      </c>
      <c r="C83" s="36"/>
      <c r="D83" s="50"/>
      <c r="E83" s="51"/>
      <c r="F83" s="131"/>
      <c r="G83" s="185">
        <f>SUBTOTAL(9,G84)</f>
        <v>0</v>
      </c>
      <c r="H83" s="177"/>
      <c r="I83" s="188"/>
      <c r="J83" s="131"/>
      <c r="K83" s="185">
        <f>SUBTOTAL(9,K84)</f>
        <v>0</v>
      </c>
      <c r="L83" s="177"/>
      <c r="M83" s="188"/>
    </row>
    <row r="84" spans="1:13" ht="15" x14ac:dyDescent="0.2">
      <c r="A84" s="53" t="s">
        <v>67</v>
      </c>
      <c r="B84" s="15" t="s">
        <v>74</v>
      </c>
      <c r="C84" s="54"/>
      <c r="D84" s="54"/>
      <c r="E84" s="55"/>
      <c r="F84" s="131"/>
      <c r="G84" s="190"/>
      <c r="H84" s="191"/>
      <c r="I84" s="192"/>
      <c r="J84" s="131"/>
      <c r="K84" s="190"/>
      <c r="L84" s="191"/>
      <c r="M84" s="192"/>
    </row>
    <row r="85" spans="1:13" ht="20.25" x14ac:dyDescent="0.2">
      <c r="A85" s="43" t="s">
        <v>82</v>
      </c>
      <c r="B85" s="56" t="s">
        <v>83</v>
      </c>
      <c r="C85" s="36"/>
      <c r="D85" s="36"/>
      <c r="E85" s="37"/>
      <c r="F85" s="131"/>
      <c r="G85" s="193">
        <f>+SUBTOTAL(9,G86:G115)</f>
        <v>0</v>
      </c>
      <c r="H85" s="154">
        <f>G85/G$189</f>
        <v>0</v>
      </c>
      <c r="I85" s="194">
        <f>G85/I$13</f>
        <v>0</v>
      </c>
      <c r="J85" s="131"/>
      <c r="K85" s="193">
        <f>+SUBTOTAL(9,K86:K115)</f>
        <v>0</v>
      </c>
      <c r="L85" s="154">
        <f>K85/K$189</f>
        <v>0</v>
      </c>
      <c r="M85" s="194">
        <f>K85/M$13</f>
        <v>0</v>
      </c>
    </row>
    <row r="86" spans="1:13" ht="18" x14ac:dyDescent="0.2">
      <c r="A86" s="32" t="s">
        <v>36</v>
      </c>
      <c r="B86" s="33" t="s">
        <v>73</v>
      </c>
      <c r="C86" s="57"/>
      <c r="D86" s="16"/>
      <c r="E86" s="17"/>
      <c r="F86" s="131"/>
      <c r="G86" s="195">
        <f>SUBTOTAL(9,G87:G97)</f>
        <v>0</v>
      </c>
      <c r="H86" s="151"/>
      <c r="I86" s="196">
        <f>G86/I$13</f>
        <v>0</v>
      </c>
      <c r="J86" s="131"/>
      <c r="K86" s="195">
        <f>SUBTOTAL(9,K87:K97)</f>
        <v>0</v>
      </c>
      <c r="L86" s="151"/>
      <c r="M86" s="196">
        <f>K86/M$13</f>
        <v>0</v>
      </c>
    </row>
    <row r="87" spans="1:13" ht="15" x14ac:dyDescent="0.2">
      <c r="A87" s="14" t="s">
        <v>25</v>
      </c>
      <c r="B87" s="38" t="s">
        <v>84</v>
      </c>
      <c r="C87" s="36"/>
      <c r="D87" s="36"/>
      <c r="E87" s="37"/>
      <c r="F87" s="131"/>
      <c r="G87" s="172"/>
      <c r="H87" s="151"/>
      <c r="I87" s="197">
        <f>G87/I$13</f>
        <v>0</v>
      </c>
      <c r="J87" s="131"/>
      <c r="K87" s="172"/>
      <c r="L87" s="151"/>
      <c r="M87" s="197">
        <f>K87/M$13</f>
        <v>0</v>
      </c>
    </row>
    <row r="88" spans="1:13" ht="15" x14ac:dyDescent="0.2">
      <c r="A88" s="14" t="s">
        <v>37</v>
      </c>
      <c r="B88" s="38" t="s">
        <v>85</v>
      </c>
      <c r="C88" s="16"/>
      <c r="D88" s="16"/>
      <c r="E88" s="17"/>
      <c r="F88" s="131"/>
      <c r="G88" s="172"/>
      <c r="H88" s="151"/>
      <c r="I88" s="197">
        <f t="shared" ref="I88:I89" si="4">G88/I$13</f>
        <v>0</v>
      </c>
      <c r="J88" s="131"/>
      <c r="K88" s="172"/>
      <c r="L88" s="151"/>
      <c r="M88" s="197">
        <f t="shared" ref="M88:M89" si="5">K88/M$13</f>
        <v>0</v>
      </c>
    </row>
    <row r="89" spans="1:13" ht="15" x14ac:dyDescent="0.2">
      <c r="A89" s="14" t="s">
        <v>39</v>
      </c>
      <c r="B89" s="38" t="s">
        <v>86</v>
      </c>
      <c r="C89" s="16"/>
      <c r="D89" s="16"/>
      <c r="E89" s="17"/>
      <c r="F89" s="131"/>
      <c r="G89" s="172"/>
      <c r="H89" s="151"/>
      <c r="I89" s="197">
        <f t="shared" si="4"/>
        <v>0</v>
      </c>
      <c r="J89" s="131"/>
      <c r="K89" s="172"/>
      <c r="L89" s="151"/>
      <c r="M89" s="197">
        <f t="shared" si="5"/>
        <v>0</v>
      </c>
    </row>
    <row r="90" spans="1:13" ht="15" x14ac:dyDescent="0.2">
      <c r="A90" s="14" t="s">
        <v>41</v>
      </c>
      <c r="B90" s="38" t="s">
        <v>87</v>
      </c>
      <c r="C90" s="16"/>
      <c r="D90" s="16"/>
      <c r="E90" s="17"/>
      <c r="F90" s="131"/>
      <c r="G90" s="172"/>
      <c r="H90" s="151"/>
      <c r="I90" s="197">
        <f>G90/I$13</f>
        <v>0</v>
      </c>
      <c r="J90" s="131"/>
      <c r="K90" s="172"/>
      <c r="L90" s="151"/>
      <c r="M90" s="197">
        <f>K90/M$13</f>
        <v>0</v>
      </c>
    </row>
    <row r="91" spans="1:13" ht="15" x14ac:dyDescent="0.2">
      <c r="A91" s="14" t="s">
        <v>43</v>
      </c>
      <c r="B91" s="38" t="s">
        <v>88</v>
      </c>
      <c r="C91" s="16"/>
      <c r="D91" s="16"/>
      <c r="E91" s="17"/>
      <c r="F91" s="131"/>
      <c r="G91" s="172"/>
      <c r="H91" s="151"/>
      <c r="I91" s="197">
        <f t="shared" ref="I91:I92" si="6">G91/I$13</f>
        <v>0</v>
      </c>
      <c r="J91" s="131"/>
      <c r="K91" s="172"/>
      <c r="L91" s="151"/>
      <c r="M91" s="197">
        <f t="shared" ref="M91:M92" si="7">K91/M$13</f>
        <v>0</v>
      </c>
    </row>
    <row r="92" spans="1:13" ht="15" x14ac:dyDescent="0.2">
      <c r="A92" s="14" t="s">
        <v>45</v>
      </c>
      <c r="B92" s="38" t="s">
        <v>89</v>
      </c>
      <c r="C92" s="16"/>
      <c r="D92" s="16"/>
      <c r="E92" s="17"/>
      <c r="F92" s="131"/>
      <c r="G92" s="172"/>
      <c r="H92" s="151"/>
      <c r="I92" s="197">
        <f t="shared" si="6"/>
        <v>0</v>
      </c>
      <c r="J92" s="131"/>
      <c r="K92" s="172"/>
      <c r="L92" s="151"/>
      <c r="M92" s="197">
        <f t="shared" si="7"/>
        <v>0</v>
      </c>
    </row>
    <row r="93" spans="1:13" ht="15" x14ac:dyDescent="0.2">
      <c r="A93" s="14" t="s">
        <v>47</v>
      </c>
      <c r="B93" s="38" t="s">
        <v>90</v>
      </c>
      <c r="C93" s="16"/>
      <c r="D93" s="16"/>
      <c r="E93" s="17"/>
      <c r="F93" s="131"/>
      <c r="G93" s="172"/>
      <c r="H93" s="151"/>
      <c r="I93" s="197">
        <f>G93/I$13</f>
        <v>0</v>
      </c>
      <c r="J93" s="131"/>
      <c r="K93" s="172"/>
      <c r="L93" s="151"/>
      <c r="M93" s="197">
        <f>K93/M$13</f>
        <v>0</v>
      </c>
    </row>
    <row r="94" spans="1:13" ht="15" x14ac:dyDescent="0.2">
      <c r="A94" s="14" t="s">
        <v>125</v>
      </c>
      <c r="B94" s="38" t="s">
        <v>91</v>
      </c>
      <c r="C94" s="16"/>
      <c r="D94" s="16"/>
      <c r="E94" s="17"/>
      <c r="F94" s="131"/>
      <c r="G94" s="172"/>
      <c r="H94" s="151"/>
      <c r="I94" s="197">
        <f t="shared" ref="I94:I96" si="8">G94/I$13</f>
        <v>0</v>
      </c>
      <c r="J94" s="131"/>
      <c r="K94" s="172"/>
      <c r="L94" s="151"/>
      <c r="M94" s="197">
        <f t="shared" ref="M94:M96" si="9">K94/M$13</f>
        <v>0</v>
      </c>
    </row>
    <row r="95" spans="1:13" ht="15" x14ac:dyDescent="0.2">
      <c r="A95" s="14" t="s">
        <v>217</v>
      </c>
      <c r="B95" s="38" t="s">
        <v>92</v>
      </c>
      <c r="C95" s="16"/>
      <c r="D95" s="16"/>
      <c r="E95" s="17"/>
      <c r="F95" s="131"/>
      <c r="G95" s="172"/>
      <c r="H95" s="151"/>
      <c r="I95" s="197">
        <f t="shared" si="8"/>
        <v>0</v>
      </c>
      <c r="J95" s="131"/>
      <c r="K95" s="172"/>
      <c r="L95" s="151"/>
      <c r="M95" s="197">
        <f t="shared" si="9"/>
        <v>0</v>
      </c>
    </row>
    <row r="96" spans="1:13" ht="15" x14ac:dyDescent="0.2">
      <c r="A96" s="14" t="s">
        <v>127</v>
      </c>
      <c r="B96" s="38" t="s">
        <v>93</v>
      </c>
      <c r="C96" s="16"/>
      <c r="D96" s="16"/>
      <c r="E96" s="17"/>
      <c r="F96" s="131"/>
      <c r="G96" s="172"/>
      <c r="H96" s="151"/>
      <c r="I96" s="197">
        <f t="shared" si="8"/>
        <v>0</v>
      </c>
      <c r="J96" s="131"/>
      <c r="K96" s="172"/>
      <c r="L96" s="151"/>
      <c r="M96" s="197">
        <f t="shared" si="9"/>
        <v>0</v>
      </c>
    </row>
    <row r="97" spans="1:13" ht="15" x14ac:dyDescent="0.2">
      <c r="A97" s="14" t="s">
        <v>218</v>
      </c>
      <c r="B97" s="38" t="s">
        <v>94</v>
      </c>
      <c r="C97" s="16"/>
      <c r="D97" s="16"/>
      <c r="E97" s="17"/>
      <c r="F97" s="131"/>
      <c r="G97" s="172"/>
      <c r="H97" s="151"/>
      <c r="I97" s="156"/>
      <c r="J97" s="131"/>
      <c r="K97" s="172"/>
      <c r="L97" s="151"/>
      <c r="M97" s="156"/>
    </row>
    <row r="98" spans="1:13" ht="18" x14ac:dyDescent="0.2">
      <c r="A98" s="32">
        <v>2</v>
      </c>
      <c r="B98" s="33" t="s">
        <v>49</v>
      </c>
      <c r="C98" s="57"/>
      <c r="D98" s="16"/>
      <c r="E98" s="17"/>
      <c r="F98" s="131"/>
      <c r="G98" s="198">
        <f>SUBTOTAL(9,G99:G108)</f>
        <v>0</v>
      </c>
      <c r="H98" s="151"/>
      <c r="I98" s="196">
        <f>G98/I$13</f>
        <v>0</v>
      </c>
      <c r="J98" s="131"/>
      <c r="K98" s="198">
        <f>SUBTOTAL(9,K99:K108)</f>
        <v>0</v>
      </c>
      <c r="L98" s="151"/>
      <c r="M98" s="196">
        <f>K98/M$13</f>
        <v>0</v>
      </c>
    </row>
    <row r="99" spans="1:13" ht="15" outlineLevel="1" x14ac:dyDescent="0.2">
      <c r="A99" s="34" t="s">
        <v>55</v>
      </c>
      <c r="B99" s="38" t="s">
        <v>84</v>
      </c>
      <c r="C99" s="36"/>
      <c r="D99" s="36"/>
      <c r="E99" s="37"/>
      <c r="F99" s="131"/>
      <c r="G99" s="172"/>
      <c r="H99" s="151"/>
      <c r="I99" s="197">
        <f>G99/I$13</f>
        <v>0</v>
      </c>
      <c r="J99" s="131"/>
      <c r="K99" s="172"/>
      <c r="L99" s="151"/>
      <c r="M99" s="197">
        <f>K99/M$13</f>
        <v>0</v>
      </c>
    </row>
    <row r="100" spans="1:13" ht="15" outlineLevel="1" x14ac:dyDescent="0.2">
      <c r="A100" s="14" t="s">
        <v>57</v>
      </c>
      <c r="B100" s="38" t="s">
        <v>85</v>
      </c>
      <c r="C100" s="16"/>
      <c r="D100" s="16"/>
      <c r="E100" s="17"/>
      <c r="F100" s="131"/>
      <c r="G100" s="172"/>
      <c r="H100" s="151"/>
      <c r="I100" s="197">
        <f t="shared" ref="I100:I101" si="10">G100/I$13</f>
        <v>0</v>
      </c>
      <c r="J100" s="131"/>
      <c r="K100" s="172"/>
      <c r="L100" s="151"/>
      <c r="M100" s="197">
        <f t="shared" ref="M100:M101" si="11">K100/M$13</f>
        <v>0</v>
      </c>
    </row>
    <row r="101" spans="1:13" ht="15" outlineLevel="1" x14ac:dyDescent="0.2">
      <c r="A101" s="14" t="s">
        <v>81</v>
      </c>
      <c r="B101" s="38" t="s">
        <v>86</v>
      </c>
      <c r="C101" s="16"/>
      <c r="D101" s="16"/>
      <c r="E101" s="17"/>
      <c r="F101" s="131"/>
      <c r="G101" s="172"/>
      <c r="H101" s="151"/>
      <c r="I101" s="197">
        <f t="shared" si="10"/>
        <v>0</v>
      </c>
      <c r="J101" s="131"/>
      <c r="K101" s="172"/>
      <c r="L101" s="151"/>
      <c r="M101" s="197">
        <f t="shared" si="11"/>
        <v>0</v>
      </c>
    </row>
    <row r="102" spans="1:13" ht="15" outlineLevel="1" x14ac:dyDescent="0.2">
      <c r="A102" s="14" t="s">
        <v>58</v>
      </c>
      <c r="B102" s="38" t="s">
        <v>87</v>
      </c>
      <c r="C102" s="16"/>
      <c r="D102" s="16"/>
      <c r="E102" s="17"/>
      <c r="F102" s="131"/>
      <c r="G102" s="172"/>
      <c r="H102" s="151"/>
      <c r="I102" s="197">
        <f>G102/I$13</f>
        <v>0</v>
      </c>
      <c r="J102" s="131"/>
      <c r="K102" s="172"/>
      <c r="L102" s="151"/>
      <c r="M102" s="197">
        <f>K102/M$13</f>
        <v>0</v>
      </c>
    </row>
    <row r="103" spans="1:13" ht="15" outlineLevel="1" x14ac:dyDescent="0.2">
      <c r="A103" s="14" t="s">
        <v>59</v>
      </c>
      <c r="B103" s="38" t="s">
        <v>88</v>
      </c>
      <c r="C103" s="16"/>
      <c r="D103" s="16"/>
      <c r="E103" s="17"/>
      <c r="F103" s="131"/>
      <c r="G103" s="172"/>
      <c r="H103" s="151"/>
      <c r="I103" s="197">
        <f t="shared" ref="I103:I104" si="12">G103/I$13</f>
        <v>0</v>
      </c>
      <c r="J103" s="131"/>
      <c r="K103" s="172"/>
      <c r="L103" s="151"/>
      <c r="M103" s="197">
        <f t="shared" ref="M103:M104" si="13">K103/M$13</f>
        <v>0</v>
      </c>
    </row>
    <row r="104" spans="1:13" ht="15" outlineLevel="1" x14ac:dyDescent="0.2">
      <c r="A104" s="14" t="s">
        <v>60</v>
      </c>
      <c r="B104" s="38" t="s">
        <v>89</v>
      </c>
      <c r="C104" s="16"/>
      <c r="D104" s="16"/>
      <c r="E104" s="17"/>
      <c r="F104" s="131"/>
      <c r="G104" s="172"/>
      <c r="H104" s="151"/>
      <c r="I104" s="197">
        <f t="shared" si="12"/>
        <v>0</v>
      </c>
      <c r="J104" s="131"/>
      <c r="K104" s="172"/>
      <c r="L104" s="151"/>
      <c r="M104" s="197">
        <f t="shared" si="13"/>
        <v>0</v>
      </c>
    </row>
    <row r="105" spans="1:13" ht="15" outlineLevel="1" x14ac:dyDescent="0.2">
      <c r="A105" s="14" t="s">
        <v>95</v>
      </c>
      <c r="B105" s="38" t="s">
        <v>90</v>
      </c>
      <c r="C105" s="16"/>
      <c r="D105" s="16"/>
      <c r="E105" s="17"/>
      <c r="F105" s="131"/>
      <c r="G105" s="172"/>
      <c r="H105" s="151"/>
      <c r="I105" s="197">
        <f>G105/I$13</f>
        <v>0</v>
      </c>
      <c r="J105" s="131"/>
      <c r="K105" s="172"/>
      <c r="L105" s="151"/>
      <c r="M105" s="197">
        <f>K105/M$13</f>
        <v>0</v>
      </c>
    </row>
    <row r="106" spans="1:13" ht="15" outlineLevel="1" x14ac:dyDescent="0.2">
      <c r="A106" s="14" t="s">
        <v>96</v>
      </c>
      <c r="B106" s="38" t="s">
        <v>91</v>
      </c>
      <c r="C106" s="16"/>
      <c r="D106" s="16"/>
      <c r="E106" s="17"/>
      <c r="F106" s="131"/>
      <c r="G106" s="172"/>
      <c r="H106" s="151"/>
      <c r="I106" s="197">
        <f t="shared" ref="I106:I108" si="14">G106/I$13</f>
        <v>0</v>
      </c>
      <c r="J106" s="131"/>
      <c r="K106" s="172"/>
      <c r="L106" s="151"/>
      <c r="M106" s="197">
        <f t="shared" ref="M106:M108" si="15">K106/M$13</f>
        <v>0</v>
      </c>
    </row>
    <row r="107" spans="1:13" ht="15" outlineLevel="1" x14ac:dyDescent="0.2">
      <c r="A107" s="14" t="s">
        <v>97</v>
      </c>
      <c r="B107" s="38" t="s">
        <v>92</v>
      </c>
      <c r="C107" s="16"/>
      <c r="D107" s="16"/>
      <c r="E107" s="17"/>
      <c r="F107" s="131"/>
      <c r="G107" s="172"/>
      <c r="H107" s="151"/>
      <c r="I107" s="197">
        <f t="shared" si="14"/>
        <v>0</v>
      </c>
      <c r="J107" s="131"/>
      <c r="K107" s="172"/>
      <c r="L107" s="151"/>
      <c r="M107" s="197">
        <f t="shared" si="15"/>
        <v>0</v>
      </c>
    </row>
    <row r="108" spans="1:13" ht="15" outlineLevel="1" x14ac:dyDescent="0.2">
      <c r="A108" s="14" t="s">
        <v>98</v>
      </c>
      <c r="B108" s="38" t="s">
        <v>93</v>
      </c>
      <c r="C108" s="16"/>
      <c r="D108" s="16"/>
      <c r="E108" s="17"/>
      <c r="F108" s="131"/>
      <c r="G108" s="172"/>
      <c r="H108" s="151"/>
      <c r="I108" s="197">
        <f t="shared" si="14"/>
        <v>0</v>
      </c>
      <c r="J108" s="131"/>
      <c r="K108" s="172"/>
      <c r="L108" s="151"/>
      <c r="M108" s="197">
        <f t="shared" si="15"/>
        <v>0</v>
      </c>
    </row>
    <row r="109" spans="1:13" ht="18" x14ac:dyDescent="0.2">
      <c r="A109" s="32">
        <v>9</v>
      </c>
      <c r="B109" s="33" t="s">
        <v>63</v>
      </c>
      <c r="C109" s="16"/>
      <c r="D109" s="16"/>
      <c r="E109" s="17"/>
      <c r="F109" s="131"/>
      <c r="G109" s="168">
        <f>SUBTOTAL(9,G110:G115)</f>
        <v>0</v>
      </c>
      <c r="H109" s="151"/>
      <c r="I109" s="196">
        <f>G109/I$13</f>
        <v>0</v>
      </c>
      <c r="J109" s="131"/>
      <c r="K109" s="168">
        <f>SUBTOTAL(9,K110:K115)</f>
        <v>0</v>
      </c>
      <c r="L109" s="151"/>
      <c r="M109" s="196">
        <f>K109/M$13</f>
        <v>0</v>
      </c>
    </row>
    <row r="110" spans="1:13" ht="15" x14ac:dyDescent="0.2">
      <c r="A110" s="34" t="s">
        <v>99</v>
      </c>
      <c r="B110" s="35" t="s">
        <v>84</v>
      </c>
      <c r="C110" s="36"/>
      <c r="D110" s="36"/>
      <c r="E110" s="37"/>
      <c r="F110" s="131"/>
      <c r="G110" s="172"/>
      <c r="H110" s="151"/>
      <c r="I110" s="156"/>
      <c r="J110" s="131"/>
      <c r="K110" s="172"/>
      <c r="L110" s="151"/>
      <c r="M110" s="156"/>
    </row>
    <row r="111" spans="1:13" ht="15" x14ac:dyDescent="0.2">
      <c r="A111" s="34" t="s">
        <v>216</v>
      </c>
      <c r="B111" s="35" t="s">
        <v>85</v>
      </c>
      <c r="C111" s="36"/>
      <c r="D111" s="36"/>
      <c r="E111" s="37"/>
      <c r="F111" s="131"/>
      <c r="G111" s="172"/>
      <c r="H111" s="151"/>
      <c r="I111" s="156"/>
      <c r="J111" s="131"/>
      <c r="K111" s="172"/>
      <c r="L111" s="151"/>
      <c r="M111" s="156"/>
    </row>
    <row r="112" spans="1:13" ht="15" x14ac:dyDescent="0.2">
      <c r="A112" s="34" t="s">
        <v>100</v>
      </c>
      <c r="B112" s="38" t="s">
        <v>101</v>
      </c>
      <c r="C112" s="16"/>
      <c r="D112" s="16"/>
      <c r="E112" s="17"/>
      <c r="F112" s="131"/>
      <c r="G112" s="172"/>
      <c r="H112" s="151"/>
      <c r="I112" s="156"/>
      <c r="J112" s="131"/>
      <c r="K112" s="172"/>
      <c r="L112" s="151"/>
      <c r="M112" s="156"/>
    </row>
    <row r="113" spans="1:13" ht="15" x14ac:dyDescent="0.2">
      <c r="A113" s="34" t="s">
        <v>102</v>
      </c>
      <c r="B113" s="38" t="s">
        <v>103</v>
      </c>
      <c r="C113" s="16"/>
      <c r="D113" s="16"/>
      <c r="E113" s="17"/>
      <c r="F113" s="131"/>
      <c r="G113" s="172"/>
      <c r="H113" s="151"/>
      <c r="I113" s="156"/>
      <c r="J113" s="131"/>
      <c r="K113" s="172"/>
      <c r="L113" s="151"/>
      <c r="M113" s="156"/>
    </row>
    <row r="114" spans="1:13" ht="15" x14ac:dyDescent="0.2">
      <c r="A114" s="34" t="s">
        <v>104</v>
      </c>
      <c r="B114" s="38" t="s">
        <v>90</v>
      </c>
      <c r="C114" s="16"/>
      <c r="D114" s="16"/>
      <c r="E114" s="17"/>
      <c r="F114" s="131"/>
      <c r="G114" s="172"/>
      <c r="H114" s="151"/>
      <c r="I114" s="156"/>
      <c r="J114" s="131"/>
      <c r="K114" s="172"/>
      <c r="L114" s="151"/>
      <c r="M114" s="156"/>
    </row>
    <row r="115" spans="1:13" ht="15" x14ac:dyDescent="0.2">
      <c r="A115" s="34" t="s">
        <v>105</v>
      </c>
      <c r="B115" s="38" t="s">
        <v>106</v>
      </c>
      <c r="C115" s="16"/>
      <c r="D115" s="16"/>
      <c r="E115" s="17"/>
      <c r="F115" s="131"/>
      <c r="G115" s="172"/>
      <c r="H115" s="151"/>
      <c r="I115" s="156"/>
      <c r="J115" s="131"/>
      <c r="K115" s="172"/>
      <c r="L115" s="151"/>
      <c r="M115" s="156"/>
    </row>
    <row r="116" spans="1:13" ht="20.25" x14ac:dyDescent="0.2">
      <c r="A116" s="28" t="s">
        <v>107</v>
      </c>
      <c r="B116" s="29" t="s">
        <v>108</v>
      </c>
      <c r="C116" s="30"/>
      <c r="D116" s="30"/>
      <c r="E116" s="31"/>
      <c r="F116" s="131"/>
      <c r="G116" s="166">
        <f>SUBTOTAL(9,G117:G156)</f>
        <v>0</v>
      </c>
      <c r="H116" s="183">
        <f>G116/G$189</f>
        <v>0</v>
      </c>
      <c r="I116" s="201">
        <f>G116/I$12</f>
        <v>0</v>
      </c>
      <c r="J116" s="131"/>
      <c r="K116" s="166">
        <f>SUBTOTAL(9,K117:K156)</f>
        <v>0</v>
      </c>
      <c r="L116" s="183">
        <f>K116/K$189</f>
        <v>0</v>
      </c>
      <c r="M116" s="201">
        <f>K116/M$12</f>
        <v>0</v>
      </c>
    </row>
    <row r="117" spans="1:13" ht="18" x14ac:dyDescent="0.2">
      <c r="A117" s="32">
        <v>1</v>
      </c>
      <c r="B117" s="33" t="s">
        <v>73</v>
      </c>
      <c r="C117" s="16"/>
      <c r="D117" s="16"/>
      <c r="E117" s="17"/>
      <c r="F117" s="131"/>
      <c r="G117" s="202">
        <f>SUBTOTAL(9,G118:G132)</f>
        <v>0</v>
      </c>
      <c r="H117" s="151"/>
      <c r="I117" s="186">
        <f t="shared" ref="I117:I120" si="16">G117/I$12</f>
        <v>0</v>
      </c>
      <c r="J117" s="131"/>
      <c r="K117" s="202">
        <f>SUBTOTAL(9,K118:K132)</f>
        <v>0</v>
      </c>
      <c r="L117" s="151"/>
      <c r="M117" s="186">
        <f t="shared" ref="M117:M120" si="17">K117/M$12</f>
        <v>0</v>
      </c>
    </row>
    <row r="118" spans="1:13" ht="15" x14ac:dyDescent="0.2">
      <c r="A118" s="34" t="s">
        <v>25</v>
      </c>
      <c r="B118" s="58" t="s">
        <v>212</v>
      </c>
      <c r="C118" s="36"/>
      <c r="D118" s="36"/>
      <c r="E118" s="37"/>
      <c r="F118" s="131"/>
      <c r="G118" s="170"/>
      <c r="H118" s="151"/>
      <c r="I118" s="203">
        <f t="shared" si="16"/>
        <v>0</v>
      </c>
      <c r="J118" s="131"/>
      <c r="K118" s="170"/>
      <c r="L118" s="151"/>
      <c r="M118" s="203">
        <f t="shared" si="17"/>
        <v>0</v>
      </c>
    </row>
    <row r="119" spans="1:13" ht="15" x14ac:dyDescent="0.2">
      <c r="A119" s="14" t="s">
        <v>37</v>
      </c>
      <c r="B119" s="59" t="s">
        <v>109</v>
      </c>
      <c r="C119" s="16"/>
      <c r="D119" s="16"/>
      <c r="E119" s="17"/>
      <c r="F119" s="131"/>
      <c r="G119" s="170"/>
      <c r="H119" s="151"/>
      <c r="I119" s="203">
        <f t="shared" si="16"/>
        <v>0</v>
      </c>
      <c r="J119" s="131"/>
      <c r="K119" s="170"/>
      <c r="L119" s="151"/>
      <c r="M119" s="203">
        <f t="shared" si="17"/>
        <v>0</v>
      </c>
    </row>
    <row r="120" spans="1:13" ht="15" x14ac:dyDescent="0.2">
      <c r="A120" s="14" t="s">
        <v>39</v>
      </c>
      <c r="B120" s="59" t="s">
        <v>110</v>
      </c>
      <c r="C120" s="16"/>
      <c r="D120" s="16"/>
      <c r="E120" s="17"/>
      <c r="F120" s="131"/>
      <c r="G120" s="170"/>
      <c r="H120" s="151"/>
      <c r="I120" s="203">
        <f t="shared" si="16"/>
        <v>0</v>
      </c>
      <c r="J120" s="131"/>
      <c r="K120" s="170"/>
      <c r="L120" s="151"/>
      <c r="M120" s="203">
        <f t="shared" si="17"/>
        <v>0</v>
      </c>
    </row>
    <row r="121" spans="1:13" ht="15" x14ac:dyDescent="0.2">
      <c r="A121" s="14" t="s">
        <v>41</v>
      </c>
      <c r="B121" s="249" t="s">
        <v>210</v>
      </c>
      <c r="C121" s="16"/>
      <c r="D121" s="16"/>
      <c r="E121" s="17"/>
      <c r="F121" s="131"/>
      <c r="G121" s="250">
        <f>SUBTOTAL(9,G122:G125)</f>
        <v>0</v>
      </c>
      <c r="H121" s="151"/>
      <c r="I121" s="203"/>
      <c r="J121" s="131"/>
      <c r="K121" s="250">
        <f>SUBTOTAL(9,K122:K125)</f>
        <v>0</v>
      </c>
      <c r="L121" s="151"/>
      <c r="M121" s="203"/>
    </row>
    <row r="122" spans="1:13" ht="15" customHeight="1" x14ac:dyDescent="0.2">
      <c r="A122" s="14" t="s">
        <v>111</v>
      </c>
      <c r="B122" s="281" t="s">
        <v>112</v>
      </c>
      <c r="C122" s="282"/>
      <c r="D122" s="282"/>
      <c r="E122" s="283"/>
      <c r="F122" s="131"/>
      <c r="G122" s="170"/>
      <c r="H122" s="151"/>
      <c r="I122" s="203">
        <f>G122/I$12</f>
        <v>0</v>
      </c>
      <c r="J122" s="131"/>
      <c r="K122" s="170"/>
      <c r="L122" s="151"/>
      <c r="M122" s="203">
        <f>K122/M$12</f>
        <v>0</v>
      </c>
    </row>
    <row r="123" spans="1:13" ht="15" customHeight="1" x14ac:dyDescent="0.2">
      <c r="A123" s="14" t="s">
        <v>113</v>
      </c>
      <c r="B123" s="281" t="s">
        <v>114</v>
      </c>
      <c r="C123" s="282"/>
      <c r="D123" s="282"/>
      <c r="E123" s="283"/>
      <c r="F123" s="131"/>
      <c r="G123" s="170"/>
      <c r="H123" s="151"/>
      <c r="I123" s="203">
        <f>G123/I13</f>
        <v>0</v>
      </c>
      <c r="J123" s="131"/>
      <c r="K123" s="170"/>
      <c r="L123" s="151"/>
      <c r="M123" s="203">
        <f>K123/M13</f>
        <v>0</v>
      </c>
    </row>
    <row r="124" spans="1:13" ht="15" customHeight="1" x14ac:dyDescent="0.2">
      <c r="A124" s="14" t="s">
        <v>115</v>
      </c>
      <c r="B124" s="281" t="s">
        <v>116</v>
      </c>
      <c r="C124" s="282"/>
      <c r="D124" s="282"/>
      <c r="E124" s="283"/>
      <c r="F124" s="131"/>
      <c r="G124" s="170"/>
      <c r="H124" s="151"/>
      <c r="I124" s="203"/>
      <c r="J124" s="131"/>
      <c r="K124" s="170"/>
      <c r="L124" s="151"/>
      <c r="M124" s="203"/>
    </row>
    <row r="125" spans="1:13" ht="15" customHeight="1" x14ac:dyDescent="0.2">
      <c r="A125" s="14" t="s">
        <v>117</v>
      </c>
      <c r="B125" s="281" t="s">
        <v>118</v>
      </c>
      <c r="C125" s="282"/>
      <c r="D125" s="282"/>
      <c r="E125" s="283"/>
      <c r="F125" s="131"/>
      <c r="G125" s="170"/>
      <c r="H125" s="151"/>
      <c r="I125" s="203"/>
      <c r="J125" s="131"/>
      <c r="K125" s="170"/>
      <c r="L125" s="151"/>
      <c r="M125" s="203"/>
    </row>
    <row r="126" spans="1:13" ht="15" customHeight="1" x14ac:dyDescent="0.2">
      <c r="A126" s="60" t="s">
        <v>43</v>
      </c>
      <c r="B126" s="292" t="s">
        <v>211</v>
      </c>
      <c r="C126" s="293"/>
      <c r="D126" s="293"/>
      <c r="E126" s="294"/>
      <c r="F126" s="131"/>
      <c r="G126" s="250">
        <f>SUBTOTAL(9,G127:G128)</f>
        <v>0</v>
      </c>
      <c r="H126" s="151"/>
      <c r="I126" s="203"/>
      <c r="J126" s="131"/>
      <c r="K126" s="250">
        <f>SUBTOTAL(9,K127:K128)</f>
        <v>0</v>
      </c>
      <c r="L126" s="151"/>
      <c r="M126" s="203"/>
    </row>
    <row r="127" spans="1:13" ht="15" x14ac:dyDescent="0.2">
      <c r="A127" s="14" t="s">
        <v>119</v>
      </c>
      <c r="B127" s="38" t="s">
        <v>120</v>
      </c>
      <c r="C127" s="16"/>
      <c r="D127" s="16"/>
      <c r="E127" s="17"/>
      <c r="F127" s="131"/>
      <c r="G127" s="170"/>
      <c r="H127" s="151"/>
      <c r="I127" s="203">
        <f>G127/I$12</f>
        <v>0</v>
      </c>
      <c r="J127" s="131"/>
      <c r="K127" s="170"/>
      <c r="L127" s="151"/>
      <c r="M127" s="203">
        <f>K127/M$12</f>
        <v>0</v>
      </c>
    </row>
    <row r="128" spans="1:13" ht="15" x14ac:dyDescent="0.2">
      <c r="A128" s="14" t="s">
        <v>121</v>
      </c>
      <c r="B128" s="38" t="s">
        <v>122</v>
      </c>
      <c r="C128" s="16"/>
      <c r="D128" s="16"/>
      <c r="E128" s="17"/>
      <c r="F128" s="131"/>
      <c r="G128" s="170"/>
      <c r="H128" s="151"/>
      <c r="I128" s="203"/>
      <c r="J128" s="131"/>
      <c r="K128" s="170"/>
      <c r="L128" s="151"/>
      <c r="M128" s="203"/>
    </row>
    <row r="129" spans="1:13" ht="15" x14ac:dyDescent="0.2">
      <c r="A129" s="14" t="s">
        <v>45</v>
      </c>
      <c r="B129" s="38" t="s">
        <v>123</v>
      </c>
      <c r="C129" s="16"/>
      <c r="D129" s="16"/>
      <c r="E129" s="17"/>
      <c r="F129" s="131"/>
      <c r="G129" s="170"/>
      <c r="H129" s="151"/>
      <c r="I129" s="203">
        <f>G129/I$12</f>
        <v>0</v>
      </c>
      <c r="J129" s="131"/>
      <c r="K129" s="170"/>
      <c r="L129" s="151"/>
      <c r="M129" s="203">
        <f>K129/M$12</f>
        <v>0</v>
      </c>
    </row>
    <row r="130" spans="1:13" ht="15" x14ac:dyDescent="0.2">
      <c r="A130" s="14" t="s">
        <v>47</v>
      </c>
      <c r="B130" s="38" t="s">
        <v>124</v>
      </c>
      <c r="C130" s="16"/>
      <c r="D130" s="16"/>
      <c r="E130" s="17"/>
      <c r="F130" s="131"/>
      <c r="G130" s="170"/>
      <c r="H130" s="151"/>
      <c r="I130" s="203">
        <f>G130/I$12</f>
        <v>0</v>
      </c>
      <c r="J130" s="131"/>
      <c r="K130" s="170"/>
      <c r="L130" s="151"/>
      <c r="M130" s="203">
        <f>K130/M$12</f>
        <v>0</v>
      </c>
    </row>
    <row r="131" spans="1:13" ht="15" x14ac:dyDescent="0.2">
      <c r="A131" s="14" t="s">
        <v>125</v>
      </c>
      <c r="B131" s="38" t="s">
        <v>126</v>
      </c>
      <c r="C131" s="16"/>
      <c r="D131" s="16"/>
      <c r="E131" s="17"/>
      <c r="F131" s="131"/>
      <c r="G131" s="170"/>
      <c r="H131" s="151"/>
      <c r="I131" s="203">
        <f>G131/I$12</f>
        <v>0</v>
      </c>
      <c r="J131" s="131"/>
      <c r="K131" s="170"/>
      <c r="L131" s="151"/>
      <c r="M131" s="203">
        <f>K131/M$12</f>
        <v>0</v>
      </c>
    </row>
    <row r="132" spans="1:13" ht="15" x14ac:dyDescent="0.2">
      <c r="A132" s="14" t="s">
        <v>127</v>
      </c>
      <c r="B132" s="38" t="s">
        <v>128</v>
      </c>
      <c r="C132" s="16"/>
      <c r="D132" s="16"/>
      <c r="E132" s="17"/>
      <c r="F132" s="131"/>
      <c r="G132" s="170"/>
      <c r="H132" s="151"/>
      <c r="I132" s="203">
        <f>G132/I$12</f>
        <v>0</v>
      </c>
      <c r="J132" s="131"/>
      <c r="K132" s="170"/>
      <c r="L132" s="151"/>
      <c r="M132" s="203">
        <f>K132/M$12</f>
        <v>0</v>
      </c>
    </row>
    <row r="133" spans="1:13" ht="18" x14ac:dyDescent="0.2">
      <c r="A133" s="32">
        <v>2</v>
      </c>
      <c r="B133" s="33" t="s">
        <v>129</v>
      </c>
      <c r="C133" s="16"/>
      <c r="D133" s="16"/>
      <c r="E133" s="17"/>
      <c r="F133" s="131"/>
      <c r="G133" s="204">
        <f>+SUBTOTAL(9,G134:G154)</f>
        <v>0</v>
      </c>
      <c r="H133" s="151"/>
      <c r="I133" s="205">
        <f>G133/I$12</f>
        <v>0</v>
      </c>
      <c r="J133" s="131"/>
      <c r="K133" s="204">
        <f>+SUBTOTAL(9,K134:K154)</f>
        <v>0</v>
      </c>
      <c r="L133" s="151"/>
      <c r="M133" s="205">
        <f>K133/M$12</f>
        <v>0</v>
      </c>
    </row>
    <row r="134" spans="1:13" ht="15" outlineLevel="1" x14ac:dyDescent="0.2">
      <c r="A134" s="34" t="s">
        <v>55</v>
      </c>
      <c r="B134" s="58" t="s">
        <v>212</v>
      </c>
      <c r="C134" s="36"/>
      <c r="D134" s="36"/>
      <c r="E134" s="37"/>
      <c r="F134" s="131"/>
      <c r="G134" s="172"/>
      <c r="H134" s="151"/>
      <c r="I134" s="156"/>
      <c r="J134" s="131"/>
      <c r="K134" s="172"/>
      <c r="L134" s="151"/>
      <c r="M134" s="156"/>
    </row>
    <row r="135" spans="1:13" ht="15" outlineLevel="1" x14ac:dyDescent="0.2">
      <c r="A135" s="14" t="s">
        <v>57</v>
      </c>
      <c r="B135" s="59" t="s">
        <v>213</v>
      </c>
      <c r="C135" s="16"/>
      <c r="D135" s="16"/>
      <c r="E135" s="17"/>
      <c r="F135" s="131"/>
      <c r="G135" s="172"/>
      <c r="H135" s="151"/>
      <c r="I135" s="156"/>
      <c r="J135" s="131"/>
      <c r="K135" s="172"/>
      <c r="L135" s="151"/>
      <c r="M135" s="156"/>
    </row>
    <row r="136" spans="1:13" ht="15" outlineLevel="1" x14ac:dyDescent="0.2">
      <c r="A136" s="14" t="s">
        <v>81</v>
      </c>
      <c r="B136" s="59" t="s">
        <v>214</v>
      </c>
      <c r="C136" s="16"/>
      <c r="D136" s="16"/>
      <c r="E136" s="17"/>
      <c r="F136" s="131"/>
      <c r="G136" s="172"/>
      <c r="H136" s="151"/>
      <c r="I136" s="156"/>
      <c r="J136" s="131"/>
      <c r="K136" s="172"/>
      <c r="L136" s="151"/>
      <c r="M136" s="156"/>
    </row>
    <row r="137" spans="1:13" ht="15" outlineLevel="1" x14ac:dyDescent="0.2">
      <c r="A137" s="14" t="s">
        <v>58</v>
      </c>
      <c r="B137" s="249" t="s">
        <v>210</v>
      </c>
      <c r="C137" s="16"/>
      <c r="D137" s="16"/>
      <c r="E137" s="17"/>
      <c r="F137" s="131"/>
      <c r="G137" s="172">
        <f>SUBTOTAL(9,G138:G143)</f>
        <v>0</v>
      </c>
      <c r="H137" s="151"/>
      <c r="I137" s="156"/>
      <c r="J137" s="131"/>
      <c r="K137" s="172">
        <f>SUBTOTAL(9,K138:K143)</f>
        <v>0</v>
      </c>
      <c r="L137" s="151"/>
      <c r="M137" s="156"/>
    </row>
    <row r="138" spans="1:13" s="244" customFormat="1" ht="15" outlineLevel="1" x14ac:dyDescent="0.2">
      <c r="A138" s="60" t="s">
        <v>130</v>
      </c>
      <c r="B138" s="281" t="s">
        <v>112</v>
      </c>
      <c r="C138" s="282"/>
      <c r="D138" s="282"/>
      <c r="E138" s="283"/>
      <c r="F138" s="131"/>
      <c r="G138" s="206"/>
      <c r="H138" s="207"/>
      <c r="I138" s="156"/>
      <c r="J138" s="131"/>
      <c r="K138" s="206"/>
      <c r="L138" s="207"/>
      <c r="M138" s="156"/>
    </row>
    <row r="139" spans="1:13" s="244" customFormat="1" ht="15" outlineLevel="1" x14ac:dyDescent="0.2">
      <c r="A139" s="60" t="s">
        <v>131</v>
      </c>
      <c r="B139" s="281" t="s">
        <v>114</v>
      </c>
      <c r="C139" s="282"/>
      <c r="D139" s="282"/>
      <c r="E139" s="283"/>
      <c r="F139" s="131"/>
      <c r="G139" s="206"/>
      <c r="H139" s="207"/>
      <c r="I139" s="156"/>
      <c r="J139" s="131"/>
      <c r="K139" s="206"/>
      <c r="L139" s="207"/>
      <c r="M139" s="156"/>
    </row>
    <row r="140" spans="1:13" s="244" customFormat="1" ht="15" outlineLevel="1" x14ac:dyDescent="0.2">
      <c r="A140" s="60" t="s">
        <v>132</v>
      </c>
      <c r="B140" s="281" t="s">
        <v>116</v>
      </c>
      <c r="C140" s="282"/>
      <c r="D140" s="282"/>
      <c r="E140" s="283"/>
      <c r="F140" s="131"/>
      <c r="G140" s="206"/>
      <c r="H140" s="207"/>
      <c r="I140" s="156"/>
      <c r="J140" s="131"/>
      <c r="K140" s="206"/>
      <c r="L140" s="207"/>
      <c r="M140" s="156"/>
    </row>
    <row r="141" spans="1:13" s="244" customFormat="1" ht="15" outlineLevel="1" x14ac:dyDescent="0.2">
      <c r="A141" s="60" t="s">
        <v>133</v>
      </c>
      <c r="B141" s="281" t="s">
        <v>118</v>
      </c>
      <c r="C141" s="282"/>
      <c r="D141" s="282"/>
      <c r="E141" s="283"/>
      <c r="F141" s="131"/>
      <c r="G141" s="206"/>
      <c r="H141" s="207"/>
      <c r="I141" s="156"/>
      <c r="J141" s="131"/>
      <c r="K141" s="206"/>
      <c r="L141" s="207"/>
      <c r="M141" s="156"/>
    </row>
    <row r="142" spans="1:13" s="244" customFormat="1" ht="15" customHeight="1" outlineLevel="1" x14ac:dyDescent="0.2">
      <c r="A142" s="60" t="s">
        <v>134</v>
      </c>
      <c r="B142" s="281" t="s">
        <v>135</v>
      </c>
      <c r="C142" s="282"/>
      <c r="D142" s="282"/>
      <c r="E142" s="283"/>
      <c r="F142" s="255"/>
      <c r="G142" s="206"/>
      <c r="H142" s="207"/>
      <c r="I142" s="156"/>
      <c r="J142" s="270"/>
      <c r="K142" s="206"/>
      <c r="L142" s="207"/>
      <c r="M142" s="156"/>
    </row>
    <row r="143" spans="1:13" s="244" customFormat="1" ht="15" outlineLevel="1" x14ac:dyDescent="0.2">
      <c r="A143" s="60" t="s">
        <v>136</v>
      </c>
      <c r="B143" s="281" t="s">
        <v>137</v>
      </c>
      <c r="C143" s="282"/>
      <c r="D143" s="282"/>
      <c r="E143" s="283"/>
      <c r="F143" s="255"/>
      <c r="G143" s="206"/>
      <c r="H143" s="207"/>
      <c r="I143" s="156"/>
      <c r="J143" s="270"/>
      <c r="K143" s="206"/>
      <c r="L143" s="207"/>
      <c r="M143" s="156"/>
    </row>
    <row r="144" spans="1:13" s="244" customFormat="1" ht="15" customHeight="1" outlineLevel="1" x14ac:dyDescent="0.2">
      <c r="A144" s="60" t="s">
        <v>59</v>
      </c>
      <c r="B144" s="292" t="s">
        <v>211</v>
      </c>
      <c r="C144" s="293"/>
      <c r="D144" s="293"/>
      <c r="E144" s="294"/>
      <c r="F144" s="248"/>
      <c r="G144" s="206">
        <f>SUBTOTAL(9,G145:G146)</f>
        <v>0</v>
      </c>
      <c r="H144" s="207"/>
      <c r="I144" s="156"/>
      <c r="J144" s="248"/>
      <c r="K144" s="206">
        <f>SUBTOTAL(9,K145:K146)</f>
        <v>0</v>
      </c>
      <c r="L144" s="207"/>
      <c r="M144" s="156"/>
    </row>
    <row r="145" spans="1:13" ht="15" outlineLevel="1" x14ac:dyDescent="0.2">
      <c r="A145" s="14" t="s">
        <v>138</v>
      </c>
      <c r="B145" s="38" t="s">
        <v>139</v>
      </c>
      <c r="C145" s="16"/>
      <c r="D145" s="16"/>
      <c r="E145" s="17"/>
      <c r="F145" s="131"/>
      <c r="G145" s="172"/>
      <c r="H145" s="151"/>
      <c r="I145" s="156"/>
      <c r="J145" s="131"/>
      <c r="K145" s="172"/>
      <c r="L145" s="151"/>
      <c r="M145" s="156"/>
    </row>
    <row r="146" spans="1:13" ht="15" outlineLevel="1" x14ac:dyDescent="0.2">
      <c r="A146" s="14" t="s">
        <v>140</v>
      </c>
      <c r="B146" s="38" t="s">
        <v>141</v>
      </c>
      <c r="C146" s="16"/>
      <c r="D146" s="16"/>
      <c r="E146" s="17"/>
      <c r="F146" s="131"/>
      <c r="G146" s="172"/>
      <c r="H146" s="151"/>
      <c r="I146" s="156"/>
      <c r="J146" s="131"/>
      <c r="K146" s="172"/>
      <c r="L146" s="151"/>
      <c r="M146" s="156"/>
    </row>
    <row r="147" spans="1:13" ht="15" outlineLevel="1" x14ac:dyDescent="0.2">
      <c r="A147" s="14" t="s">
        <v>60</v>
      </c>
      <c r="B147" s="38" t="s">
        <v>123</v>
      </c>
      <c r="C147" s="16"/>
      <c r="D147" s="16"/>
      <c r="E147" s="17"/>
      <c r="F147" s="131"/>
      <c r="G147" s="172"/>
      <c r="H147" s="151"/>
      <c r="I147" s="156"/>
      <c r="J147" s="131"/>
      <c r="K147" s="172"/>
      <c r="L147" s="151"/>
      <c r="M147" s="156"/>
    </row>
    <row r="148" spans="1:13" ht="15" outlineLevel="1" x14ac:dyDescent="0.2">
      <c r="A148" s="14" t="s">
        <v>95</v>
      </c>
      <c r="B148" s="38" t="s">
        <v>124</v>
      </c>
      <c r="C148" s="16"/>
      <c r="D148" s="16"/>
      <c r="E148" s="17"/>
      <c r="F148" s="131"/>
      <c r="G148" s="172"/>
      <c r="H148" s="151"/>
      <c r="I148" s="156"/>
      <c r="J148" s="131"/>
      <c r="K148" s="172"/>
      <c r="L148" s="151"/>
      <c r="M148" s="156"/>
    </row>
    <row r="149" spans="1:13" ht="15" outlineLevel="1" x14ac:dyDescent="0.2">
      <c r="A149" s="14" t="s">
        <v>96</v>
      </c>
      <c r="B149" s="38" t="s">
        <v>126</v>
      </c>
      <c r="C149" s="16"/>
      <c r="D149" s="16"/>
      <c r="E149" s="17"/>
      <c r="F149" s="131"/>
      <c r="G149" s="172"/>
      <c r="H149" s="151"/>
      <c r="I149" s="156"/>
      <c r="J149" s="131"/>
      <c r="K149" s="172"/>
      <c r="L149" s="151"/>
      <c r="M149" s="156"/>
    </row>
    <row r="150" spans="1:13" ht="15" outlineLevel="1" x14ac:dyDescent="0.2">
      <c r="A150" s="14" t="s">
        <v>142</v>
      </c>
      <c r="B150" s="38" t="s">
        <v>143</v>
      </c>
      <c r="C150" s="16"/>
      <c r="D150" s="16"/>
      <c r="E150" s="17"/>
      <c r="F150" s="131"/>
      <c r="G150" s="172"/>
      <c r="H150" s="151"/>
      <c r="I150" s="156"/>
      <c r="J150" s="131"/>
      <c r="K150" s="172"/>
      <c r="L150" s="151"/>
      <c r="M150" s="156"/>
    </row>
    <row r="151" spans="1:13" ht="15" outlineLevel="1" x14ac:dyDescent="0.2">
      <c r="A151" s="14" t="s">
        <v>144</v>
      </c>
      <c r="B151" s="38" t="s">
        <v>128</v>
      </c>
      <c r="C151" s="16"/>
      <c r="D151" s="16"/>
      <c r="E151" s="17"/>
      <c r="F151" s="131"/>
      <c r="G151" s="172"/>
      <c r="H151" s="151"/>
      <c r="I151" s="156"/>
      <c r="J151" s="131"/>
      <c r="K151" s="172"/>
      <c r="L151" s="151"/>
      <c r="M151" s="156"/>
    </row>
    <row r="152" spans="1:13" ht="15" outlineLevel="1" x14ac:dyDescent="0.2">
      <c r="A152" s="14"/>
      <c r="B152" s="38" t="s">
        <v>145</v>
      </c>
      <c r="C152" s="16"/>
      <c r="D152" s="16"/>
      <c r="E152" s="17"/>
      <c r="F152" s="131"/>
      <c r="G152" s="172"/>
      <c r="H152" s="151"/>
      <c r="I152" s="156"/>
      <c r="J152" s="131"/>
      <c r="K152" s="172"/>
      <c r="L152" s="151"/>
      <c r="M152" s="156"/>
    </row>
    <row r="153" spans="1:13" ht="15" outlineLevel="1" x14ac:dyDescent="0.2">
      <c r="A153" s="14"/>
      <c r="B153" s="38" t="s">
        <v>146</v>
      </c>
      <c r="C153" s="16"/>
      <c r="D153" s="16"/>
      <c r="E153" s="17"/>
      <c r="F153" s="131"/>
      <c r="G153" s="172"/>
      <c r="H153" s="151"/>
      <c r="I153" s="156"/>
      <c r="J153" s="131"/>
      <c r="K153" s="172"/>
      <c r="L153" s="151"/>
      <c r="M153" s="156"/>
    </row>
    <row r="154" spans="1:13" ht="15" outlineLevel="1" x14ac:dyDescent="0.2">
      <c r="A154" s="14"/>
      <c r="B154" s="38" t="s">
        <v>147</v>
      </c>
      <c r="C154" s="16"/>
      <c r="D154" s="16"/>
      <c r="E154" s="17"/>
      <c r="F154" s="131"/>
      <c r="G154" s="172"/>
      <c r="H154" s="151"/>
      <c r="I154" s="156"/>
      <c r="J154" s="131"/>
      <c r="K154" s="172"/>
      <c r="L154" s="151"/>
      <c r="M154" s="156"/>
    </row>
    <row r="155" spans="1:13" ht="18" x14ac:dyDescent="0.2">
      <c r="A155" s="32">
        <v>9</v>
      </c>
      <c r="B155" s="33" t="s">
        <v>63</v>
      </c>
      <c r="C155" s="16"/>
      <c r="D155" s="16"/>
      <c r="E155" s="17"/>
      <c r="F155" s="131"/>
      <c r="G155" s="202">
        <f>SUBTOTAL(9,G156)</f>
        <v>0</v>
      </c>
      <c r="H155" s="151"/>
      <c r="I155" s="186">
        <f t="shared" ref="I155" si="18">G155/I$12</f>
        <v>0</v>
      </c>
      <c r="J155" s="131"/>
      <c r="K155" s="202">
        <f>SUBTOTAL(9,K156)</f>
        <v>0</v>
      </c>
      <c r="L155" s="151"/>
      <c r="M155" s="186">
        <f t="shared" ref="M155" si="19">K155/M$12</f>
        <v>0</v>
      </c>
    </row>
    <row r="156" spans="1:13" s="244" customFormat="1" ht="15" x14ac:dyDescent="0.2">
      <c r="A156" s="60" t="s">
        <v>215</v>
      </c>
      <c r="B156" s="281" t="s">
        <v>123</v>
      </c>
      <c r="C156" s="282"/>
      <c r="D156" s="282"/>
      <c r="E156" s="283"/>
      <c r="F156" s="255"/>
      <c r="G156" s="206"/>
      <c r="H156" s="207"/>
      <c r="I156" s="156"/>
      <c r="J156" s="270"/>
      <c r="K156" s="206"/>
      <c r="L156" s="207"/>
      <c r="M156" s="156"/>
    </row>
    <row r="157" spans="1:13" ht="20.25" x14ac:dyDescent="0.2">
      <c r="A157" s="61" t="s">
        <v>148</v>
      </c>
      <c r="B157" s="62" t="s">
        <v>149</v>
      </c>
      <c r="C157" s="63"/>
      <c r="D157" s="63"/>
      <c r="E157" s="64"/>
      <c r="F157" s="131"/>
      <c r="G157" s="208">
        <f>+SUBTOTAL(9,G158:G162)</f>
        <v>0</v>
      </c>
      <c r="H157" s="209">
        <f>G157/G$189</f>
        <v>0</v>
      </c>
      <c r="I157" s="210">
        <f>G157/I$14</f>
        <v>0</v>
      </c>
      <c r="J157" s="131"/>
      <c r="K157" s="208">
        <f>+SUBTOTAL(9,K158:K162)</f>
        <v>0</v>
      </c>
      <c r="L157" s="209">
        <f>K157/K$189</f>
        <v>0</v>
      </c>
      <c r="M157" s="210">
        <f>K157/M$14</f>
        <v>0</v>
      </c>
    </row>
    <row r="158" spans="1:13" ht="15" x14ac:dyDescent="0.2">
      <c r="A158" s="34">
        <v>1</v>
      </c>
      <c r="B158" s="65" t="s">
        <v>150</v>
      </c>
      <c r="C158" s="36"/>
      <c r="D158" s="36"/>
      <c r="E158" s="37"/>
      <c r="F158" s="131"/>
      <c r="G158" s="211"/>
      <c r="H158" s="212"/>
      <c r="I158" s="213"/>
      <c r="J158" s="131"/>
      <c r="K158" s="211"/>
      <c r="L158" s="212"/>
      <c r="M158" s="213"/>
    </row>
    <row r="159" spans="1:13" ht="15" x14ac:dyDescent="0.2">
      <c r="A159" s="14">
        <v>2</v>
      </c>
      <c r="B159" s="66" t="s">
        <v>151</v>
      </c>
      <c r="C159" s="16"/>
      <c r="D159" s="16"/>
      <c r="E159" s="17"/>
      <c r="F159" s="131"/>
      <c r="G159" s="172"/>
      <c r="H159" s="151"/>
      <c r="I159" s="156"/>
      <c r="J159" s="131"/>
      <c r="K159" s="172"/>
      <c r="L159" s="151"/>
      <c r="M159" s="156"/>
    </row>
    <row r="160" spans="1:13" ht="15" x14ac:dyDescent="0.2">
      <c r="A160" s="14">
        <v>3</v>
      </c>
      <c r="B160" s="66" t="s">
        <v>152</v>
      </c>
      <c r="C160" s="16"/>
      <c r="D160" s="16"/>
      <c r="E160" s="17"/>
      <c r="F160" s="131"/>
      <c r="G160" s="172"/>
      <c r="H160" s="151"/>
      <c r="I160" s="156"/>
      <c r="J160" s="131"/>
      <c r="K160" s="172"/>
      <c r="L160" s="151"/>
      <c r="M160" s="156"/>
    </row>
    <row r="161" spans="1:13" ht="15" x14ac:dyDescent="0.2">
      <c r="A161" s="14">
        <v>4</v>
      </c>
      <c r="B161" s="66" t="s">
        <v>153</v>
      </c>
      <c r="C161" s="16"/>
      <c r="D161" s="16"/>
      <c r="E161" s="17"/>
      <c r="F161" s="131"/>
      <c r="G161" s="172"/>
      <c r="H161" s="151"/>
      <c r="I161" s="156"/>
      <c r="J161" s="131"/>
      <c r="K161" s="172"/>
      <c r="L161" s="151"/>
      <c r="M161" s="156"/>
    </row>
    <row r="162" spans="1:13" ht="15" x14ac:dyDescent="0.2">
      <c r="A162" s="266">
        <v>5</v>
      </c>
      <c r="B162" s="267" t="s">
        <v>154</v>
      </c>
      <c r="C162" s="268"/>
      <c r="D162" s="268"/>
      <c r="E162" s="269"/>
      <c r="F162" s="131"/>
      <c r="G162" s="199"/>
      <c r="H162" s="191"/>
      <c r="I162" s="200"/>
      <c r="J162" s="131"/>
      <c r="K162" s="199"/>
      <c r="L162" s="191"/>
      <c r="M162" s="200"/>
    </row>
    <row r="163" spans="1:13" ht="20.25" x14ac:dyDescent="0.2">
      <c r="A163" s="43" t="s">
        <v>155</v>
      </c>
      <c r="B163" s="56" t="s">
        <v>156</v>
      </c>
      <c r="E163" s="37"/>
      <c r="F163" s="214"/>
      <c r="G163" s="215">
        <v>0</v>
      </c>
      <c r="H163" s="209">
        <f>G163/G$189</f>
        <v>0</v>
      </c>
      <c r="I163" s="216"/>
      <c r="J163" s="214"/>
      <c r="K163" s="215">
        <v>0</v>
      </c>
      <c r="L163" s="209">
        <f>K163/K$189</f>
        <v>0</v>
      </c>
      <c r="M163" s="216"/>
    </row>
    <row r="164" spans="1:13" ht="20.25" outlineLevel="1" x14ac:dyDescent="0.2">
      <c r="A164" s="43" t="s">
        <v>157</v>
      </c>
      <c r="B164" s="56" t="s">
        <v>158</v>
      </c>
      <c r="E164" s="17"/>
      <c r="F164" s="131"/>
      <c r="G164" s="217"/>
      <c r="H164" s="218"/>
      <c r="I164" s="146"/>
      <c r="J164" s="131"/>
      <c r="K164" s="217"/>
      <c r="L164" s="218"/>
      <c r="M164" s="146"/>
    </row>
    <row r="165" spans="1:13" ht="15" outlineLevel="1" x14ac:dyDescent="0.2">
      <c r="A165" s="14" t="s">
        <v>159</v>
      </c>
      <c r="B165" s="38" t="s">
        <v>160</v>
      </c>
      <c r="C165" s="16"/>
      <c r="D165" s="16"/>
      <c r="E165" s="17"/>
      <c r="F165" s="131"/>
      <c r="G165" s="217"/>
      <c r="H165" s="218"/>
      <c r="I165" s="146"/>
      <c r="J165" s="131"/>
      <c r="K165" s="217"/>
      <c r="L165" s="218"/>
      <c r="M165" s="146"/>
    </row>
    <row r="166" spans="1:13" ht="15" outlineLevel="1" x14ac:dyDescent="0.2">
      <c r="A166" s="14" t="s">
        <v>161</v>
      </c>
      <c r="B166" s="38" t="s">
        <v>162</v>
      </c>
      <c r="C166" s="16"/>
      <c r="D166" s="16"/>
      <c r="E166" s="17"/>
      <c r="F166" s="131"/>
      <c r="G166" s="217"/>
      <c r="H166" s="218"/>
      <c r="I166" s="146"/>
      <c r="J166" s="131"/>
      <c r="K166" s="217"/>
      <c r="L166" s="218"/>
      <c r="M166" s="146"/>
    </row>
    <row r="167" spans="1:13" ht="15" outlineLevel="1" x14ac:dyDescent="0.2">
      <c r="A167" s="14" t="s">
        <v>163</v>
      </c>
      <c r="B167" s="38" t="s">
        <v>164</v>
      </c>
      <c r="C167" s="16"/>
      <c r="D167" s="16"/>
      <c r="E167" s="17"/>
      <c r="F167" s="131"/>
      <c r="G167" s="217"/>
      <c r="H167" s="218"/>
      <c r="I167" s="146"/>
      <c r="J167" s="131"/>
      <c r="K167" s="217"/>
      <c r="L167" s="218"/>
      <c r="M167" s="146"/>
    </row>
    <row r="168" spans="1:13" ht="15" outlineLevel="1" x14ac:dyDescent="0.2">
      <c r="A168" s="14" t="s">
        <v>165</v>
      </c>
      <c r="B168" s="38" t="s">
        <v>83</v>
      </c>
      <c r="C168" s="16"/>
      <c r="D168" s="16"/>
      <c r="E168" s="17"/>
      <c r="F168" s="131"/>
      <c r="G168" s="217"/>
      <c r="H168" s="218"/>
      <c r="I168" s="146"/>
      <c r="J168" s="131"/>
      <c r="K168" s="217"/>
      <c r="L168" s="218"/>
      <c r="M168" s="146"/>
    </row>
    <row r="169" spans="1:13" ht="15" outlineLevel="1" x14ac:dyDescent="0.2">
      <c r="A169" s="14" t="s">
        <v>166</v>
      </c>
      <c r="B169" s="38" t="s">
        <v>108</v>
      </c>
      <c r="C169" s="16"/>
      <c r="D169" s="16"/>
      <c r="E169" s="17"/>
      <c r="F169" s="131"/>
      <c r="G169" s="217"/>
      <c r="H169" s="218"/>
      <c r="I169" s="146"/>
      <c r="J169" s="131"/>
      <c r="K169" s="217"/>
      <c r="L169" s="218"/>
      <c r="M169" s="146"/>
    </row>
    <row r="170" spans="1:13" ht="15" outlineLevel="1" x14ac:dyDescent="0.2">
      <c r="A170" s="14" t="s">
        <v>167</v>
      </c>
      <c r="B170" s="38" t="s">
        <v>149</v>
      </c>
      <c r="C170" s="16"/>
      <c r="D170" s="16"/>
      <c r="E170" s="17"/>
      <c r="F170" s="131"/>
      <c r="G170" s="217"/>
      <c r="H170" s="218"/>
      <c r="I170" s="146"/>
      <c r="J170" s="131"/>
      <c r="K170" s="217"/>
      <c r="L170" s="218"/>
      <c r="M170" s="146"/>
    </row>
    <row r="171" spans="1:13" ht="15" outlineLevel="1" x14ac:dyDescent="0.2">
      <c r="A171" s="14"/>
      <c r="B171" s="38" t="s">
        <v>168</v>
      </c>
      <c r="C171" s="16"/>
      <c r="D171" s="16"/>
      <c r="E171" s="17"/>
      <c r="F171" s="131"/>
      <c r="G171" s="217"/>
      <c r="H171" s="218"/>
      <c r="I171" s="146"/>
      <c r="J171" s="131"/>
      <c r="K171" s="217"/>
      <c r="L171" s="218"/>
      <c r="M171" s="146"/>
    </row>
    <row r="172" spans="1:13" ht="15.75" outlineLevel="1" thickBot="1" x14ac:dyDescent="0.25">
      <c r="A172" s="14"/>
      <c r="B172" s="38" t="s">
        <v>169</v>
      </c>
      <c r="C172" s="16"/>
      <c r="D172" s="16"/>
      <c r="E172" s="17"/>
      <c r="F172" s="131"/>
      <c r="G172" s="217"/>
      <c r="H172" s="218"/>
      <c r="I172" s="146"/>
      <c r="J172" s="131"/>
      <c r="K172" s="217"/>
      <c r="L172" s="218"/>
      <c r="M172" s="146"/>
    </row>
    <row r="173" spans="1:13" ht="21" thickBot="1" x14ac:dyDescent="0.25">
      <c r="A173" s="90" t="s">
        <v>189</v>
      </c>
      <c r="B173" s="91"/>
      <c r="C173" s="92"/>
      <c r="D173" s="91"/>
      <c r="E173" s="93" t="s">
        <v>170</v>
      </c>
      <c r="F173" s="131"/>
      <c r="G173" s="219">
        <f>G30+G38+G60-G163</f>
        <v>64645</v>
      </c>
      <c r="H173" s="220"/>
      <c r="I173" s="221">
        <f>G173/I$15</f>
        <v>18.40584249188543</v>
      </c>
      <c r="J173" s="131"/>
      <c r="K173" s="219">
        <f>K30+K38+K60-K163</f>
        <v>64645</v>
      </c>
      <c r="L173" s="220"/>
      <c r="M173" s="221">
        <f>K173/M$15</f>
        <v>18.40584249188543</v>
      </c>
    </row>
    <row r="174" spans="1:13" ht="18.75" thickBot="1" x14ac:dyDescent="0.25">
      <c r="A174" s="330"/>
      <c r="B174" s="331"/>
      <c r="C174" s="331"/>
      <c r="D174" s="331"/>
      <c r="E174" s="332"/>
      <c r="F174" s="131"/>
      <c r="G174" s="222"/>
      <c r="H174" s="223"/>
      <c r="I174" s="224"/>
      <c r="J174" s="131"/>
      <c r="K174" s="222"/>
      <c r="L174" s="223"/>
      <c r="M174" s="224"/>
    </row>
    <row r="175" spans="1:13" ht="18.75" thickBot="1" x14ac:dyDescent="0.25">
      <c r="A175" s="333" t="s">
        <v>171</v>
      </c>
      <c r="B175" s="334"/>
      <c r="C175" s="334"/>
      <c r="D175" s="334"/>
      <c r="E175" s="335"/>
      <c r="F175" s="131"/>
      <c r="G175" s="225"/>
      <c r="H175" s="226"/>
      <c r="I175" s="227"/>
      <c r="J175" s="131"/>
      <c r="K175" s="225"/>
      <c r="L175" s="226"/>
      <c r="M175" s="227"/>
    </row>
    <row r="176" spans="1:13" ht="41.25" thickBot="1" x14ac:dyDescent="0.25">
      <c r="A176" s="68" t="s">
        <v>172</v>
      </c>
      <c r="B176" s="94" t="s">
        <v>173</v>
      </c>
      <c r="C176" s="92"/>
      <c r="D176" s="95"/>
      <c r="E176" s="93" t="s">
        <v>174</v>
      </c>
      <c r="F176" s="131"/>
      <c r="G176" s="215">
        <f>+G41+G32+G52+G63-G163</f>
        <v>64645</v>
      </c>
      <c r="H176" s="228"/>
      <c r="I176" s="229">
        <f>G176/(I$15-I6/2)</f>
        <v>23.664750887725592</v>
      </c>
      <c r="J176" s="131"/>
      <c r="K176" s="215">
        <f>+K41+K32+K52+K63-K163</f>
        <v>64645</v>
      </c>
      <c r="L176" s="228"/>
      <c r="M176" s="229">
        <f>K176/(M$15-M6/2)</f>
        <v>23.664750887725592</v>
      </c>
    </row>
    <row r="177" spans="1:13" ht="18.75" thickBot="1" x14ac:dyDescent="0.25">
      <c r="A177" s="330" t="s">
        <v>175</v>
      </c>
      <c r="B177" s="331"/>
      <c r="C177" s="331"/>
      <c r="D177" s="331"/>
      <c r="E177" s="332"/>
      <c r="F177" s="131"/>
      <c r="G177" s="257"/>
      <c r="H177" s="258"/>
      <c r="I177" s="259"/>
      <c r="J177" s="131"/>
      <c r="K177" s="257"/>
      <c r="L177" s="258"/>
      <c r="M177" s="259"/>
    </row>
    <row r="178" spans="1:13" ht="18.75" thickBot="1" x14ac:dyDescent="0.25">
      <c r="A178" s="69"/>
      <c r="B178" s="70"/>
      <c r="G178" s="263"/>
      <c r="H178" s="264"/>
      <c r="I178" s="265"/>
      <c r="K178" s="263"/>
      <c r="L178" s="264"/>
      <c r="M178" s="265"/>
    </row>
    <row r="179" spans="1:13" ht="21" thickBot="1" x14ac:dyDescent="0.25">
      <c r="A179" s="71" t="s">
        <v>176</v>
      </c>
      <c r="B179" s="94" t="s">
        <v>177</v>
      </c>
      <c r="C179" s="92"/>
      <c r="D179" s="95"/>
      <c r="E179" s="93" t="s">
        <v>178</v>
      </c>
      <c r="F179" s="131"/>
      <c r="G179" s="219">
        <f>+G32+G41</f>
        <v>64645</v>
      </c>
      <c r="H179" s="220"/>
      <c r="I179" s="221">
        <f>G179/(I$15-I9/2)</f>
        <v>19.287227377151893</v>
      </c>
      <c r="J179" s="131"/>
      <c r="K179" s="219">
        <f>+K32+K41</f>
        <v>64645</v>
      </c>
      <c r="L179" s="220"/>
      <c r="M179" s="221">
        <f>K179/(M$15-M9/2)</f>
        <v>19.287227377151893</v>
      </c>
    </row>
    <row r="180" spans="1:13" ht="18.75" thickBot="1" x14ac:dyDescent="0.25">
      <c r="A180" s="72"/>
      <c r="B180" s="96"/>
      <c r="C180" s="92"/>
      <c r="D180" s="92"/>
      <c r="E180" s="73"/>
      <c r="F180" s="131"/>
      <c r="G180" s="231"/>
      <c r="H180" s="230"/>
      <c r="I180" s="224"/>
      <c r="J180" s="131"/>
      <c r="K180" s="231"/>
      <c r="L180" s="230"/>
      <c r="M180" s="224"/>
    </row>
    <row r="181" spans="1:13" ht="41.25" customHeight="1" thickBot="1" x14ac:dyDescent="0.25">
      <c r="A181" s="68" t="s">
        <v>179</v>
      </c>
      <c r="B181" s="327" t="s">
        <v>180</v>
      </c>
      <c r="C181" s="328"/>
      <c r="D181" s="329"/>
      <c r="E181" s="97" t="s">
        <v>181</v>
      </c>
      <c r="F181" s="131"/>
      <c r="G181" s="215">
        <v>21338149.579999998</v>
      </c>
      <c r="H181" s="228"/>
      <c r="I181" s="229">
        <f>G181/I$15</f>
        <v>6075.4369284209324</v>
      </c>
      <c r="J181" s="131"/>
      <c r="K181" s="215">
        <v>21338149.579999998</v>
      </c>
      <c r="L181" s="228"/>
      <c r="M181" s="229">
        <f>K181/M$15</f>
        <v>6075.4369284209324</v>
      </c>
    </row>
    <row r="182" spans="1:13" ht="18.75" thickBot="1" x14ac:dyDescent="0.25">
      <c r="A182" s="72"/>
      <c r="B182" s="96"/>
      <c r="C182" s="92"/>
      <c r="D182" s="92"/>
      <c r="E182" s="73"/>
      <c r="F182" s="131"/>
      <c r="G182" s="231"/>
      <c r="H182" s="230"/>
      <c r="I182" s="224"/>
      <c r="J182" s="131"/>
      <c r="K182" s="231"/>
      <c r="L182" s="230"/>
      <c r="M182" s="224"/>
    </row>
    <row r="183" spans="1:13" ht="31.5" customHeight="1" thickBot="1" x14ac:dyDescent="0.25">
      <c r="A183" s="71" t="s">
        <v>176</v>
      </c>
      <c r="B183" s="324" t="s">
        <v>182</v>
      </c>
      <c r="C183" s="325"/>
      <c r="D183" s="326"/>
      <c r="E183" s="93" t="s">
        <v>183</v>
      </c>
      <c r="F183" s="131"/>
      <c r="G183" s="208" t="e" cm="1">
        <f t="array" aca="1" ref="G183" ca="1">[1]!somme_si_couleur(G30:G163,5296274)</f>
        <v>#NAME?</v>
      </c>
      <c r="H183" s="228"/>
      <c r="I183" s="229" t="e">
        <f ca="1">G183/(I$15-I9/2)</f>
        <v>#NAME?</v>
      </c>
      <c r="J183" s="131"/>
      <c r="K183" s="208" t="e" cm="1">
        <f t="array" aca="1" ref="K183" ca="1">[1]!somme_si_couleur(K30:K163,5296274)</f>
        <v>#NAME?</v>
      </c>
      <c r="L183" s="228"/>
      <c r="M183" s="229" t="e">
        <f ca="1">K183/(M$15-M9/2)</f>
        <v>#NAME?</v>
      </c>
    </row>
    <row r="184" spans="1:13" ht="18.75" thickBot="1" x14ac:dyDescent="0.25">
      <c r="A184" s="74"/>
      <c r="B184" s="98"/>
      <c r="C184" s="99"/>
      <c r="D184" s="99"/>
      <c r="E184" s="75"/>
      <c r="F184" s="131"/>
      <c r="G184" s="231"/>
      <c r="H184" s="230"/>
      <c r="I184" s="224"/>
      <c r="J184" s="131"/>
      <c r="K184" s="231"/>
      <c r="L184" s="230"/>
      <c r="M184" s="224"/>
    </row>
    <row r="185" spans="1:13" ht="29.25" customHeight="1" thickBot="1" x14ac:dyDescent="0.25">
      <c r="A185" s="68" t="s">
        <v>49</v>
      </c>
      <c r="B185" s="327" t="s">
        <v>180</v>
      </c>
      <c r="C185" s="328"/>
      <c r="D185" s="329"/>
      <c r="E185" s="97" t="s">
        <v>184</v>
      </c>
      <c r="F185" s="131"/>
      <c r="G185" s="232" t="e" cm="1">
        <f t="array" aca="1" ref="G185" ca="1">[1]!somme_si_couleur(G30:G163,65535)</f>
        <v>#NAME?</v>
      </c>
      <c r="H185" s="228"/>
      <c r="I185" s="229" t="e">
        <f ca="1">G185/I$15</f>
        <v>#NAME?</v>
      </c>
      <c r="J185" s="131"/>
      <c r="K185" s="232" t="e" cm="1">
        <f t="array" aca="1" ref="K185" ca="1">[1]!somme_si_couleur(K30:K163,65535)</f>
        <v>#NAME?</v>
      </c>
      <c r="L185" s="228"/>
      <c r="M185" s="229" t="e">
        <f ca="1">K185/M$15</f>
        <v>#NAME?</v>
      </c>
    </row>
    <row r="186" spans="1:13" ht="18.75" thickBot="1" x14ac:dyDescent="0.25">
      <c r="A186" s="74"/>
      <c r="B186" s="98"/>
      <c r="C186" s="99"/>
      <c r="D186" s="99"/>
      <c r="E186" s="75"/>
      <c r="F186" s="131"/>
      <c r="G186" s="231"/>
      <c r="H186" s="230"/>
      <c r="I186" s="224"/>
      <c r="J186" s="131"/>
      <c r="K186" s="231"/>
      <c r="L186" s="230"/>
      <c r="M186" s="224"/>
    </row>
    <row r="187" spans="1:13" ht="41.25" thickBot="1" x14ac:dyDescent="0.25">
      <c r="A187" s="68" t="s">
        <v>185</v>
      </c>
      <c r="B187" s="327" t="s">
        <v>180</v>
      </c>
      <c r="C187" s="328"/>
      <c r="D187" s="329"/>
      <c r="E187" s="97" t="s">
        <v>184</v>
      </c>
      <c r="F187" s="131"/>
      <c r="G187" s="215">
        <v>22298135.16</v>
      </c>
      <c r="H187" s="228"/>
      <c r="I187" s="229">
        <f>G187/I$15</f>
        <v>6348.7657764364221</v>
      </c>
      <c r="J187" s="131"/>
      <c r="K187" s="215">
        <v>22298135.16</v>
      </c>
      <c r="L187" s="228"/>
      <c r="M187" s="229">
        <f>K187/M$15</f>
        <v>6348.7657764364221</v>
      </c>
    </row>
    <row r="188" spans="1:13" ht="18.75" thickBot="1" x14ac:dyDescent="0.25">
      <c r="A188" s="72"/>
      <c r="B188" s="100"/>
      <c r="C188" s="101"/>
      <c r="D188" s="92"/>
      <c r="E188" s="73"/>
      <c r="F188" s="131"/>
      <c r="G188" s="231"/>
      <c r="H188" s="230"/>
      <c r="I188" s="224"/>
      <c r="J188" s="131"/>
      <c r="K188" s="231"/>
      <c r="L188" s="230"/>
      <c r="M188" s="224"/>
    </row>
    <row r="189" spans="1:13" ht="21" thickBot="1" x14ac:dyDescent="0.25">
      <c r="A189" s="71" t="s">
        <v>186</v>
      </c>
      <c r="B189" s="327" t="s">
        <v>187</v>
      </c>
      <c r="C189" s="328"/>
      <c r="D189" s="329"/>
      <c r="E189" s="102" t="s">
        <v>188</v>
      </c>
      <c r="F189" s="131"/>
      <c r="G189" s="260">
        <v>23113107.16</v>
      </c>
      <c r="H189" s="261"/>
      <c r="I189" s="262">
        <f>G189/I$15</f>
        <v>6580.8060930470938</v>
      </c>
      <c r="J189" s="131"/>
      <c r="K189" s="260">
        <v>23113107.16</v>
      </c>
      <c r="L189" s="261"/>
      <c r="M189" s="262">
        <f>K189/M$15</f>
        <v>6580.8060930470938</v>
      </c>
    </row>
    <row r="190" spans="1:13" s="245" customFormat="1" ht="1.35" customHeight="1" thickBot="1" x14ac:dyDescent="0.25">
      <c r="A190" s="76"/>
      <c r="B190" s="322" t="s">
        <v>175</v>
      </c>
      <c r="C190" s="323"/>
      <c r="D190" s="323"/>
      <c r="E190" s="323"/>
      <c r="F190" s="251"/>
      <c r="G190" s="233"/>
      <c r="H190" s="234"/>
      <c r="I190" s="235"/>
      <c r="J190" s="251"/>
      <c r="K190" s="233"/>
      <c r="L190" s="234"/>
      <c r="M190" s="235"/>
    </row>
    <row r="191" spans="1:13" ht="15" x14ac:dyDescent="0.2">
      <c r="F191" s="131"/>
      <c r="J191" s="131"/>
    </row>
    <row r="192" spans="1:13" ht="20.25" x14ac:dyDescent="0.2">
      <c r="F192" s="131"/>
      <c r="G192" s="284"/>
      <c r="H192" s="284"/>
      <c r="J192" s="131"/>
      <c r="K192" s="284"/>
      <c r="L192" s="284"/>
    </row>
    <row r="193" spans="6:13" ht="15" x14ac:dyDescent="0.2">
      <c r="F193" s="131"/>
      <c r="G193" s="236"/>
      <c r="J193" s="131"/>
      <c r="K193" s="236"/>
    </row>
    <row r="194" spans="6:13" ht="15" x14ac:dyDescent="0.2">
      <c r="F194" s="131"/>
      <c r="G194" s="237"/>
      <c r="H194" s="238"/>
      <c r="I194" s="239"/>
      <c r="J194" s="131"/>
      <c r="K194" s="237"/>
      <c r="L194" s="238"/>
      <c r="M194" s="239"/>
    </row>
    <row r="195" spans="6:13" ht="15" x14ac:dyDescent="0.2">
      <c r="F195" s="131"/>
      <c r="G195" s="237"/>
      <c r="H195" s="238"/>
      <c r="J195" s="131"/>
      <c r="K195" s="237"/>
      <c r="L195" s="238"/>
    </row>
    <row r="196" spans="6:13" ht="15" x14ac:dyDescent="0.2">
      <c r="F196" s="131"/>
      <c r="G196" s="237"/>
      <c r="H196" s="238"/>
      <c r="J196" s="131"/>
      <c r="K196" s="237"/>
      <c r="L196" s="238"/>
    </row>
    <row r="197" spans="6:13" ht="15" x14ac:dyDescent="0.2">
      <c r="F197" s="131"/>
      <c r="G197" s="240"/>
      <c r="J197" s="131"/>
      <c r="K197" s="240"/>
    </row>
    <row r="198" spans="6:13" ht="15.75" x14ac:dyDescent="0.2">
      <c r="G198" s="241"/>
      <c r="K198" s="241"/>
    </row>
  </sheetData>
  <mergeCells count="45">
    <mergeCell ref="B140:E140"/>
    <mergeCell ref="B123:E123"/>
    <mergeCell ref="B156:E156"/>
    <mergeCell ref="B126:E126"/>
    <mergeCell ref="B190:E190"/>
    <mergeCell ref="B183:D183"/>
    <mergeCell ref="B185:D185"/>
    <mergeCell ref="B187:D187"/>
    <mergeCell ref="B189:D189"/>
    <mergeCell ref="B142:E142"/>
    <mergeCell ref="B143:E143"/>
    <mergeCell ref="A174:E174"/>
    <mergeCell ref="A175:E175"/>
    <mergeCell ref="A177:E177"/>
    <mergeCell ref="B181:D181"/>
    <mergeCell ref="B138:E138"/>
    <mergeCell ref="G192:H192"/>
    <mergeCell ref="G1:I1"/>
    <mergeCell ref="G20:I20"/>
    <mergeCell ref="B139:E139"/>
    <mergeCell ref="B124:E124"/>
    <mergeCell ref="B125:E125"/>
    <mergeCell ref="B2:E2"/>
    <mergeCell ref="B144:E144"/>
    <mergeCell ref="B28:E28"/>
    <mergeCell ref="C4:E5"/>
    <mergeCell ref="A6:D15"/>
    <mergeCell ref="A17:D23"/>
    <mergeCell ref="A26:A27"/>
    <mergeCell ref="B26:E27"/>
    <mergeCell ref="B141:E141"/>
    <mergeCell ref="B72:E72"/>
    <mergeCell ref="K1:M1"/>
    <mergeCell ref="K20:M20"/>
    <mergeCell ref="K25:M25"/>
    <mergeCell ref="L26:L27"/>
    <mergeCell ref="M26:M27"/>
    <mergeCell ref="K192:L192"/>
    <mergeCell ref="G25:I25"/>
    <mergeCell ref="H26:H27"/>
    <mergeCell ref="I26:I27"/>
    <mergeCell ref="B122:E122"/>
    <mergeCell ref="B73:E73"/>
    <mergeCell ref="B79:E79"/>
    <mergeCell ref="B80:E80"/>
  </mergeCells>
  <phoneticPr fontId="29" type="noConversion"/>
  <pageMargins left="0.7" right="0.7" top="0.75" bottom="0.75" header="0.3" footer="0.3"/>
  <pageSetup paperSize="8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4</xdr:col>
                    <xdr:colOff>1552575</xdr:colOff>
                    <xdr:row>1</xdr:row>
                    <xdr:rowOff>76200</xdr:rowOff>
                  </from>
                  <to>
                    <xdr:col>4</xdr:col>
                    <xdr:colOff>3248025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11D1-DDC0-4629-9A5F-28199D47EDCB}">
  <sheetPr codeName="Feuil2"/>
  <dimension ref="A1:J198"/>
  <sheetViews>
    <sheetView workbookViewId="0">
      <selection sqref="A1:XFD1048576"/>
    </sheetView>
  </sheetViews>
  <sheetFormatPr baseColWidth="10" defaultColWidth="13.33203125" defaultRowHeight="14.25" outlineLevelRow="1" x14ac:dyDescent="0.2"/>
  <cols>
    <col min="1" max="1" width="28.83203125" style="1" customWidth="1"/>
    <col min="2" max="2" width="13.33203125" style="1"/>
    <col min="3" max="3" width="27.33203125" style="1" customWidth="1"/>
    <col min="4" max="4" width="4.5" style="1" customWidth="1"/>
    <col min="5" max="5" width="58.83203125" style="1" customWidth="1"/>
    <col min="6" max="6" width="1" style="1" customWidth="1"/>
    <col min="7" max="7" width="27.6640625" style="105" customWidth="1"/>
    <col min="8" max="8" width="15.1640625" style="105" customWidth="1"/>
    <col min="9" max="9" width="22" style="105" customWidth="1"/>
    <col min="10" max="10" width="1" style="1" customWidth="1"/>
    <col min="11" max="16384" width="13.33203125" style="1"/>
  </cols>
  <sheetData>
    <row r="1" spans="1:9" ht="20.25" thickBot="1" x14ac:dyDescent="0.25">
      <c r="G1" s="285"/>
      <c r="H1" s="285"/>
      <c r="I1" s="285"/>
    </row>
    <row r="2" spans="1:9" ht="54.75" customHeight="1" thickBot="1" x14ac:dyDescent="0.25">
      <c r="A2" s="77"/>
      <c r="B2" s="289"/>
      <c r="C2" s="290"/>
      <c r="D2" s="290"/>
      <c r="E2" s="291"/>
      <c r="G2" s="256" t="s">
        <v>190</v>
      </c>
      <c r="H2" s="103"/>
      <c r="I2" s="104"/>
    </row>
    <row r="3" spans="1:9" ht="28.5" thickBot="1" x14ac:dyDescent="0.25">
      <c r="A3" s="78"/>
      <c r="B3" s="79"/>
    </row>
    <row r="4" spans="1:9" s="106" customFormat="1" ht="18" hidden="1" customHeight="1" x14ac:dyDescent="0.2">
      <c r="A4" s="80"/>
      <c r="B4" s="81"/>
      <c r="C4" s="298" t="s">
        <v>0</v>
      </c>
      <c r="D4" s="298"/>
      <c r="E4" s="299"/>
      <c r="G4" s="107" t="s">
        <v>191</v>
      </c>
      <c r="H4" s="108" t="s">
        <v>192</v>
      </c>
      <c r="I4" s="109"/>
    </row>
    <row r="5" spans="1:9" s="99" customFormat="1" ht="21" hidden="1" customHeight="1" x14ac:dyDescent="0.2">
      <c r="A5" s="82"/>
      <c r="B5" s="83"/>
      <c r="C5" s="300"/>
      <c r="D5" s="300"/>
      <c r="E5" s="301"/>
      <c r="G5" s="110" t="s">
        <v>193</v>
      </c>
      <c r="H5" s="111"/>
      <c r="I5" s="112"/>
    </row>
    <row r="6" spans="1:9" x14ac:dyDescent="0.2">
      <c r="A6" s="302" t="s">
        <v>1</v>
      </c>
      <c r="B6" s="303"/>
      <c r="C6" s="303"/>
      <c r="D6" s="304"/>
      <c r="E6" s="84" t="s">
        <v>2</v>
      </c>
      <c r="G6" s="246" t="s">
        <v>194</v>
      </c>
      <c r="H6" s="247"/>
      <c r="I6" s="84">
        <v>1561</v>
      </c>
    </row>
    <row r="7" spans="1:9" x14ac:dyDescent="0.2">
      <c r="A7" s="305"/>
      <c r="B7" s="306"/>
      <c r="C7" s="306"/>
      <c r="D7" s="307"/>
      <c r="E7" s="273" t="s">
        <v>3</v>
      </c>
      <c r="G7" s="113" t="s">
        <v>195</v>
      </c>
      <c r="H7" s="114"/>
      <c r="I7" s="273">
        <v>3132</v>
      </c>
    </row>
    <row r="8" spans="1:9" x14ac:dyDescent="0.2">
      <c r="A8" s="305"/>
      <c r="B8" s="306"/>
      <c r="C8" s="306"/>
      <c r="D8" s="307"/>
      <c r="E8" s="273" t="s">
        <v>4</v>
      </c>
      <c r="G8" s="113" t="s">
        <v>196</v>
      </c>
      <c r="H8" s="114"/>
      <c r="I8" s="273">
        <v>321</v>
      </c>
    </row>
    <row r="9" spans="1:9" x14ac:dyDescent="0.2">
      <c r="A9" s="305"/>
      <c r="B9" s="306"/>
      <c r="C9" s="306"/>
      <c r="D9" s="307"/>
      <c r="E9" s="273" t="s">
        <v>5</v>
      </c>
      <c r="G9" s="113" t="s">
        <v>197</v>
      </c>
      <c r="H9" s="114"/>
      <c r="I9" s="115">
        <v>321</v>
      </c>
    </row>
    <row r="10" spans="1:9" x14ac:dyDescent="0.2">
      <c r="A10" s="305"/>
      <c r="B10" s="306"/>
      <c r="C10" s="306"/>
      <c r="D10" s="307"/>
      <c r="E10" s="273" t="s">
        <v>6</v>
      </c>
      <c r="G10" s="113" t="s">
        <v>198</v>
      </c>
      <c r="H10" s="114"/>
      <c r="I10" s="273">
        <v>321</v>
      </c>
    </row>
    <row r="11" spans="1:9" x14ac:dyDescent="0.2">
      <c r="A11" s="305"/>
      <c r="B11" s="306"/>
      <c r="C11" s="306"/>
      <c r="D11" s="307"/>
      <c r="E11" s="273" t="s">
        <v>7</v>
      </c>
      <c r="G11" s="116" t="s">
        <v>7</v>
      </c>
      <c r="H11" s="117"/>
      <c r="I11" s="118">
        <v>313</v>
      </c>
    </row>
    <row r="12" spans="1:9" x14ac:dyDescent="0.2">
      <c r="A12" s="305"/>
      <c r="B12" s="306"/>
      <c r="C12" s="306"/>
      <c r="D12" s="307"/>
      <c r="E12" s="2" t="s">
        <v>8</v>
      </c>
      <c r="G12" s="119" t="s">
        <v>199</v>
      </c>
      <c r="H12" s="120"/>
      <c r="I12" s="121">
        <f>I6+I7</f>
        <v>4693</v>
      </c>
    </row>
    <row r="13" spans="1:9" x14ac:dyDescent="0.2">
      <c r="A13" s="305"/>
      <c r="B13" s="306"/>
      <c r="C13" s="306"/>
      <c r="D13" s="307"/>
      <c r="E13" s="3" t="s">
        <v>9</v>
      </c>
      <c r="G13" s="122" t="s">
        <v>200</v>
      </c>
      <c r="H13" s="123"/>
      <c r="I13" s="124">
        <f>I12+I8+I9</f>
        <v>5335</v>
      </c>
    </row>
    <row r="14" spans="1:9" x14ac:dyDescent="0.2">
      <c r="A14" s="305"/>
      <c r="B14" s="306"/>
      <c r="C14" s="306"/>
      <c r="D14" s="307"/>
      <c r="E14" s="4" t="s">
        <v>6</v>
      </c>
      <c r="G14" s="125" t="s">
        <v>201</v>
      </c>
      <c r="H14" s="126"/>
      <c r="I14" s="127">
        <f>+I10</f>
        <v>321</v>
      </c>
    </row>
    <row r="15" spans="1:9" ht="15.75" thickBot="1" x14ac:dyDescent="0.25">
      <c r="A15" s="308"/>
      <c r="B15" s="309"/>
      <c r="C15" s="309"/>
      <c r="D15" s="310"/>
      <c r="E15" s="86" t="s">
        <v>10</v>
      </c>
      <c r="G15" s="128" t="s">
        <v>202</v>
      </c>
      <c r="H15" s="129"/>
      <c r="I15" s="130">
        <f>I6+0.5*I7+0.5*I8+0.2*I10+0.5*I9</f>
        <v>3512.2</v>
      </c>
    </row>
    <row r="16" spans="1:9" ht="15" thickBot="1" x14ac:dyDescent="0.25"/>
    <row r="17" spans="1:10" ht="15" x14ac:dyDescent="0.2">
      <c r="A17" s="302" t="s">
        <v>11</v>
      </c>
      <c r="B17" s="303"/>
      <c r="C17" s="303"/>
      <c r="D17" s="304"/>
      <c r="E17" s="87" t="s">
        <v>12</v>
      </c>
      <c r="F17" s="131"/>
      <c r="G17" s="132"/>
      <c r="H17" s="133"/>
      <c r="I17" s="134"/>
      <c r="J17" s="131"/>
    </row>
    <row r="18" spans="1:10" ht="15" x14ac:dyDescent="0.2">
      <c r="A18" s="305"/>
      <c r="B18" s="306"/>
      <c r="C18" s="306"/>
      <c r="D18" s="307"/>
      <c r="E18" s="88" t="s">
        <v>13</v>
      </c>
      <c r="F18" s="131"/>
      <c r="G18" s="271"/>
      <c r="H18" s="135"/>
      <c r="I18" s="136"/>
      <c r="J18" s="131"/>
    </row>
    <row r="19" spans="1:10" x14ac:dyDescent="0.2">
      <c r="A19" s="305"/>
      <c r="B19" s="306"/>
      <c r="C19" s="306"/>
      <c r="D19" s="307"/>
      <c r="E19" s="88" t="s">
        <v>14</v>
      </c>
      <c r="G19" s="271"/>
      <c r="H19" s="135"/>
      <c r="I19" s="136"/>
    </row>
    <row r="20" spans="1:10" x14ac:dyDescent="0.2">
      <c r="A20" s="305"/>
      <c r="B20" s="306"/>
      <c r="C20" s="306"/>
      <c r="D20" s="307"/>
      <c r="E20" s="88" t="s">
        <v>15</v>
      </c>
      <c r="G20" s="286"/>
      <c r="H20" s="287"/>
      <c r="I20" s="288"/>
    </row>
    <row r="21" spans="1:10" x14ac:dyDescent="0.2">
      <c r="A21" s="305"/>
      <c r="B21" s="306"/>
      <c r="C21" s="306"/>
      <c r="D21" s="307"/>
      <c r="E21" s="88"/>
      <c r="G21" s="271"/>
      <c r="H21" s="272"/>
      <c r="I21" s="137"/>
    </row>
    <row r="22" spans="1:10" x14ac:dyDescent="0.2">
      <c r="A22" s="305"/>
      <c r="B22" s="306"/>
      <c r="C22" s="306"/>
      <c r="D22" s="307"/>
      <c r="E22" s="88" t="s">
        <v>16</v>
      </c>
      <c r="G22" s="271"/>
      <c r="H22" s="16"/>
      <c r="I22" s="138"/>
    </row>
    <row r="23" spans="1:10" ht="15" thickBot="1" x14ac:dyDescent="0.25">
      <c r="A23" s="308"/>
      <c r="B23" s="309"/>
      <c r="C23" s="309"/>
      <c r="D23" s="310"/>
      <c r="E23" s="89"/>
      <c r="G23" s="139"/>
      <c r="H23" s="67"/>
      <c r="I23" s="140"/>
    </row>
    <row r="24" spans="1:10" ht="15" thickBot="1" x14ac:dyDescent="0.25"/>
    <row r="25" spans="1:10" s="242" customFormat="1" ht="27.6" customHeight="1" thickBot="1" x14ac:dyDescent="0.25">
      <c r="A25" s="5"/>
      <c r="B25" s="6"/>
      <c r="C25" s="6" t="s">
        <v>17</v>
      </c>
      <c r="D25" s="6"/>
      <c r="E25" s="7"/>
      <c r="F25" s="105"/>
      <c r="G25" s="274"/>
      <c r="H25" s="275"/>
      <c r="I25" s="276"/>
      <c r="J25" s="105"/>
    </row>
    <row r="26" spans="1:10" s="243" customFormat="1" ht="17.649999999999999" customHeight="1" x14ac:dyDescent="0.2">
      <c r="A26" s="311" t="s">
        <v>18</v>
      </c>
      <c r="B26" s="313"/>
      <c r="C26" s="314"/>
      <c r="D26" s="314"/>
      <c r="E26" s="315"/>
      <c r="F26" s="1"/>
      <c r="G26" s="141"/>
      <c r="H26" s="277" t="s">
        <v>203</v>
      </c>
      <c r="I26" s="279" t="s">
        <v>204</v>
      </c>
      <c r="J26" s="1"/>
    </row>
    <row r="27" spans="1:10" s="243" customFormat="1" ht="21" customHeight="1" thickBot="1" x14ac:dyDescent="0.25">
      <c r="A27" s="312"/>
      <c r="B27" s="316"/>
      <c r="C27" s="317"/>
      <c r="D27" s="317"/>
      <c r="E27" s="318"/>
      <c r="F27" s="1"/>
      <c r="G27" s="142"/>
      <c r="H27" s="278"/>
      <c r="I27" s="280"/>
      <c r="J27" s="1"/>
    </row>
    <row r="28" spans="1:10" s="243" customFormat="1" ht="24" customHeight="1" thickBot="1" x14ac:dyDescent="0.25">
      <c r="A28" s="8" t="s">
        <v>19</v>
      </c>
      <c r="B28" s="295" t="s">
        <v>20</v>
      </c>
      <c r="C28" s="296"/>
      <c r="D28" s="296"/>
      <c r="E28" s="297"/>
      <c r="F28" s="1"/>
      <c r="G28" s="143" t="s">
        <v>205</v>
      </c>
      <c r="H28" s="144" t="s">
        <v>206</v>
      </c>
      <c r="I28" s="145" t="s">
        <v>207</v>
      </c>
      <c r="J28" s="1"/>
    </row>
    <row r="29" spans="1:10" ht="15" thickBot="1" x14ac:dyDescent="0.25">
      <c r="A29" s="9"/>
      <c r="B29" s="9"/>
      <c r="C29" s="9"/>
      <c r="D29" s="9"/>
      <c r="E29" s="9"/>
      <c r="I29" s="146"/>
    </row>
    <row r="30" spans="1:10" ht="20.25" x14ac:dyDescent="0.2">
      <c r="A30" s="10" t="s">
        <v>21</v>
      </c>
      <c r="B30" s="11" t="s">
        <v>22</v>
      </c>
      <c r="C30" s="12"/>
      <c r="D30" s="12"/>
      <c r="E30" s="13"/>
      <c r="G30" s="147">
        <f>+SUBTOTAL(9,G31:G33)</f>
        <v>0</v>
      </c>
      <c r="H30" s="148">
        <f>G30/G$189</f>
        <v>0</v>
      </c>
      <c r="I30" s="149" t="s">
        <v>208</v>
      </c>
    </row>
    <row r="31" spans="1:10" ht="15" x14ac:dyDescent="0.2">
      <c r="A31" s="14">
        <v>0</v>
      </c>
      <c r="B31" s="15" t="s">
        <v>23</v>
      </c>
      <c r="C31" s="16"/>
      <c r="D31" s="16"/>
      <c r="E31" s="17"/>
      <c r="G31" s="150"/>
      <c r="H31" s="151"/>
      <c r="I31" s="152"/>
    </row>
    <row r="32" spans="1:10" ht="15" x14ac:dyDescent="0.2">
      <c r="A32" s="14">
        <v>1</v>
      </c>
      <c r="B32" s="15" t="s">
        <v>24</v>
      </c>
      <c r="C32" s="16"/>
      <c r="D32" s="16"/>
      <c r="E32" s="17"/>
      <c r="G32" s="153"/>
      <c r="H32" s="154">
        <f>G32/(G$189-G30)</f>
        <v>0</v>
      </c>
      <c r="I32" s="152" t="s">
        <v>209</v>
      </c>
    </row>
    <row r="33" spans="1:10" ht="15" x14ac:dyDescent="0.2">
      <c r="A33" s="14" t="s">
        <v>25</v>
      </c>
      <c r="B33" s="15" t="s">
        <v>26</v>
      </c>
      <c r="C33" s="16"/>
      <c r="D33" s="16"/>
      <c r="E33" s="17"/>
      <c r="G33" s="155"/>
      <c r="H33" s="151"/>
      <c r="I33" s="156"/>
    </row>
    <row r="34" spans="1:10" s="157" customFormat="1" ht="16.149999999999999" customHeight="1" outlineLevel="1" x14ac:dyDescent="0.2">
      <c r="A34" s="18"/>
      <c r="B34" s="19" t="s">
        <v>27</v>
      </c>
      <c r="C34" s="20"/>
      <c r="D34" s="20"/>
      <c r="E34" s="21"/>
      <c r="G34" s="158">
        <v>0.08</v>
      </c>
      <c r="H34" s="159"/>
      <c r="I34" s="160"/>
    </row>
    <row r="35" spans="1:10" s="157" customFormat="1" ht="16.149999999999999" customHeight="1" outlineLevel="1" x14ac:dyDescent="0.2">
      <c r="A35" s="22"/>
      <c r="B35" s="19" t="s">
        <v>28</v>
      </c>
      <c r="C35" s="23"/>
      <c r="D35" s="23"/>
      <c r="E35" s="24"/>
      <c r="G35" s="158">
        <v>0.08</v>
      </c>
      <c r="H35" s="161"/>
      <c r="I35" s="162"/>
    </row>
    <row r="36" spans="1:10" s="157" customFormat="1" ht="16.149999999999999" customHeight="1" outlineLevel="1" x14ac:dyDescent="0.2">
      <c r="A36" s="25"/>
      <c r="B36" s="19" t="s">
        <v>29</v>
      </c>
      <c r="C36" s="26"/>
      <c r="D36" s="26"/>
      <c r="E36" s="27"/>
      <c r="G36" s="163">
        <v>0.08</v>
      </c>
      <c r="H36" s="164"/>
      <c r="I36" s="165"/>
    </row>
    <row r="37" spans="1:10" ht="20.25" x14ac:dyDescent="0.2">
      <c r="A37" s="28" t="s">
        <v>30</v>
      </c>
      <c r="B37" s="29" t="s">
        <v>31</v>
      </c>
      <c r="C37" s="30"/>
      <c r="D37" s="30"/>
      <c r="E37" s="31"/>
      <c r="F37" s="131"/>
      <c r="G37" s="166">
        <f>+SUBTOTAL(9,G39:G68)</f>
        <v>64645</v>
      </c>
      <c r="H37" s="154">
        <f>G37/G$189</f>
        <v>2.7968978620008266E-3</v>
      </c>
      <c r="I37" s="167">
        <f>G37/I$13</f>
        <v>12.117150890346768</v>
      </c>
      <c r="J37" s="131"/>
    </row>
    <row r="38" spans="1:10" ht="18" x14ac:dyDescent="0.2">
      <c r="A38" s="32" t="s">
        <v>36</v>
      </c>
      <c r="B38" s="33" t="s">
        <v>73</v>
      </c>
      <c r="C38" s="16"/>
      <c r="D38" s="36"/>
      <c r="E38" s="37"/>
      <c r="F38" s="131"/>
      <c r="G38" s="168">
        <f>SUBTOTAL(9,G39:G48)</f>
        <v>64645</v>
      </c>
      <c r="H38" s="154"/>
      <c r="I38" s="171">
        <f>G38/I$13</f>
        <v>12.117150890346768</v>
      </c>
      <c r="J38" s="131"/>
    </row>
    <row r="39" spans="1:10" ht="18" x14ac:dyDescent="0.2">
      <c r="A39" s="32" t="s">
        <v>32</v>
      </c>
      <c r="B39" s="33" t="s">
        <v>33</v>
      </c>
      <c r="C39" s="16"/>
      <c r="D39" s="16"/>
      <c r="E39" s="17"/>
      <c r="F39" s="131"/>
      <c r="G39" s="250">
        <f>+SUBTOTAL(9,G40)</f>
        <v>0</v>
      </c>
      <c r="H39" s="154"/>
      <c r="I39" s="169">
        <f>G39/I$13</f>
        <v>0</v>
      </c>
      <c r="J39" s="131"/>
    </row>
    <row r="40" spans="1:10" ht="15" x14ac:dyDescent="0.2">
      <c r="A40" s="34" t="s">
        <v>34</v>
      </c>
      <c r="B40" s="35" t="s">
        <v>35</v>
      </c>
      <c r="C40" s="36"/>
      <c r="D40" s="36"/>
      <c r="E40" s="37"/>
      <c r="F40" s="131"/>
      <c r="G40" s="170"/>
      <c r="H40" s="154"/>
      <c r="I40" s="156"/>
      <c r="J40" s="131"/>
    </row>
    <row r="41" spans="1:10" ht="18" x14ac:dyDescent="0.2">
      <c r="A41" s="32" t="s">
        <v>36</v>
      </c>
      <c r="B41" s="33" t="s">
        <v>24</v>
      </c>
      <c r="C41" s="16"/>
      <c r="D41" s="16"/>
      <c r="E41" s="17"/>
      <c r="F41" s="131"/>
      <c r="G41" s="250">
        <f>+SUBTOTAL(9,G42:G48)</f>
        <v>64645</v>
      </c>
      <c r="H41" s="154">
        <f>G41/G$189</f>
        <v>2.7968978620008266E-3</v>
      </c>
      <c r="I41" s="171">
        <f>G41/(I$13-I9)</f>
        <v>12.892899880335062</v>
      </c>
      <c r="J41" s="131"/>
    </row>
    <row r="42" spans="1:10" ht="15" x14ac:dyDescent="0.2">
      <c r="A42" s="34" t="s">
        <v>25</v>
      </c>
      <c r="B42" s="35" t="s">
        <v>33</v>
      </c>
      <c r="C42" s="36"/>
      <c r="D42" s="36"/>
      <c r="E42" s="37"/>
      <c r="F42" s="131"/>
      <c r="G42" s="170"/>
      <c r="H42" s="151"/>
      <c r="I42" s="156"/>
      <c r="J42" s="131"/>
    </row>
    <row r="43" spans="1:10" ht="15" x14ac:dyDescent="0.2">
      <c r="A43" s="14" t="s">
        <v>37</v>
      </c>
      <c r="B43" s="38" t="s">
        <v>38</v>
      </c>
      <c r="C43" s="16"/>
      <c r="D43" s="16"/>
      <c r="E43" s="17"/>
      <c r="F43" s="131"/>
      <c r="G43" s="170">
        <v>64645</v>
      </c>
      <c r="H43" s="151"/>
      <c r="I43" s="156"/>
      <c r="J43" s="131"/>
    </row>
    <row r="44" spans="1:10" ht="15" x14ac:dyDescent="0.2">
      <c r="A44" s="14" t="s">
        <v>39</v>
      </c>
      <c r="B44" s="38" t="s">
        <v>40</v>
      </c>
      <c r="C44" s="16"/>
      <c r="D44" s="16"/>
      <c r="E44" s="17"/>
      <c r="F44" s="131"/>
      <c r="G44" s="170"/>
      <c r="H44" s="151"/>
      <c r="I44" s="156"/>
      <c r="J44" s="131"/>
    </row>
    <row r="45" spans="1:10" ht="15" x14ac:dyDescent="0.2">
      <c r="A45" s="14" t="s">
        <v>41</v>
      </c>
      <c r="B45" s="38" t="s">
        <v>42</v>
      </c>
      <c r="C45" s="16"/>
      <c r="D45" s="16"/>
      <c r="E45" s="17"/>
      <c r="F45" s="131"/>
      <c r="G45" s="172"/>
      <c r="H45" s="151"/>
      <c r="I45" s="156"/>
      <c r="J45" s="131"/>
    </row>
    <row r="46" spans="1:10" ht="15" x14ac:dyDescent="0.2">
      <c r="A46" s="14" t="s">
        <v>43</v>
      </c>
      <c r="B46" s="38" t="s">
        <v>44</v>
      </c>
      <c r="C46" s="16"/>
      <c r="D46" s="16"/>
      <c r="E46" s="17"/>
      <c r="F46" s="131"/>
      <c r="G46" s="170"/>
      <c r="H46" s="151"/>
      <c r="I46" s="156"/>
      <c r="J46" s="131"/>
    </row>
    <row r="47" spans="1:10" ht="15" x14ac:dyDescent="0.2">
      <c r="A47" s="14" t="s">
        <v>45</v>
      </c>
      <c r="B47" s="38" t="s">
        <v>46</v>
      </c>
      <c r="C47" s="16"/>
      <c r="D47" s="16"/>
      <c r="E47" s="17"/>
      <c r="F47" s="131"/>
      <c r="G47" s="170"/>
      <c r="H47" s="151"/>
      <c r="I47" s="156"/>
      <c r="J47" s="131"/>
    </row>
    <row r="48" spans="1:10" ht="15" x14ac:dyDescent="0.2">
      <c r="A48" s="14" t="s">
        <v>47</v>
      </c>
      <c r="B48" s="38" t="s">
        <v>48</v>
      </c>
      <c r="C48" s="16"/>
      <c r="D48" s="16"/>
      <c r="E48" s="17"/>
      <c r="F48" s="131"/>
      <c r="G48" s="170"/>
      <c r="H48" s="151"/>
      <c r="I48" s="156"/>
      <c r="J48" s="131"/>
    </row>
    <row r="49" spans="1:10" s="243" customFormat="1" ht="16.149999999999999" customHeight="1" x14ac:dyDescent="0.2">
      <c r="A49" s="32">
        <v>2</v>
      </c>
      <c r="B49" s="33" t="s">
        <v>49</v>
      </c>
      <c r="C49" s="16"/>
      <c r="D49" s="16"/>
      <c r="E49" s="17"/>
      <c r="F49" s="131"/>
      <c r="G49" s="173">
        <f>+SUBTOTAL(9,G50:G59)</f>
        <v>0</v>
      </c>
      <c r="H49" s="174">
        <f>G49/G$189</f>
        <v>0</v>
      </c>
      <c r="I49" s="175">
        <f>G49/I9</f>
        <v>0</v>
      </c>
      <c r="J49" s="131"/>
    </row>
    <row r="50" spans="1:10" ht="18" outlineLevel="1" x14ac:dyDescent="0.2">
      <c r="A50" s="34" t="s">
        <v>50</v>
      </c>
      <c r="B50" s="39" t="s">
        <v>33</v>
      </c>
      <c r="C50" s="36"/>
      <c r="D50" s="36"/>
      <c r="E50" s="37"/>
      <c r="F50" s="131"/>
      <c r="G50" s="176">
        <f>SUBTOTAL(9,G51)</f>
        <v>0</v>
      </c>
      <c r="H50" s="177"/>
      <c r="I50" s="178"/>
      <c r="J50" s="131"/>
    </row>
    <row r="51" spans="1:10" ht="15" outlineLevel="1" x14ac:dyDescent="0.2">
      <c r="A51" s="34" t="s">
        <v>51</v>
      </c>
      <c r="B51" s="40" t="s">
        <v>52</v>
      </c>
      <c r="C51" s="36"/>
      <c r="D51" s="36"/>
      <c r="E51" s="37"/>
      <c r="F51" s="131"/>
      <c r="G51" s="179"/>
      <c r="H51" s="177"/>
      <c r="I51" s="178"/>
      <c r="J51" s="131"/>
    </row>
    <row r="52" spans="1:10" ht="18" outlineLevel="1" x14ac:dyDescent="0.2">
      <c r="A52" s="41" t="s">
        <v>53</v>
      </c>
      <c r="B52" s="39" t="s">
        <v>54</v>
      </c>
      <c r="C52" s="36"/>
      <c r="D52" s="36"/>
      <c r="E52" s="37"/>
      <c r="F52" s="131"/>
      <c r="G52" s="176">
        <f>+SUBTOTAL(9,G53:G59)</f>
        <v>0</v>
      </c>
      <c r="H52" s="177"/>
      <c r="I52" s="178"/>
      <c r="J52" s="131"/>
    </row>
    <row r="53" spans="1:10" ht="15" outlineLevel="1" x14ac:dyDescent="0.2">
      <c r="A53" s="34" t="s">
        <v>55</v>
      </c>
      <c r="B53" s="40" t="s">
        <v>56</v>
      </c>
      <c r="C53" s="36"/>
      <c r="D53" s="36"/>
      <c r="E53" s="37"/>
      <c r="F53" s="131"/>
      <c r="G53" s="179"/>
      <c r="H53" s="177"/>
      <c r="I53" s="178"/>
      <c r="J53" s="131"/>
    </row>
    <row r="54" spans="1:10" ht="15" outlineLevel="1" x14ac:dyDescent="0.2">
      <c r="A54" s="34" t="s">
        <v>57</v>
      </c>
      <c r="B54" s="42" t="s">
        <v>38</v>
      </c>
      <c r="C54" s="36"/>
      <c r="D54" s="36"/>
      <c r="E54" s="37"/>
      <c r="F54" s="131"/>
      <c r="G54" s="179"/>
      <c r="H54" s="177"/>
      <c r="I54" s="178"/>
      <c r="J54" s="131"/>
    </row>
    <row r="55" spans="1:10" ht="15" outlineLevel="1" x14ac:dyDescent="0.2">
      <c r="A55" s="34" t="s">
        <v>58</v>
      </c>
      <c r="B55" s="40" t="s">
        <v>42</v>
      </c>
      <c r="C55" s="36"/>
      <c r="D55" s="36"/>
      <c r="E55" s="37"/>
      <c r="F55" s="131"/>
      <c r="G55" s="179"/>
      <c r="H55" s="177"/>
      <c r="I55" s="178"/>
      <c r="J55" s="131"/>
    </row>
    <row r="56" spans="1:10" ht="15" outlineLevel="1" x14ac:dyDescent="0.2">
      <c r="A56" s="34" t="s">
        <v>59</v>
      </c>
      <c r="B56" s="40" t="s">
        <v>44</v>
      </c>
      <c r="C56" s="36"/>
      <c r="D56" s="36"/>
      <c r="E56" s="37"/>
      <c r="F56" s="131"/>
      <c r="G56" s="179"/>
      <c r="H56" s="177"/>
      <c r="I56" s="178"/>
      <c r="J56" s="131"/>
    </row>
    <row r="57" spans="1:10" ht="15" outlineLevel="1" x14ac:dyDescent="0.2">
      <c r="A57" s="34" t="s">
        <v>60</v>
      </c>
      <c r="B57" s="38" t="s">
        <v>46</v>
      </c>
      <c r="C57" s="36"/>
      <c r="D57" s="36"/>
      <c r="E57" s="37"/>
      <c r="F57" s="131"/>
      <c r="G57" s="179"/>
      <c r="H57" s="177"/>
      <c r="I57" s="178"/>
      <c r="J57" s="131"/>
    </row>
    <row r="58" spans="1:10" ht="15" outlineLevel="1" x14ac:dyDescent="0.2">
      <c r="A58" s="34"/>
      <c r="B58" s="35" t="s">
        <v>61</v>
      </c>
      <c r="C58" s="36"/>
      <c r="D58" s="36"/>
      <c r="E58" s="37"/>
      <c r="F58" s="131"/>
      <c r="G58" s="179"/>
      <c r="H58" s="177"/>
      <c r="I58" s="178"/>
      <c r="J58" s="131"/>
    </row>
    <row r="59" spans="1:10" ht="15" outlineLevel="1" x14ac:dyDescent="0.2">
      <c r="A59" s="34"/>
      <c r="B59" s="35" t="s">
        <v>62</v>
      </c>
      <c r="C59" s="36"/>
      <c r="D59" s="36"/>
      <c r="E59" s="37"/>
      <c r="F59" s="131"/>
      <c r="G59" s="179"/>
      <c r="H59" s="177"/>
      <c r="I59" s="178"/>
      <c r="J59" s="131"/>
    </row>
    <row r="60" spans="1:10" ht="18" x14ac:dyDescent="0.2">
      <c r="A60" s="32">
        <v>9</v>
      </c>
      <c r="B60" s="33" t="s">
        <v>63</v>
      </c>
      <c r="C60" s="16"/>
      <c r="D60" s="16"/>
      <c r="E60" s="17"/>
      <c r="F60" s="131"/>
      <c r="G60" s="168">
        <f>+SUBTOTAL(9,G61:G67)</f>
        <v>0</v>
      </c>
      <c r="H60" s="154">
        <f>G60/G$189</f>
        <v>0</v>
      </c>
      <c r="I60" s="156"/>
      <c r="J60" s="131"/>
    </row>
    <row r="61" spans="1:10" ht="18" x14ac:dyDescent="0.2">
      <c r="A61" s="34" t="s">
        <v>64</v>
      </c>
      <c r="B61" s="39" t="s">
        <v>33</v>
      </c>
      <c r="C61" s="36"/>
      <c r="D61" s="36"/>
      <c r="E61" s="37"/>
      <c r="F61" s="131"/>
      <c r="G61" s="180"/>
      <c r="H61" s="151"/>
      <c r="I61" s="156"/>
      <c r="J61" s="131"/>
    </row>
    <row r="62" spans="1:10" ht="15" x14ac:dyDescent="0.2">
      <c r="A62" s="34" t="s">
        <v>65</v>
      </c>
      <c r="B62" s="40" t="s">
        <v>52</v>
      </c>
      <c r="C62" s="36"/>
      <c r="D62" s="36"/>
      <c r="E62" s="37"/>
      <c r="F62" s="131"/>
      <c r="G62" s="181"/>
      <c r="H62" s="151"/>
      <c r="I62" s="156"/>
      <c r="J62" s="131"/>
    </row>
    <row r="63" spans="1:10" ht="18" x14ac:dyDescent="0.2">
      <c r="A63" s="41" t="s">
        <v>66</v>
      </c>
      <c r="B63" s="39" t="s">
        <v>54</v>
      </c>
      <c r="C63" s="36"/>
      <c r="D63" s="36"/>
      <c r="E63" s="37"/>
      <c r="F63" s="131"/>
      <c r="G63" s="180">
        <f>+SUBTOTAL(9,G64:G68)</f>
        <v>0</v>
      </c>
      <c r="H63" s="151"/>
      <c r="I63" s="156"/>
      <c r="J63" s="131"/>
    </row>
    <row r="64" spans="1:10" ht="15" x14ac:dyDescent="0.2">
      <c r="A64" s="34" t="s">
        <v>67</v>
      </c>
      <c r="B64" s="40" t="s">
        <v>56</v>
      </c>
      <c r="C64" s="36"/>
      <c r="D64" s="36"/>
      <c r="E64" s="37"/>
      <c r="F64" s="131"/>
      <c r="G64" s="172"/>
      <c r="H64" s="151"/>
      <c r="I64" s="156"/>
      <c r="J64" s="131"/>
    </row>
    <row r="65" spans="1:10" ht="15" x14ac:dyDescent="0.2">
      <c r="A65" s="34" t="s">
        <v>68</v>
      </c>
      <c r="B65" s="42" t="s">
        <v>38</v>
      </c>
      <c r="C65" s="36"/>
      <c r="D65" s="36"/>
      <c r="E65" s="37"/>
      <c r="F65" s="131"/>
      <c r="G65" s="179"/>
      <c r="H65" s="177"/>
      <c r="I65" s="178"/>
      <c r="J65" s="131"/>
    </row>
    <row r="66" spans="1:10" ht="15" x14ac:dyDescent="0.2">
      <c r="A66" s="34" t="s">
        <v>69</v>
      </c>
      <c r="B66" s="40" t="s">
        <v>42</v>
      </c>
      <c r="C66" s="36"/>
      <c r="D66" s="36"/>
      <c r="E66" s="37"/>
      <c r="F66" s="131"/>
      <c r="G66" s="179"/>
      <c r="H66" s="177"/>
      <c r="I66" s="178"/>
      <c r="J66" s="131"/>
    </row>
    <row r="67" spans="1:10" ht="15" x14ac:dyDescent="0.2">
      <c r="A67" s="34" t="s">
        <v>70</v>
      </c>
      <c r="B67" s="40" t="s">
        <v>44</v>
      </c>
      <c r="C67" s="36"/>
      <c r="D67" s="36"/>
      <c r="E67" s="37"/>
      <c r="F67" s="131"/>
      <c r="G67" s="179"/>
      <c r="H67" s="177"/>
      <c r="I67" s="178"/>
      <c r="J67" s="131"/>
    </row>
    <row r="68" spans="1:10" ht="15" x14ac:dyDescent="0.2">
      <c r="A68" s="34"/>
      <c r="B68" s="35" t="s">
        <v>62</v>
      </c>
      <c r="C68" s="36"/>
      <c r="D68" s="36"/>
      <c r="E68" s="37"/>
      <c r="F68" s="131"/>
      <c r="G68" s="179"/>
      <c r="H68" s="177"/>
      <c r="I68" s="178"/>
      <c r="J68" s="131"/>
    </row>
    <row r="69" spans="1:10" ht="20.25" x14ac:dyDescent="0.2">
      <c r="A69" s="28" t="s">
        <v>71</v>
      </c>
      <c r="B69" s="29" t="s">
        <v>72</v>
      </c>
      <c r="C69" s="30"/>
      <c r="D69" s="30"/>
      <c r="E69" s="31"/>
      <c r="F69" s="131"/>
      <c r="G69" s="182">
        <f>+SUBTOTAL(9,G70:G84)</f>
        <v>0</v>
      </c>
      <c r="H69" s="183">
        <f>G69/G$189</f>
        <v>0</v>
      </c>
      <c r="I69" s="184">
        <f>G69/I$12</f>
        <v>0</v>
      </c>
      <c r="J69" s="131"/>
    </row>
    <row r="70" spans="1:10" ht="20.25" x14ac:dyDescent="0.2">
      <c r="A70" s="43">
        <v>1</v>
      </c>
      <c r="B70" s="33" t="s">
        <v>73</v>
      </c>
      <c r="C70" s="36"/>
      <c r="D70" s="36"/>
      <c r="E70" s="37"/>
      <c r="F70" s="131"/>
      <c r="G70" s="185">
        <f>+SUBTOTAL(9,G71:G77)</f>
        <v>0</v>
      </c>
      <c r="H70" s="151"/>
      <c r="I70" s="186">
        <f>G70/I$12</f>
        <v>0</v>
      </c>
      <c r="J70" s="131"/>
    </row>
    <row r="71" spans="1:10" ht="15" x14ac:dyDescent="0.2">
      <c r="A71" s="14" t="s">
        <v>25</v>
      </c>
      <c r="B71" s="15" t="s">
        <v>74</v>
      </c>
      <c r="C71" s="44"/>
      <c r="D71" s="44"/>
      <c r="E71" s="45"/>
      <c r="F71" s="131"/>
      <c r="G71" s="172"/>
      <c r="H71" s="151"/>
      <c r="I71" s="187">
        <f>G71/I$12</f>
        <v>0</v>
      </c>
      <c r="J71" s="131"/>
    </row>
    <row r="72" spans="1:10" ht="15" customHeight="1" x14ac:dyDescent="0.2">
      <c r="A72" s="14" t="s">
        <v>37</v>
      </c>
      <c r="B72" s="319" t="s">
        <v>75</v>
      </c>
      <c r="C72" s="320"/>
      <c r="D72" s="320"/>
      <c r="E72" s="321"/>
      <c r="F72" s="131"/>
      <c r="G72" s="172"/>
      <c r="H72" s="151"/>
      <c r="I72" s="187">
        <f t="shared" ref="I72" si="0">G72/I$12</f>
        <v>0</v>
      </c>
      <c r="J72" s="131"/>
    </row>
    <row r="73" spans="1:10" ht="15" customHeight="1" x14ac:dyDescent="0.2">
      <c r="A73" s="14" t="s">
        <v>39</v>
      </c>
      <c r="B73" s="319" t="s">
        <v>76</v>
      </c>
      <c r="C73" s="320"/>
      <c r="D73" s="320"/>
      <c r="E73" s="321"/>
      <c r="F73" s="131"/>
      <c r="G73" s="179"/>
      <c r="H73" s="177"/>
      <c r="I73" s="188"/>
      <c r="J73" s="131"/>
    </row>
    <row r="74" spans="1:10" ht="15" x14ac:dyDescent="0.2">
      <c r="A74" s="46" t="s">
        <v>41</v>
      </c>
      <c r="B74" s="47" t="s">
        <v>77</v>
      </c>
      <c r="C74" s="48"/>
      <c r="D74" s="48"/>
      <c r="E74" s="49"/>
      <c r="F74" s="131"/>
      <c r="G74" s="179"/>
      <c r="H74" s="177"/>
      <c r="I74" s="188"/>
      <c r="J74" s="131"/>
    </row>
    <row r="75" spans="1:10" ht="15" x14ac:dyDescent="0.2">
      <c r="A75" s="14" t="s">
        <v>43</v>
      </c>
      <c r="B75" s="15" t="s">
        <v>78</v>
      </c>
      <c r="C75" s="44"/>
      <c r="D75" s="44"/>
      <c r="E75" s="45"/>
      <c r="F75" s="131"/>
      <c r="G75" s="172"/>
      <c r="H75" s="151"/>
      <c r="I75" s="187">
        <f t="shared" ref="I75" si="1">G75/I$12</f>
        <v>0</v>
      </c>
      <c r="J75" s="131"/>
    </row>
    <row r="76" spans="1:10" ht="15" x14ac:dyDescent="0.2">
      <c r="A76" s="46" t="s">
        <v>45</v>
      </c>
      <c r="B76" s="47" t="s">
        <v>79</v>
      </c>
      <c r="C76" s="48"/>
      <c r="D76" s="48"/>
      <c r="E76" s="49"/>
      <c r="F76" s="131"/>
      <c r="G76" s="179"/>
      <c r="H76" s="177"/>
      <c r="I76" s="188">
        <f>G76/I$12</f>
        <v>0</v>
      </c>
      <c r="J76" s="131"/>
    </row>
    <row r="77" spans="1:10" ht="15" x14ac:dyDescent="0.2">
      <c r="A77" s="46" t="s">
        <v>47</v>
      </c>
      <c r="B77" s="47" t="s">
        <v>80</v>
      </c>
      <c r="C77" s="48"/>
      <c r="D77" s="48"/>
      <c r="E77" s="49"/>
      <c r="F77" s="131"/>
      <c r="G77" s="179"/>
      <c r="H77" s="177"/>
      <c r="I77" s="188">
        <f>G77/I$12</f>
        <v>0</v>
      </c>
      <c r="J77" s="131"/>
    </row>
    <row r="78" spans="1:10" ht="20.25" x14ac:dyDescent="0.2">
      <c r="A78" s="43">
        <v>2</v>
      </c>
      <c r="B78" s="33" t="s">
        <v>49</v>
      </c>
      <c r="C78" s="50"/>
      <c r="D78" s="50"/>
      <c r="E78" s="51"/>
      <c r="F78" s="131"/>
      <c r="G78" s="189">
        <f>SUBTOTAL(9,G79:G82)</f>
        <v>0</v>
      </c>
      <c r="H78" s="177"/>
      <c r="I78" s="188"/>
      <c r="J78" s="131"/>
    </row>
    <row r="79" spans="1:10" ht="15" customHeight="1" outlineLevel="1" x14ac:dyDescent="0.2">
      <c r="A79" s="52" t="s">
        <v>57</v>
      </c>
      <c r="B79" s="319" t="s">
        <v>75</v>
      </c>
      <c r="C79" s="320"/>
      <c r="D79" s="320"/>
      <c r="E79" s="321"/>
      <c r="F79" s="131"/>
      <c r="G79" s="179"/>
      <c r="H79" s="177"/>
      <c r="I79" s="188"/>
      <c r="J79" s="131"/>
    </row>
    <row r="80" spans="1:10" ht="15" customHeight="1" outlineLevel="1" x14ac:dyDescent="0.2">
      <c r="A80" s="52" t="s">
        <v>81</v>
      </c>
      <c r="B80" s="319" t="s">
        <v>76</v>
      </c>
      <c r="C80" s="320"/>
      <c r="D80" s="320"/>
      <c r="E80" s="321"/>
      <c r="F80" s="131"/>
      <c r="G80" s="179"/>
      <c r="H80" s="177"/>
      <c r="I80" s="188"/>
      <c r="J80" s="131"/>
    </row>
    <row r="81" spans="1:10" ht="15" outlineLevel="1" x14ac:dyDescent="0.2">
      <c r="A81" s="52" t="s">
        <v>58</v>
      </c>
      <c r="B81" s="47" t="s">
        <v>77</v>
      </c>
      <c r="C81" s="48"/>
      <c r="D81" s="48"/>
      <c r="E81" s="49"/>
      <c r="F81" s="131"/>
      <c r="G81" s="179"/>
      <c r="H81" s="177"/>
      <c r="I81" s="188"/>
      <c r="J81" s="131"/>
    </row>
    <row r="82" spans="1:10" ht="15" outlineLevel="1" x14ac:dyDescent="0.2">
      <c r="A82" s="52" t="s">
        <v>59</v>
      </c>
      <c r="B82" s="15" t="s">
        <v>78</v>
      </c>
      <c r="C82" s="44"/>
      <c r="D82" s="44"/>
      <c r="E82" s="45"/>
      <c r="F82" s="131"/>
      <c r="G82" s="179"/>
      <c r="H82" s="177"/>
      <c r="I82" s="188"/>
      <c r="J82" s="131"/>
    </row>
    <row r="83" spans="1:10" ht="20.25" x14ac:dyDescent="0.2">
      <c r="A83" s="43">
        <v>9</v>
      </c>
      <c r="B83" s="33" t="s">
        <v>63</v>
      </c>
      <c r="C83" s="36"/>
      <c r="D83" s="50"/>
      <c r="E83" s="51"/>
      <c r="F83" s="131"/>
      <c r="G83" s="185">
        <f>SUBTOTAL(9,G84)</f>
        <v>0</v>
      </c>
      <c r="H83" s="177"/>
      <c r="I83" s="188"/>
      <c r="J83" s="131"/>
    </row>
    <row r="84" spans="1:10" ht="15" x14ac:dyDescent="0.2">
      <c r="A84" s="53" t="s">
        <v>67</v>
      </c>
      <c r="B84" s="15" t="s">
        <v>74</v>
      </c>
      <c r="C84" s="54"/>
      <c r="D84" s="54"/>
      <c r="E84" s="55"/>
      <c r="F84" s="131"/>
      <c r="G84" s="190"/>
      <c r="H84" s="191"/>
      <c r="I84" s="192"/>
      <c r="J84" s="131"/>
    </row>
    <row r="85" spans="1:10" ht="20.25" x14ac:dyDescent="0.2">
      <c r="A85" s="43" t="s">
        <v>82</v>
      </c>
      <c r="B85" s="56" t="s">
        <v>83</v>
      </c>
      <c r="C85" s="36"/>
      <c r="D85" s="36"/>
      <c r="E85" s="37"/>
      <c r="F85" s="131"/>
      <c r="G85" s="193">
        <f>+SUBTOTAL(9,G86:G115)</f>
        <v>0</v>
      </c>
      <c r="H85" s="154">
        <f>G85/G$189</f>
        <v>0</v>
      </c>
      <c r="I85" s="194">
        <f>G85/I$13</f>
        <v>0</v>
      </c>
      <c r="J85" s="131"/>
    </row>
    <row r="86" spans="1:10" ht="18" x14ac:dyDescent="0.2">
      <c r="A86" s="32" t="s">
        <v>36</v>
      </c>
      <c r="B86" s="33" t="s">
        <v>73</v>
      </c>
      <c r="C86" s="57"/>
      <c r="D86" s="16"/>
      <c r="E86" s="17"/>
      <c r="F86" s="131"/>
      <c r="G86" s="195">
        <f>SUBTOTAL(9,G87:G97)</f>
        <v>0</v>
      </c>
      <c r="H86" s="151"/>
      <c r="I86" s="196">
        <f>G86/I$13</f>
        <v>0</v>
      </c>
      <c r="J86" s="131"/>
    </row>
    <row r="87" spans="1:10" ht="15" x14ac:dyDescent="0.2">
      <c r="A87" s="14" t="s">
        <v>25</v>
      </c>
      <c r="B87" s="38" t="s">
        <v>84</v>
      </c>
      <c r="C87" s="36"/>
      <c r="D87" s="36"/>
      <c r="E87" s="37"/>
      <c r="F87" s="131"/>
      <c r="G87" s="172"/>
      <c r="H87" s="151"/>
      <c r="I87" s="197">
        <f>G87/I$13</f>
        <v>0</v>
      </c>
      <c r="J87" s="131"/>
    </row>
    <row r="88" spans="1:10" ht="15" x14ac:dyDescent="0.2">
      <c r="A88" s="14" t="s">
        <v>37</v>
      </c>
      <c r="B88" s="38" t="s">
        <v>85</v>
      </c>
      <c r="C88" s="16"/>
      <c r="D88" s="16"/>
      <c r="E88" s="17"/>
      <c r="F88" s="131"/>
      <c r="G88" s="172"/>
      <c r="H88" s="151"/>
      <c r="I88" s="197">
        <f t="shared" ref="I88:I89" si="2">G88/I$13</f>
        <v>0</v>
      </c>
      <c r="J88" s="131"/>
    </row>
    <row r="89" spans="1:10" ht="15" x14ac:dyDescent="0.2">
      <c r="A89" s="14" t="s">
        <v>39</v>
      </c>
      <c r="B89" s="38" t="s">
        <v>86</v>
      </c>
      <c r="C89" s="16"/>
      <c r="D89" s="16"/>
      <c r="E89" s="17"/>
      <c r="F89" s="131"/>
      <c r="G89" s="172"/>
      <c r="H89" s="151"/>
      <c r="I89" s="197">
        <f t="shared" si="2"/>
        <v>0</v>
      </c>
      <c r="J89" s="131"/>
    </row>
    <row r="90" spans="1:10" ht="15" x14ac:dyDescent="0.2">
      <c r="A90" s="14" t="s">
        <v>41</v>
      </c>
      <c r="B90" s="38" t="s">
        <v>87</v>
      </c>
      <c r="C90" s="16"/>
      <c r="D90" s="16"/>
      <c r="E90" s="17"/>
      <c r="F90" s="131"/>
      <c r="G90" s="172"/>
      <c r="H90" s="151"/>
      <c r="I90" s="197">
        <f>G90/I$13</f>
        <v>0</v>
      </c>
      <c r="J90" s="131"/>
    </row>
    <row r="91" spans="1:10" ht="15" x14ac:dyDescent="0.2">
      <c r="A91" s="14" t="s">
        <v>43</v>
      </c>
      <c r="B91" s="38" t="s">
        <v>88</v>
      </c>
      <c r="C91" s="16"/>
      <c r="D91" s="16"/>
      <c r="E91" s="17"/>
      <c r="F91" s="131"/>
      <c r="G91" s="172"/>
      <c r="H91" s="151"/>
      <c r="I91" s="197">
        <f t="shared" ref="I91:I92" si="3">G91/I$13</f>
        <v>0</v>
      </c>
      <c r="J91" s="131"/>
    </row>
    <row r="92" spans="1:10" ht="15" x14ac:dyDescent="0.2">
      <c r="A92" s="14" t="s">
        <v>45</v>
      </c>
      <c r="B92" s="38" t="s">
        <v>89</v>
      </c>
      <c r="C92" s="16"/>
      <c r="D92" s="16"/>
      <c r="E92" s="17"/>
      <c r="F92" s="131"/>
      <c r="G92" s="172"/>
      <c r="H92" s="151"/>
      <c r="I92" s="197">
        <f t="shared" si="3"/>
        <v>0</v>
      </c>
      <c r="J92" s="131"/>
    </row>
    <row r="93" spans="1:10" ht="15" x14ac:dyDescent="0.2">
      <c r="A93" s="14" t="s">
        <v>47</v>
      </c>
      <c r="B93" s="38" t="s">
        <v>90</v>
      </c>
      <c r="C93" s="16"/>
      <c r="D93" s="16"/>
      <c r="E93" s="17"/>
      <c r="F93" s="131"/>
      <c r="G93" s="172"/>
      <c r="H93" s="151"/>
      <c r="I93" s="197">
        <f>G93/I$13</f>
        <v>0</v>
      </c>
      <c r="J93" s="131"/>
    </row>
    <row r="94" spans="1:10" ht="15" x14ac:dyDescent="0.2">
      <c r="A94" s="14" t="s">
        <v>125</v>
      </c>
      <c r="B94" s="38" t="s">
        <v>91</v>
      </c>
      <c r="C94" s="16"/>
      <c r="D94" s="16"/>
      <c r="E94" s="17"/>
      <c r="F94" s="131"/>
      <c r="G94" s="172"/>
      <c r="H94" s="151"/>
      <c r="I94" s="197">
        <f t="shared" ref="I94:I96" si="4">G94/I$13</f>
        <v>0</v>
      </c>
      <c r="J94" s="131"/>
    </row>
    <row r="95" spans="1:10" ht="15" x14ac:dyDescent="0.2">
      <c r="A95" s="14" t="s">
        <v>217</v>
      </c>
      <c r="B95" s="38" t="s">
        <v>92</v>
      </c>
      <c r="C95" s="16"/>
      <c r="D95" s="16"/>
      <c r="E95" s="17"/>
      <c r="F95" s="131"/>
      <c r="G95" s="172"/>
      <c r="H95" s="151"/>
      <c r="I95" s="197">
        <f t="shared" si="4"/>
        <v>0</v>
      </c>
      <c r="J95" s="131"/>
    </row>
    <row r="96" spans="1:10" ht="15" x14ac:dyDescent="0.2">
      <c r="A96" s="14" t="s">
        <v>127</v>
      </c>
      <c r="B96" s="38" t="s">
        <v>93</v>
      </c>
      <c r="C96" s="16"/>
      <c r="D96" s="16"/>
      <c r="E96" s="17"/>
      <c r="F96" s="131"/>
      <c r="G96" s="172"/>
      <c r="H96" s="151"/>
      <c r="I96" s="197">
        <f t="shared" si="4"/>
        <v>0</v>
      </c>
      <c r="J96" s="131"/>
    </row>
    <row r="97" spans="1:10" ht="15" x14ac:dyDescent="0.2">
      <c r="A97" s="14" t="s">
        <v>218</v>
      </c>
      <c r="B97" s="38" t="s">
        <v>94</v>
      </c>
      <c r="C97" s="16"/>
      <c r="D97" s="16"/>
      <c r="E97" s="17"/>
      <c r="F97" s="131"/>
      <c r="G97" s="172"/>
      <c r="H97" s="151"/>
      <c r="I97" s="156"/>
      <c r="J97" s="131"/>
    </row>
    <row r="98" spans="1:10" ht="18" x14ac:dyDescent="0.2">
      <c r="A98" s="32">
        <v>2</v>
      </c>
      <c r="B98" s="33" t="s">
        <v>49</v>
      </c>
      <c r="C98" s="57"/>
      <c r="D98" s="16"/>
      <c r="E98" s="17"/>
      <c r="F98" s="131"/>
      <c r="G98" s="198">
        <f>SUBTOTAL(9,G99:G108)</f>
        <v>0</v>
      </c>
      <c r="H98" s="151"/>
      <c r="I98" s="196">
        <f>G98/I$13</f>
        <v>0</v>
      </c>
      <c r="J98" s="131"/>
    </row>
    <row r="99" spans="1:10" ht="15" outlineLevel="1" x14ac:dyDescent="0.2">
      <c r="A99" s="34" t="s">
        <v>55</v>
      </c>
      <c r="B99" s="38" t="s">
        <v>84</v>
      </c>
      <c r="C99" s="36"/>
      <c r="D99" s="36"/>
      <c r="E99" s="37"/>
      <c r="F99" s="131"/>
      <c r="G99" s="172"/>
      <c r="H99" s="151"/>
      <c r="I99" s="197">
        <f>G99/I$13</f>
        <v>0</v>
      </c>
      <c r="J99" s="131"/>
    </row>
    <row r="100" spans="1:10" ht="15" outlineLevel="1" x14ac:dyDescent="0.2">
      <c r="A100" s="14" t="s">
        <v>57</v>
      </c>
      <c r="B100" s="38" t="s">
        <v>85</v>
      </c>
      <c r="C100" s="16"/>
      <c r="D100" s="16"/>
      <c r="E100" s="17"/>
      <c r="F100" s="131"/>
      <c r="G100" s="172"/>
      <c r="H100" s="151"/>
      <c r="I100" s="197">
        <f t="shared" ref="I100:I101" si="5">G100/I$13</f>
        <v>0</v>
      </c>
      <c r="J100" s="131"/>
    </row>
    <row r="101" spans="1:10" ht="15" outlineLevel="1" x14ac:dyDescent="0.2">
      <c r="A101" s="14" t="s">
        <v>81</v>
      </c>
      <c r="B101" s="38" t="s">
        <v>86</v>
      </c>
      <c r="C101" s="16"/>
      <c r="D101" s="16"/>
      <c r="E101" s="17"/>
      <c r="F101" s="131"/>
      <c r="G101" s="172"/>
      <c r="H101" s="151"/>
      <c r="I101" s="197">
        <f t="shared" si="5"/>
        <v>0</v>
      </c>
      <c r="J101" s="131"/>
    </row>
    <row r="102" spans="1:10" ht="15" outlineLevel="1" x14ac:dyDescent="0.2">
      <c r="A102" s="14" t="s">
        <v>58</v>
      </c>
      <c r="B102" s="38" t="s">
        <v>87</v>
      </c>
      <c r="C102" s="16"/>
      <c r="D102" s="16"/>
      <c r="E102" s="17"/>
      <c r="F102" s="131"/>
      <c r="G102" s="172"/>
      <c r="H102" s="151"/>
      <c r="I102" s="197">
        <f>G102/I$13</f>
        <v>0</v>
      </c>
      <c r="J102" s="131"/>
    </row>
    <row r="103" spans="1:10" ht="15" outlineLevel="1" x14ac:dyDescent="0.2">
      <c r="A103" s="14" t="s">
        <v>59</v>
      </c>
      <c r="B103" s="38" t="s">
        <v>88</v>
      </c>
      <c r="C103" s="16"/>
      <c r="D103" s="16"/>
      <c r="E103" s="17"/>
      <c r="F103" s="131"/>
      <c r="G103" s="172"/>
      <c r="H103" s="151"/>
      <c r="I103" s="197">
        <f t="shared" ref="I103:I104" si="6">G103/I$13</f>
        <v>0</v>
      </c>
      <c r="J103" s="131"/>
    </row>
    <row r="104" spans="1:10" ht="15" outlineLevel="1" x14ac:dyDescent="0.2">
      <c r="A104" s="14" t="s">
        <v>60</v>
      </c>
      <c r="B104" s="38" t="s">
        <v>89</v>
      </c>
      <c r="C104" s="16"/>
      <c r="D104" s="16"/>
      <c r="E104" s="17"/>
      <c r="F104" s="131"/>
      <c r="G104" s="172"/>
      <c r="H104" s="151"/>
      <c r="I104" s="197">
        <f t="shared" si="6"/>
        <v>0</v>
      </c>
      <c r="J104" s="131"/>
    </row>
    <row r="105" spans="1:10" ht="15" outlineLevel="1" x14ac:dyDescent="0.2">
      <c r="A105" s="14" t="s">
        <v>95</v>
      </c>
      <c r="B105" s="38" t="s">
        <v>90</v>
      </c>
      <c r="C105" s="16"/>
      <c r="D105" s="16"/>
      <c r="E105" s="17"/>
      <c r="F105" s="131"/>
      <c r="G105" s="172"/>
      <c r="H105" s="151"/>
      <c r="I105" s="197">
        <f>G105/I$13</f>
        <v>0</v>
      </c>
      <c r="J105" s="131"/>
    </row>
    <row r="106" spans="1:10" ht="15" outlineLevel="1" x14ac:dyDescent="0.2">
      <c r="A106" s="14" t="s">
        <v>96</v>
      </c>
      <c r="B106" s="38" t="s">
        <v>91</v>
      </c>
      <c r="C106" s="16"/>
      <c r="D106" s="16"/>
      <c r="E106" s="17"/>
      <c r="F106" s="131"/>
      <c r="G106" s="172"/>
      <c r="H106" s="151"/>
      <c r="I106" s="197">
        <f t="shared" ref="I106:I108" si="7">G106/I$13</f>
        <v>0</v>
      </c>
      <c r="J106" s="131"/>
    </row>
    <row r="107" spans="1:10" ht="15" outlineLevel="1" x14ac:dyDescent="0.2">
      <c r="A107" s="14" t="s">
        <v>97</v>
      </c>
      <c r="B107" s="38" t="s">
        <v>92</v>
      </c>
      <c r="C107" s="16"/>
      <c r="D107" s="16"/>
      <c r="E107" s="17"/>
      <c r="F107" s="131"/>
      <c r="G107" s="172"/>
      <c r="H107" s="151"/>
      <c r="I107" s="197">
        <f t="shared" si="7"/>
        <v>0</v>
      </c>
      <c r="J107" s="131"/>
    </row>
    <row r="108" spans="1:10" ht="15" outlineLevel="1" x14ac:dyDescent="0.2">
      <c r="A108" s="14" t="s">
        <v>98</v>
      </c>
      <c r="B108" s="38" t="s">
        <v>93</v>
      </c>
      <c r="C108" s="16"/>
      <c r="D108" s="16"/>
      <c r="E108" s="17"/>
      <c r="F108" s="131"/>
      <c r="G108" s="172"/>
      <c r="H108" s="151"/>
      <c r="I108" s="197">
        <f t="shared" si="7"/>
        <v>0</v>
      </c>
      <c r="J108" s="131"/>
    </row>
    <row r="109" spans="1:10" ht="18" x14ac:dyDescent="0.2">
      <c r="A109" s="32">
        <v>9</v>
      </c>
      <c r="B109" s="33" t="s">
        <v>63</v>
      </c>
      <c r="C109" s="16"/>
      <c r="D109" s="16"/>
      <c r="E109" s="17"/>
      <c r="F109" s="131"/>
      <c r="G109" s="168">
        <f>SUBTOTAL(9,G110:G115)</f>
        <v>0</v>
      </c>
      <c r="H109" s="151"/>
      <c r="I109" s="196">
        <f>G109/I$13</f>
        <v>0</v>
      </c>
      <c r="J109" s="131"/>
    </row>
    <row r="110" spans="1:10" ht="15" x14ac:dyDescent="0.2">
      <c r="A110" s="34" t="s">
        <v>99</v>
      </c>
      <c r="B110" s="35" t="s">
        <v>84</v>
      </c>
      <c r="C110" s="36"/>
      <c r="D110" s="36"/>
      <c r="E110" s="37"/>
      <c r="F110" s="131"/>
      <c r="G110" s="172"/>
      <c r="H110" s="151"/>
      <c r="I110" s="156"/>
      <c r="J110" s="131"/>
    </row>
    <row r="111" spans="1:10" ht="15" x14ac:dyDescent="0.2">
      <c r="A111" s="34" t="s">
        <v>216</v>
      </c>
      <c r="B111" s="35" t="s">
        <v>85</v>
      </c>
      <c r="C111" s="36"/>
      <c r="D111" s="36"/>
      <c r="E111" s="37"/>
      <c r="F111" s="131"/>
      <c r="G111" s="172"/>
      <c r="H111" s="151"/>
      <c r="I111" s="156"/>
      <c r="J111" s="131"/>
    </row>
    <row r="112" spans="1:10" ht="15" x14ac:dyDescent="0.2">
      <c r="A112" s="34" t="s">
        <v>100</v>
      </c>
      <c r="B112" s="38" t="s">
        <v>101</v>
      </c>
      <c r="C112" s="16"/>
      <c r="D112" s="16"/>
      <c r="E112" s="17"/>
      <c r="F112" s="131"/>
      <c r="G112" s="172"/>
      <c r="H112" s="151"/>
      <c r="I112" s="156"/>
      <c r="J112" s="131"/>
    </row>
    <row r="113" spans="1:10" ht="15" x14ac:dyDescent="0.2">
      <c r="A113" s="34" t="s">
        <v>102</v>
      </c>
      <c r="B113" s="38" t="s">
        <v>103</v>
      </c>
      <c r="C113" s="16"/>
      <c r="D113" s="16"/>
      <c r="E113" s="17"/>
      <c r="F113" s="131"/>
      <c r="G113" s="172"/>
      <c r="H113" s="151"/>
      <c r="I113" s="156"/>
      <c r="J113" s="131"/>
    </row>
    <row r="114" spans="1:10" ht="15" x14ac:dyDescent="0.2">
      <c r="A114" s="34" t="s">
        <v>104</v>
      </c>
      <c r="B114" s="38" t="s">
        <v>90</v>
      </c>
      <c r="C114" s="16"/>
      <c r="D114" s="16"/>
      <c r="E114" s="17"/>
      <c r="F114" s="131"/>
      <c r="G114" s="172"/>
      <c r="H114" s="151"/>
      <c r="I114" s="156"/>
      <c r="J114" s="131"/>
    </row>
    <row r="115" spans="1:10" ht="15" x14ac:dyDescent="0.2">
      <c r="A115" s="34" t="s">
        <v>105</v>
      </c>
      <c r="B115" s="38" t="s">
        <v>106</v>
      </c>
      <c r="C115" s="16"/>
      <c r="D115" s="16"/>
      <c r="E115" s="17"/>
      <c r="F115" s="131"/>
      <c r="G115" s="172"/>
      <c r="H115" s="151"/>
      <c r="I115" s="156"/>
      <c r="J115" s="131"/>
    </row>
    <row r="116" spans="1:10" ht="20.25" x14ac:dyDescent="0.2">
      <c r="A116" s="28" t="s">
        <v>107</v>
      </c>
      <c r="B116" s="29" t="s">
        <v>108</v>
      </c>
      <c r="C116" s="30"/>
      <c r="D116" s="30"/>
      <c r="E116" s="31"/>
      <c r="F116" s="131"/>
      <c r="G116" s="166">
        <f>SUBTOTAL(9,G117:G156)</f>
        <v>0</v>
      </c>
      <c r="H116" s="183">
        <f>G116/G$189</f>
        <v>0</v>
      </c>
      <c r="I116" s="201">
        <f>G116/I$12</f>
        <v>0</v>
      </c>
      <c r="J116" s="131"/>
    </row>
    <row r="117" spans="1:10" ht="18" x14ac:dyDescent="0.2">
      <c r="A117" s="32">
        <v>1</v>
      </c>
      <c r="B117" s="33" t="s">
        <v>73</v>
      </c>
      <c r="C117" s="16"/>
      <c r="D117" s="16"/>
      <c r="E117" s="17"/>
      <c r="F117" s="131"/>
      <c r="G117" s="202">
        <f>SUBTOTAL(9,G118:G132)</f>
        <v>0</v>
      </c>
      <c r="H117" s="151"/>
      <c r="I117" s="186">
        <f t="shared" ref="I117:I120" si="8">G117/I$12</f>
        <v>0</v>
      </c>
      <c r="J117" s="131"/>
    </row>
    <row r="118" spans="1:10" ht="15" x14ac:dyDescent="0.2">
      <c r="A118" s="34" t="s">
        <v>25</v>
      </c>
      <c r="B118" s="58" t="s">
        <v>212</v>
      </c>
      <c r="C118" s="36"/>
      <c r="D118" s="36"/>
      <c r="E118" s="37"/>
      <c r="F118" s="131"/>
      <c r="G118" s="170"/>
      <c r="H118" s="151"/>
      <c r="I118" s="203">
        <f t="shared" si="8"/>
        <v>0</v>
      </c>
      <c r="J118" s="131"/>
    </row>
    <row r="119" spans="1:10" ht="15" x14ac:dyDescent="0.2">
      <c r="A119" s="14" t="s">
        <v>37</v>
      </c>
      <c r="B119" s="59" t="s">
        <v>109</v>
      </c>
      <c r="C119" s="16"/>
      <c r="D119" s="16"/>
      <c r="E119" s="17"/>
      <c r="F119" s="131"/>
      <c r="G119" s="170"/>
      <c r="H119" s="151"/>
      <c r="I119" s="203">
        <f t="shared" si="8"/>
        <v>0</v>
      </c>
      <c r="J119" s="131"/>
    </row>
    <row r="120" spans="1:10" ht="15" x14ac:dyDescent="0.2">
      <c r="A120" s="14" t="s">
        <v>39</v>
      </c>
      <c r="B120" s="59" t="s">
        <v>110</v>
      </c>
      <c r="C120" s="16"/>
      <c r="D120" s="16"/>
      <c r="E120" s="17"/>
      <c r="F120" s="131"/>
      <c r="G120" s="170"/>
      <c r="H120" s="151"/>
      <c r="I120" s="203">
        <f t="shared" si="8"/>
        <v>0</v>
      </c>
      <c r="J120" s="131"/>
    </row>
    <row r="121" spans="1:10" ht="15" x14ac:dyDescent="0.2">
      <c r="A121" s="14" t="s">
        <v>41</v>
      </c>
      <c r="B121" s="249" t="s">
        <v>210</v>
      </c>
      <c r="C121" s="16"/>
      <c r="D121" s="16"/>
      <c r="E121" s="17"/>
      <c r="F121" s="131"/>
      <c r="G121" s="250">
        <f>SUBTOTAL(9,G122:G125)</f>
        <v>0</v>
      </c>
      <c r="H121" s="151"/>
      <c r="I121" s="203"/>
      <c r="J121" s="131"/>
    </row>
    <row r="122" spans="1:10" ht="15" customHeight="1" x14ac:dyDescent="0.2">
      <c r="A122" s="14" t="s">
        <v>111</v>
      </c>
      <c r="B122" s="281" t="s">
        <v>112</v>
      </c>
      <c r="C122" s="282"/>
      <c r="D122" s="282"/>
      <c r="E122" s="283"/>
      <c r="F122" s="131"/>
      <c r="G122" s="170"/>
      <c r="H122" s="151"/>
      <c r="I122" s="203">
        <f>G122/I$12</f>
        <v>0</v>
      </c>
      <c r="J122" s="131"/>
    </row>
    <row r="123" spans="1:10" ht="15" customHeight="1" x14ac:dyDescent="0.2">
      <c r="A123" s="14" t="s">
        <v>113</v>
      </c>
      <c r="B123" s="281" t="s">
        <v>114</v>
      </c>
      <c r="C123" s="282"/>
      <c r="D123" s="282"/>
      <c r="E123" s="283"/>
      <c r="F123" s="131"/>
      <c r="G123" s="170"/>
      <c r="H123" s="151"/>
      <c r="I123" s="203">
        <f>G123/I13</f>
        <v>0</v>
      </c>
      <c r="J123" s="131"/>
    </row>
    <row r="124" spans="1:10" ht="15" customHeight="1" x14ac:dyDescent="0.2">
      <c r="A124" s="14" t="s">
        <v>115</v>
      </c>
      <c r="B124" s="281" t="s">
        <v>116</v>
      </c>
      <c r="C124" s="282"/>
      <c r="D124" s="282"/>
      <c r="E124" s="283"/>
      <c r="F124" s="131"/>
      <c r="G124" s="170"/>
      <c r="H124" s="151"/>
      <c r="I124" s="203"/>
      <c r="J124" s="131"/>
    </row>
    <row r="125" spans="1:10" ht="15" customHeight="1" x14ac:dyDescent="0.2">
      <c r="A125" s="14" t="s">
        <v>117</v>
      </c>
      <c r="B125" s="281" t="s">
        <v>118</v>
      </c>
      <c r="C125" s="282"/>
      <c r="D125" s="282"/>
      <c r="E125" s="283"/>
      <c r="F125" s="131"/>
      <c r="G125" s="170"/>
      <c r="H125" s="151"/>
      <c r="I125" s="203"/>
      <c r="J125" s="131"/>
    </row>
    <row r="126" spans="1:10" ht="15" customHeight="1" x14ac:dyDescent="0.2">
      <c r="A126" s="60" t="s">
        <v>43</v>
      </c>
      <c r="B126" s="292" t="s">
        <v>211</v>
      </c>
      <c r="C126" s="293"/>
      <c r="D126" s="293"/>
      <c r="E126" s="294"/>
      <c r="F126" s="131"/>
      <c r="G126" s="250">
        <f>SUBTOTAL(9,G127:G128)</f>
        <v>0</v>
      </c>
      <c r="H126" s="151"/>
      <c r="I126" s="203"/>
      <c r="J126" s="131"/>
    </row>
    <row r="127" spans="1:10" ht="15" x14ac:dyDescent="0.2">
      <c r="A127" s="14" t="s">
        <v>119</v>
      </c>
      <c r="B127" s="38" t="s">
        <v>120</v>
      </c>
      <c r="C127" s="16"/>
      <c r="D127" s="16"/>
      <c r="E127" s="17"/>
      <c r="F127" s="131"/>
      <c r="G127" s="170"/>
      <c r="H127" s="151"/>
      <c r="I127" s="203">
        <f>G127/I$12</f>
        <v>0</v>
      </c>
      <c r="J127" s="131"/>
    </row>
    <row r="128" spans="1:10" ht="15" x14ac:dyDescent="0.2">
      <c r="A128" s="14" t="s">
        <v>121</v>
      </c>
      <c r="B128" s="38" t="s">
        <v>122</v>
      </c>
      <c r="C128" s="16"/>
      <c r="D128" s="16"/>
      <c r="E128" s="17"/>
      <c r="F128" s="131"/>
      <c r="G128" s="170"/>
      <c r="H128" s="151"/>
      <c r="I128" s="203"/>
      <c r="J128" s="131"/>
    </row>
    <row r="129" spans="1:10" ht="15" x14ac:dyDescent="0.2">
      <c r="A129" s="14" t="s">
        <v>45</v>
      </c>
      <c r="B129" s="38" t="s">
        <v>123</v>
      </c>
      <c r="C129" s="16"/>
      <c r="D129" s="16"/>
      <c r="E129" s="17"/>
      <c r="F129" s="131"/>
      <c r="G129" s="170"/>
      <c r="H129" s="151"/>
      <c r="I129" s="203">
        <f>G129/I$12</f>
        <v>0</v>
      </c>
      <c r="J129" s="131"/>
    </row>
    <row r="130" spans="1:10" ht="15" x14ac:dyDescent="0.2">
      <c r="A130" s="14" t="s">
        <v>47</v>
      </c>
      <c r="B130" s="38" t="s">
        <v>124</v>
      </c>
      <c r="C130" s="16"/>
      <c r="D130" s="16"/>
      <c r="E130" s="17"/>
      <c r="F130" s="131"/>
      <c r="G130" s="170"/>
      <c r="H130" s="151"/>
      <c r="I130" s="203">
        <f>G130/I$12</f>
        <v>0</v>
      </c>
      <c r="J130" s="131"/>
    </row>
    <row r="131" spans="1:10" ht="15" x14ac:dyDescent="0.2">
      <c r="A131" s="14" t="s">
        <v>125</v>
      </c>
      <c r="B131" s="38" t="s">
        <v>126</v>
      </c>
      <c r="C131" s="16"/>
      <c r="D131" s="16"/>
      <c r="E131" s="17"/>
      <c r="F131" s="131"/>
      <c r="G131" s="170"/>
      <c r="H131" s="151"/>
      <c r="I131" s="203">
        <f>G131/I$12</f>
        <v>0</v>
      </c>
      <c r="J131" s="131"/>
    </row>
    <row r="132" spans="1:10" ht="15" x14ac:dyDescent="0.2">
      <c r="A132" s="14" t="s">
        <v>127</v>
      </c>
      <c r="B132" s="38" t="s">
        <v>128</v>
      </c>
      <c r="C132" s="16"/>
      <c r="D132" s="16"/>
      <c r="E132" s="17"/>
      <c r="F132" s="131"/>
      <c r="G132" s="170"/>
      <c r="H132" s="151"/>
      <c r="I132" s="203">
        <f>G132/I$12</f>
        <v>0</v>
      </c>
      <c r="J132" s="131"/>
    </row>
    <row r="133" spans="1:10" ht="18" x14ac:dyDescent="0.2">
      <c r="A133" s="32">
        <v>2</v>
      </c>
      <c r="B133" s="33" t="s">
        <v>129</v>
      </c>
      <c r="C133" s="16"/>
      <c r="D133" s="16"/>
      <c r="E133" s="17"/>
      <c r="F133" s="131"/>
      <c r="G133" s="204">
        <f>+SUBTOTAL(9,G134:G154)</f>
        <v>0</v>
      </c>
      <c r="H133" s="151"/>
      <c r="I133" s="205">
        <f>G133/I$12</f>
        <v>0</v>
      </c>
      <c r="J133" s="131"/>
    </row>
    <row r="134" spans="1:10" ht="15" outlineLevel="1" x14ac:dyDescent="0.2">
      <c r="A134" s="34" t="s">
        <v>55</v>
      </c>
      <c r="B134" s="58" t="s">
        <v>212</v>
      </c>
      <c r="C134" s="36"/>
      <c r="D134" s="36"/>
      <c r="E134" s="37"/>
      <c r="F134" s="131"/>
      <c r="G134" s="172"/>
      <c r="H134" s="151"/>
      <c r="I134" s="156"/>
      <c r="J134" s="131"/>
    </row>
    <row r="135" spans="1:10" ht="15" outlineLevel="1" x14ac:dyDescent="0.2">
      <c r="A135" s="14" t="s">
        <v>57</v>
      </c>
      <c r="B135" s="59" t="s">
        <v>213</v>
      </c>
      <c r="C135" s="16"/>
      <c r="D135" s="16"/>
      <c r="E135" s="17"/>
      <c r="F135" s="131"/>
      <c r="G135" s="172"/>
      <c r="H135" s="151"/>
      <c r="I135" s="156"/>
      <c r="J135" s="131"/>
    </row>
    <row r="136" spans="1:10" ht="15" outlineLevel="1" x14ac:dyDescent="0.2">
      <c r="A136" s="14" t="s">
        <v>81</v>
      </c>
      <c r="B136" s="59" t="s">
        <v>214</v>
      </c>
      <c r="C136" s="16"/>
      <c r="D136" s="16"/>
      <c r="E136" s="17"/>
      <c r="F136" s="131"/>
      <c r="G136" s="172"/>
      <c r="H136" s="151"/>
      <c r="I136" s="156"/>
      <c r="J136" s="131"/>
    </row>
    <row r="137" spans="1:10" ht="15" outlineLevel="1" x14ac:dyDescent="0.2">
      <c r="A137" s="14" t="s">
        <v>58</v>
      </c>
      <c r="B137" s="249" t="s">
        <v>210</v>
      </c>
      <c r="C137" s="16"/>
      <c r="D137" s="16"/>
      <c r="E137" s="17"/>
      <c r="F137" s="131"/>
      <c r="G137" s="172">
        <f>SUBTOTAL(9,G138:G143)</f>
        <v>0</v>
      </c>
      <c r="H137" s="151"/>
      <c r="I137" s="156"/>
      <c r="J137" s="131"/>
    </row>
    <row r="138" spans="1:10" s="244" customFormat="1" ht="15" outlineLevel="1" x14ac:dyDescent="0.2">
      <c r="A138" s="60" t="s">
        <v>130</v>
      </c>
      <c r="B138" s="281" t="s">
        <v>112</v>
      </c>
      <c r="C138" s="282"/>
      <c r="D138" s="282"/>
      <c r="E138" s="283"/>
      <c r="F138" s="131"/>
      <c r="G138" s="206"/>
      <c r="H138" s="207"/>
      <c r="I138" s="156"/>
      <c r="J138" s="131"/>
    </row>
    <row r="139" spans="1:10" s="244" customFormat="1" ht="15" outlineLevel="1" x14ac:dyDescent="0.2">
      <c r="A139" s="60" t="s">
        <v>131</v>
      </c>
      <c r="B139" s="281" t="s">
        <v>114</v>
      </c>
      <c r="C139" s="282"/>
      <c r="D139" s="282"/>
      <c r="E139" s="283"/>
      <c r="F139" s="131"/>
      <c r="G139" s="206"/>
      <c r="H139" s="207"/>
      <c r="I139" s="156"/>
      <c r="J139" s="131"/>
    </row>
    <row r="140" spans="1:10" s="244" customFormat="1" ht="15" outlineLevel="1" x14ac:dyDescent="0.2">
      <c r="A140" s="60" t="s">
        <v>132</v>
      </c>
      <c r="B140" s="281" t="s">
        <v>116</v>
      </c>
      <c r="C140" s="282"/>
      <c r="D140" s="282"/>
      <c r="E140" s="283"/>
      <c r="F140" s="131"/>
      <c r="G140" s="206"/>
      <c r="H140" s="207"/>
      <c r="I140" s="156"/>
      <c r="J140" s="131"/>
    </row>
    <row r="141" spans="1:10" s="244" customFormat="1" ht="15" outlineLevel="1" x14ac:dyDescent="0.2">
      <c r="A141" s="60" t="s">
        <v>133</v>
      </c>
      <c r="B141" s="281" t="s">
        <v>118</v>
      </c>
      <c r="C141" s="282"/>
      <c r="D141" s="282"/>
      <c r="E141" s="283"/>
      <c r="F141" s="131"/>
      <c r="G141" s="206"/>
      <c r="H141" s="207"/>
      <c r="I141" s="156"/>
      <c r="J141" s="131"/>
    </row>
    <row r="142" spans="1:10" s="244" customFormat="1" ht="15" customHeight="1" outlineLevel="1" x14ac:dyDescent="0.2">
      <c r="A142" s="60" t="s">
        <v>134</v>
      </c>
      <c r="B142" s="281" t="s">
        <v>135</v>
      </c>
      <c r="C142" s="282"/>
      <c r="D142" s="282"/>
      <c r="E142" s="283"/>
      <c r="F142" s="270"/>
      <c r="G142" s="206"/>
      <c r="H142" s="207"/>
      <c r="I142" s="156"/>
      <c r="J142" s="270"/>
    </row>
    <row r="143" spans="1:10" s="244" customFormat="1" ht="15" outlineLevel="1" x14ac:dyDescent="0.2">
      <c r="A143" s="60" t="s">
        <v>136</v>
      </c>
      <c r="B143" s="281" t="s">
        <v>137</v>
      </c>
      <c r="C143" s="282"/>
      <c r="D143" s="282"/>
      <c r="E143" s="283"/>
      <c r="F143" s="270"/>
      <c r="G143" s="206"/>
      <c r="H143" s="207"/>
      <c r="I143" s="156"/>
      <c r="J143" s="270"/>
    </row>
    <row r="144" spans="1:10" s="244" customFormat="1" ht="15" customHeight="1" outlineLevel="1" x14ac:dyDescent="0.2">
      <c r="A144" s="60" t="s">
        <v>59</v>
      </c>
      <c r="B144" s="292" t="s">
        <v>211</v>
      </c>
      <c r="C144" s="293"/>
      <c r="D144" s="293"/>
      <c r="E144" s="294"/>
      <c r="F144" s="248"/>
      <c r="G144" s="206">
        <f>SUBTOTAL(9,G145:G146)</f>
        <v>0</v>
      </c>
      <c r="H144" s="207"/>
      <c r="I144" s="156"/>
      <c r="J144" s="248"/>
    </row>
    <row r="145" spans="1:10" ht="15" outlineLevel="1" x14ac:dyDescent="0.2">
      <c r="A145" s="14" t="s">
        <v>138</v>
      </c>
      <c r="B145" s="38" t="s">
        <v>139</v>
      </c>
      <c r="C145" s="16"/>
      <c r="D145" s="16"/>
      <c r="E145" s="17"/>
      <c r="F145" s="131"/>
      <c r="G145" s="172"/>
      <c r="H145" s="151"/>
      <c r="I145" s="156"/>
      <c r="J145" s="131"/>
    </row>
    <row r="146" spans="1:10" ht="15" outlineLevel="1" x14ac:dyDescent="0.2">
      <c r="A146" s="14" t="s">
        <v>140</v>
      </c>
      <c r="B146" s="38" t="s">
        <v>141</v>
      </c>
      <c r="C146" s="16"/>
      <c r="D146" s="16"/>
      <c r="E146" s="17"/>
      <c r="F146" s="131"/>
      <c r="G146" s="172"/>
      <c r="H146" s="151"/>
      <c r="I146" s="156"/>
      <c r="J146" s="131"/>
    </row>
    <row r="147" spans="1:10" ht="15" outlineLevel="1" x14ac:dyDescent="0.2">
      <c r="A147" s="14" t="s">
        <v>60</v>
      </c>
      <c r="B147" s="38" t="s">
        <v>123</v>
      </c>
      <c r="C147" s="16"/>
      <c r="D147" s="16"/>
      <c r="E147" s="17"/>
      <c r="F147" s="131"/>
      <c r="G147" s="172"/>
      <c r="H147" s="151"/>
      <c r="I147" s="156"/>
      <c r="J147" s="131"/>
    </row>
    <row r="148" spans="1:10" ht="15" outlineLevel="1" x14ac:dyDescent="0.2">
      <c r="A148" s="14" t="s">
        <v>95</v>
      </c>
      <c r="B148" s="38" t="s">
        <v>124</v>
      </c>
      <c r="C148" s="16"/>
      <c r="D148" s="16"/>
      <c r="E148" s="17"/>
      <c r="F148" s="131"/>
      <c r="G148" s="172"/>
      <c r="H148" s="151"/>
      <c r="I148" s="156"/>
      <c r="J148" s="131"/>
    </row>
    <row r="149" spans="1:10" ht="15" outlineLevel="1" x14ac:dyDescent="0.2">
      <c r="A149" s="14" t="s">
        <v>96</v>
      </c>
      <c r="B149" s="38" t="s">
        <v>126</v>
      </c>
      <c r="C149" s="16"/>
      <c r="D149" s="16"/>
      <c r="E149" s="17"/>
      <c r="F149" s="131"/>
      <c r="G149" s="172"/>
      <c r="H149" s="151"/>
      <c r="I149" s="156"/>
      <c r="J149" s="131"/>
    </row>
    <row r="150" spans="1:10" ht="15" outlineLevel="1" x14ac:dyDescent="0.2">
      <c r="A150" s="14" t="s">
        <v>142</v>
      </c>
      <c r="B150" s="38" t="s">
        <v>143</v>
      </c>
      <c r="C150" s="16"/>
      <c r="D150" s="16"/>
      <c r="E150" s="17"/>
      <c r="F150" s="131"/>
      <c r="G150" s="172"/>
      <c r="H150" s="151"/>
      <c r="I150" s="156"/>
      <c r="J150" s="131"/>
    </row>
    <row r="151" spans="1:10" ht="15" outlineLevel="1" x14ac:dyDescent="0.2">
      <c r="A151" s="14" t="s">
        <v>144</v>
      </c>
      <c r="B151" s="38" t="s">
        <v>128</v>
      </c>
      <c r="C151" s="16"/>
      <c r="D151" s="16"/>
      <c r="E151" s="17"/>
      <c r="F151" s="131"/>
      <c r="G151" s="172"/>
      <c r="H151" s="151"/>
      <c r="I151" s="156"/>
      <c r="J151" s="131"/>
    </row>
    <row r="152" spans="1:10" ht="15" outlineLevel="1" x14ac:dyDescent="0.2">
      <c r="A152" s="14"/>
      <c r="B152" s="38" t="s">
        <v>145</v>
      </c>
      <c r="C152" s="16"/>
      <c r="D152" s="16"/>
      <c r="E152" s="17"/>
      <c r="F152" s="131"/>
      <c r="G152" s="172"/>
      <c r="H152" s="151"/>
      <c r="I152" s="156"/>
      <c r="J152" s="131"/>
    </row>
    <row r="153" spans="1:10" ht="15" outlineLevel="1" x14ac:dyDescent="0.2">
      <c r="A153" s="14"/>
      <c r="B153" s="38" t="s">
        <v>146</v>
      </c>
      <c r="C153" s="16"/>
      <c r="D153" s="16"/>
      <c r="E153" s="17"/>
      <c r="F153" s="131"/>
      <c r="G153" s="172"/>
      <c r="H153" s="151"/>
      <c r="I153" s="156"/>
      <c r="J153" s="131"/>
    </row>
    <row r="154" spans="1:10" ht="15" outlineLevel="1" x14ac:dyDescent="0.2">
      <c r="A154" s="14"/>
      <c r="B154" s="38" t="s">
        <v>147</v>
      </c>
      <c r="C154" s="16"/>
      <c r="D154" s="16"/>
      <c r="E154" s="17"/>
      <c r="F154" s="131"/>
      <c r="G154" s="172"/>
      <c r="H154" s="151"/>
      <c r="I154" s="156"/>
      <c r="J154" s="131"/>
    </row>
    <row r="155" spans="1:10" ht="18" x14ac:dyDescent="0.2">
      <c r="A155" s="32">
        <v>9</v>
      </c>
      <c r="B155" s="33" t="s">
        <v>63</v>
      </c>
      <c r="C155" s="16"/>
      <c r="D155" s="16"/>
      <c r="E155" s="17"/>
      <c r="F155" s="131"/>
      <c r="G155" s="202">
        <f>SUBTOTAL(9,G156)</f>
        <v>0</v>
      </c>
      <c r="H155" s="151"/>
      <c r="I155" s="186">
        <f t="shared" ref="I155" si="9">G155/I$12</f>
        <v>0</v>
      </c>
      <c r="J155" s="131"/>
    </row>
    <row r="156" spans="1:10" s="244" customFormat="1" ht="15" x14ac:dyDescent="0.2">
      <c r="A156" s="60" t="s">
        <v>215</v>
      </c>
      <c r="B156" s="281" t="s">
        <v>123</v>
      </c>
      <c r="C156" s="282"/>
      <c r="D156" s="282"/>
      <c r="E156" s="283"/>
      <c r="F156" s="270"/>
      <c r="G156" s="206"/>
      <c r="H156" s="207"/>
      <c r="I156" s="156"/>
      <c r="J156" s="270"/>
    </row>
    <row r="157" spans="1:10" ht="20.25" x14ac:dyDescent="0.2">
      <c r="A157" s="61" t="s">
        <v>148</v>
      </c>
      <c r="B157" s="62" t="s">
        <v>149</v>
      </c>
      <c r="C157" s="63"/>
      <c r="D157" s="63"/>
      <c r="E157" s="64"/>
      <c r="F157" s="131"/>
      <c r="G157" s="208">
        <f>+SUBTOTAL(9,G158:G162)</f>
        <v>0</v>
      </c>
      <c r="H157" s="209">
        <f>G157/G$189</f>
        <v>0</v>
      </c>
      <c r="I157" s="210">
        <f>G157/I$14</f>
        <v>0</v>
      </c>
      <c r="J157" s="131"/>
    </row>
    <row r="158" spans="1:10" ht="15" x14ac:dyDescent="0.2">
      <c r="A158" s="34">
        <v>1</v>
      </c>
      <c r="B158" s="65" t="s">
        <v>150</v>
      </c>
      <c r="C158" s="36"/>
      <c r="D158" s="36"/>
      <c r="E158" s="37"/>
      <c r="F158" s="131"/>
      <c r="G158" s="211"/>
      <c r="H158" s="212"/>
      <c r="I158" s="213"/>
      <c r="J158" s="131"/>
    </row>
    <row r="159" spans="1:10" ht="15" x14ac:dyDescent="0.2">
      <c r="A159" s="14">
        <v>2</v>
      </c>
      <c r="B159" s="66" t="s">
        <v>151</v>
      </c>
      <c r="C159" s="16"/>
      <c r="D159" s="16"/>
      <c r="E159" s="17"/>
      <c r="F159" s="131"/>
      <c r="G159" s="172"/>
      <c r="H159" s="151"/>
      <c r="I159" s="156"/>
      <c r="J159" s="131"/>
    </row>
    <row r="160" spans="1:10" ht="15" x14ac:dyDescent="0.2">
      <c r="A160" s="14">
        <v>3</v>
      </c>
      <c r="B160" s="66" t="s">
        <v>152</v>
      </c>
      <c r="C160" s="16"/>
      <c r="D160" s="16"/>
      <c r="E160" s="17"/>
      <c r="F160" s="131"/>
      <c r="G160" s="172"/>
      <c r="H160" s="151"/>
      <c r="I160" s="156"/>
      <c r="J160" s="131"/>
    </row>
    <row r="161" spans="1:10" ht="15" x14ac:dyDescent="0.2">
      <c r="A161" s="14">
        <v>4</v>
      </c>
      <c r="B161" s="66" t="s">
        <v>153</v>
      </c>
      <c r="C161" s="16"/>
      <c r="D161" s="16"/>
      <c r="E161" s="17"/>
      <c r="F161" s="131"/>
      <c r="G161" s="172"/>
      <c r="H161" s="151"/>
      <c r="I161" s="156"/>
      <c r="J161" s="131"/>
    </row>
    <row r="162" spans="1:10" ht="15" x14ac:dyDescent="0.2">
      <c r="A162" s="266">
        <v>5</v>
      </c>
      <c r="B162" s="267" t="s">
        <v>154</v>
      </c>
      <c r="C162" s="268"/>
      <c r="D162" s="268"/>
      <c r="E162" s="269"/>
      <c r="F162" s="131"/>
      <c r="G162" s="199"/>
      <c r="H162" s="191"/>
      <c r="I162" s="200"/>
      <c r="J162" s="131"/>
    </row>
    <row r="163" spans="1:10" ht="20.25" x14ac:dyDescent="0.2">
      <c r="A163" s="43" t="s">
        <v>155</v>
      </c>
      <c r="B163" s="56" t="s">
        <v>156</v>
      </c>
      <c r="E163" s="37"/>
      <c r="F163" s="214"/>
      <c r="G163" s="215">
        <v>0</v>
      </c>
      <c r="H163" s="209">
        <f>G163/G$189</f>
        <v>0</v>
      </c>
      <c r="I163" s="216"/>
      <c r="J163" s="214"/>
    </row>
    <row r="164" spans="1:10" ht="20.25" outlineLevel="1" x14ac:dyDescent="0.2">
      <c r="A164" s="43" t="s">
        <v>157</v>
      </c>
      <c r="B164" s="56" t="s">
        <v>158</v>
      </c>
      <c r="E164" s="17"/>
      <c r="F164" s="131"/>
      <c r="G164" s="217"/>
      <c r="H164" s="218"/>
      <c r="I164" s="146"/>
      <c r="J164" s="131"/>
    </row>
    <row r="165" spans="1:10" ht="15" outlineLevel="1" x14ac:dyDescent="0.2">
      <c r="A165" s="14" t="s">
        <v>159</v>
      </c>
      <c r="B165" s="38" t="s">
        <v>160</v>
      </c>
      <c r="C165" s="16"/>
      <c r="D165" s="16"/>
      <c r="E165" s="17"/>
      <c r="F165" s="131"/>
      <c r="G165" s="217"/>
      <c r="H165" s="218"/>
      <c r="I165" s="146"/>
      <c r="J165" s="131"/>
    </row>
    <row r="166" spans="1:10" ht="15" outlineLevel="1" x14ac:dyDescent="0.2">
      <c r="A166" s="14" t="s">
        <v>161</v>
      </c>
      <c r="B166" s="38" t="s">
        <v>162</v>
      </c>
      <c r="C166" s="16"/>
      <c r="D166" s="16"/>
      <c r="E166" s="17"/>
      <c r="F166" s="131"/>
      <c r="G166" s="217"/>
      <c r="H166" s="218"/>
      <c r="I166" s="146"/>
      <c r="J166" s="131"/>
    </row>
    <row r="167" spans="1:10" ht="15" outlineLevel="1" x14ac:dyDescent="0.2">
      <c r="A167" s="14" t="s">
        <v>163</v>
      </c>
      <c r="B167" s="38" t="s">
        <v>164</v>
      </c>
      <c r="C167" s="16"/>
      <c r="D167" s="16"/>
      <c r="E167" s="17"/>
      <c r="F167" s="131"/>
      <c r="G167" s="217"/>
      <c r="H167" s="218"/>
      <c r="I167" s="146"/>
      <c r="J167" s="131"/>
    </row>
    <row r="168" spans="1:10" ht="15" outlineLevel="1" x14ac:dyDescent="0.2">
      <c r="A168" s="14" t="s">
        <v>165</v>
      </c>
      <c r="B168" s="38" t="s">
        <v>83</v>
      </c>
      <c r="C168" s="16"/>
      <c r="D168" s="16"/>
      <c r="E168" s="17"/>
      <c r="F168" s="131"/>
      <c r="G168" s="217"/>
      <c r="H168" s="218"/>
      <c r="I168" s="146"/>
      <c r="J168" s="131"/>
    </row>
    <row r="169" spans="1:10" ht="15" outlineLevel="1" x14ac:dyDescent="0.2">
      <c r="A169" s="14" t="s">
        <v>166</v>
      </c>
      <c r="B169" s="38" t="s">
        <v>108</v>
      </c>
      <c r="C169" s="16"/>
      <c r="D169" s="16"/>
      <c r="E169" s="17"/>
      <c r="F169" s="131"/>
      <c r="G169" s="217"/>
      <c r="H169" s="218"/>
      <c r="I169" s="146"/>
      <c r="J169" s="131"/>
    </row>
    <row r="170" spans="1:10" ht="15" outlineLevel="1" x14ac:dyDescent="0.2">
      <c r="A170" s="14" t="s">
        <v>167</v>
      </c>
      <c r="B170" s="38" t="s">
        <v>149</v>
      </c>
      <c r="C170" s="16"/>
      <c r="D170" s="16"/>
      <c r="E170" s="17"/>
      <c r="F170" s="131"/>
      <c r="G170" s="217"/>
      <c r="H170" s="218"/>
      <c r="I170" s="146"/>
      <c r="J170" s="131"/>
    </row>
    <row r="171" spans="1:10" ht="15" outlineLevel="1" x14ac:dyDescent="0.2">
      <c r="A171" s="14"/>
      <c r="B171" s="38" t="s">
        <v>168</v>
      </c>
      <c r="C171" s="16"/>
      <c r="D171" s="16"/>
      <c r="E171" s="17"/>
      <c r="F171" s="131"/>
      <c r="G171" s="217"/>
      <c r="H171" s="218"/>
      <c r="I171" s="146"/>
      <c r="J171" s="131"/>
    </row>
    <row r="172" spans="1:10" ht="15.75" outlineLevel="1" thickBot="1" x14ac:dyDescent="0.25">
      <c r="A172" s="14"/>
      <c r="B172" s="38" t="s">
        <v>169</v>
      </c>
      <c r="C172" s="16"/>
      <c r="D172" s="16"/>
      <c r="E172" s="17"/>
      <c r="F172" s="131"/>
      <c r="G172" s="217"/>
      <c r="H172" s="218"/>
      <c r="I172" s="146"/>
      <c r="J172" s="131"/>
    </row>
    <row r="173" spans="1:10" ht="21" thickBot="1" x14ac:dyDescent="0.25">
      <c r="A173" s="90" t="s">
        <v>189</v>
      </c>
      <c r="B173" s="91"/>
      <c r="C173" s="92"/>
      <c r="D173" s="91"/>
      <c r="E173" s="93" t="s">
        <v>170</v>
      </c>
      <c r="F173" s="131"/>
      <c r="G173" s="219">
        <f>G30+G38+G60-G163</f>
        <v>64645</v>
      </c>
      <c r="H173" s="220"/>
      <c r="I173" s="221">
        <f>G173/I$15</f>
        <v>18.40584249188543</v>
      </c>
      <c r="J173" s="131"/>
    </row>
    <row r="174" spans="1:10" ht="18.75" thickBot="1" x14ac:dyDescent="0.25">
      <c r="A174" s="330"/>
      <c r="B174" s="331"/>
      <c r="C174" s="331"/>
      <c r="D174" s="331"/>
      <c r="E174" s="332"/>
      <c r="F174" s="131"/>
      <c r="G174" s="222"/>
      <c r="H174" s="223"/>
      <c r="I174" s="224"/>
      <c r="J174" s="131"/>
    </row>
    <row r="175" spans="1:10" ht="18.75" thickBot="1" x14ac:dyDescent="0.25">
      <c r="A175" s="333" t="s">
        <v>171</v>
      </c>
      <c r="B175" s="334"/>
      <c r="C175" s="334"/>
      <c r="D175" s="334"/>
      <c r="E175" s="335"/>
      <c r="F175" s="131"/>
      <c r="G175" s="225"/>
      <c r="H175" s="226"/>
      <c r="I175" s="227"/>
      <c r="J175" s="131"/>
    </row>
    <row r="176" spans="1:10" ht="41.25" thickBot="1" x14ac:dyDescent="0.25">
      <c r="A176" s="68" t="s">
        <v>172</v>
      </c>
      <c r="B176" s="94" t="s">
        <v>173</v>
      </c>
      <c r="C176" s="92"/>
      <c r="D176" s="95"/>
      <c r="E176" s="93" t="s">
        <v>174</v>
      </c>
      <c r="F176" s="131"/>
      <c r="G176" s="215">
        <f>+G41+G32+G52+G63-G163</f>
        <v>64645</v>
      </c>
      <c r="H176" s="228"/>
      <c r="I176" s="229">
        <f>G176/(I$15-I6/2)</f>
        <v>23.664750887725592</v>
      </c>
      <c r="J176" s="131"/>
    </row>
    <row r="177" spans="1:10" ht="18.75" thickBot="1" x14ac:dyDescent="0.25">
      <c r="A177" s="330" t="s">
        <v>175</v>
      </c>
      <c r="B177" s="331"/>
      <c r="C177" s="331"/>
      <c r="D177" s="331"/>
      <c r="E177" s="332"/>
      <c r="F177" s="131"/>
      <c r="G177" s="257"/>
      <c r="H177" s="258"/>
      <c r="I177" s="259"/>
      <c r="J177" s="131"/>
    </row>
    <row r="178" spans="1:10" ht="18.75" thickBot="1" x14ac:dyDescent="0.25">
      <c r="A178" s="69"/>
      <c r="B178" s="70"/>
      <c r="G178" s="263"/>
      <c r="H178" s="264"/>
      <c r="I178" s="265"/>
    </row>
    <row r="179" spans="1:10" ht="21" thickBot="1" x14ac:dyDescent="0.25">
      <c r="A179" s="71" t="s">
        <v>176</v>
      </c>
      <c r="B179" s="94" t="s">
        <v>177</v>
      </c>
      <c r="C179" s="92"/>
      <c r="D179" s="95"/>
      <c r="E179" s="93" t="s">
        <v>178</v>
      </c>
      <c r="F179" s="131"/>
      <c r="G179" s="219">
        <f>+G32+G41</f>
        <v>64645</v>
      </c>
      <c r="H179" s="220"/>
      <c r="I179" s="221">
        <f>G179/(I$15-I9/2)</f>
        <v>19.287227377151893</v>
      </c>
      <c r="J179" s="131"/>
    </row>
    <row r="180" spans="1:10" ht="18.75" thickBot="1" x14ac:dyDescent="0.25">
      <c r="A180" s="72"/>
      <c r="B180" s="96"/>
      <c r="C180" s="92"/>
      <c r="D180" s="92"/>
      <c r="E180" s="73"/>
      <c r="F180" s="131"/>
      <c r="G180" s="231"/>
      <c r="H180" s="230"/>
      <c r="I180" s="224"/>
      <c r="J180" s="131"/>
    </row>
    <row r="181" spans="1:10" ht="41.25" customHeight="1" thickBot="1" x14ac:dyDescent="0.25">
      <c r="A181" s="68" t="s">
        <v>179</v>
      </c>
      <c r="B181" s="327" t="s">
        <v>180</v>
      </c>
      <c r="C181" s="328"/>
      <c r="D181" s="329"/>
      <c r="E181" s="97" t="s">
        <v>181</v>
      </c>
      <c r="F181" s="131"/>
      <c r="G181" s="215">
        <v>21338149.579999998</v>
      </c>
      <c r="H181" s="228"/>
      <c r="I181" s="229">
        <f>G181/I$15</f>
        <v>6075.4369284209324</v>
      </c>
      <c r="J181" s="131"/>
    </row>
    <row r="182" spans="1:10" ht="18.75" thickBot="1" x14ac:dyDescent="0.25">
      <c r="A182" s="72"/>
      <c r="B182" s="96"/>
      <c r="C182" s="92"/>
      <c r="D182" s="92"/>
      <c r="E182" s="73"/>
      <c r="F182" s="131"/>
      <c r="G182" s="231"/>
      <c r="H182" s="230"/>
      <c r="I182" s="224"/>
      <c r="J182" s="131"/>
    </row>
    <row r="183" spans="1:10" ht="31.5" customHeight="1" thickBot="1" x14ac:dyDescent="0.25">
      <c r="A183" s="71" t="s">
        <v>176</v>
      </c>
      <c r="B183" s="324" t="s">
        <v>182</v>
      </c>
      <c r="C183" s="325"/>
      <c r="D183" s="326"/>
      <c r="E183" s="93" t="s">
        <v>183</v>
      </c>
      <c r="F183" s="131"/>
      <c r="G183" s="208" t="e" cm="1">
        <f t="array" aca="1" ref="G183" ca="1">[1]!somme_si_couleur(G30:G163,5296274)</f>
        <v>#NAME?</v>
      </c>
      <c r="H183" s="228"/>
      <c r="I183" s="229" t="e">
        <f ca="1">G183/(I$15-I9/2)</f>
        <v>#NAME?</v>
      </c>
      <c r="J183" s="131"/>
    </row>
    <row r="184" spans="1:10" ht="18.75" thickBot="1" x14ac:dyDescent="0.25">
      <c r="A184" s="74"/>
      <c r="B184" s="98"/>
      <c r="C184" s="99"/>
      <c r="D184" s="99"/>
      <c r="E184" s="75"/>
      <c r="F184" s="131"/>
      <c r="G184" s="231"/>
      <c r="H184" s="230"/>
      <c r="I184" s="224"/>
      <c r="J184" s="131"/>
    </row>
    <row r="185" spans="1:10" ht="29.25" customHeight="1" thickBot="1" x14ac:dyDescent="0.25">
      <c r="A185" s="68" t="s">
        <v>49</v>
      </c>
      <c r="B185" s="327" t="s">
        <v>180</v>
      </c>
      <c r="C185" s="328"/>
      <c r="D185" s="329"/>
      <c r="E185" s="97" t="s">
        <v>184</v>
      </c>
      <c r="F185" s="131"/>
      <c r="G185" s="232" t="e" cm="1">
        <f t="array" aca="1" ref="G185" ca="1">[1]!somme_si_couleur(G30:G163,65535)</f>
        <v>#NAME?</v>
      </c>
      <c r="H185" s="228"/>
      <c r="I185" s="229" t="e">
        <f ca="1">G185/I$15</f>
        <v>#NAME?</v>
      </c>
      <c r="J185" s="131"/>
    </row>
    <row r="186" spans="1:10" ht="18.75" thickBot="1" x14ac:dyDescent="0.25">
      <c r="A186" s="74"/>
      <c r="B186" s="98"/>
      <c r="C186" s="99"/>
      <c r="D186" s="99"/>
      <c r="E186" s="75"/>
      <c r="F186" s="131"/>
      <c r="G186" s="231"/>
      <c r="H186" s="230"/>
      <c r="I186" s="224"/>
      <c r="J186" s="131"/>
    </row>
    <row r="187" spans="1:10" ht="41.25" thickBot="1" x14ac:dyDescent="0.25">
      <c r="A187" s="68" t="s">
        <v>185</v>
      </c>
      <c r="B187" s="327" t="s">
        <v>180</v>
      </c>
      <c r="C187" s="328"/>
      <c r="D187" s="329"/>
      <c r="E187" s="97" t="s">
        <v>184</v>
      </c>
      <c r="F187" s="131"/>
      <c r="G187" s="215">
        <v>22298135.16</v>
      </c>
      <c r="H187" s="228"/>
      <c r="I187" s="229">
        <f>G187/I$15</f>
        <v>6348.7657764364221</v>
      </c>
      <c r="J187" s="131"/>
    </row>
    <row r="188" spans="1:10" ht="18.75" thickBot="1" x14ac:dyDescent="0.25">
      <c r="A188" s="72"/>
      <c r="B188" s="100"/>
      <c r="C188" s="101"/>
      <c r="D188" s="92"/>
      <c r="E188" s="73"/>
      <c r="F188" s="131"/>
      <c r="G188" s="231"/>
      <c r="H188" s="230"/>
      <c r="I188" s="224"/>
      <c r="J188" s="131"/>
    </row>
    <row r="189" spans="1:10" ht="21" thickBot="1" x14ac:dyDescent="0.25">
      <c r="A189" s="71" t="s">
        <v>186</v>
      </c>
      <c r="B189" s="327" t="s">
        <v>187</v>
      </c>
      <c r="C189" s="328"/>
      <c r="D189" s="329"/>
      <c r="E189" s="102" t="s">
        <v>188</v>
      </c>
      <c r="F189" s="131"/>
      <c r="G189" s="260">
        <v>23113107.16</v>
      </c>
      <c r="H189" s="261"/>
      <c r="I189" s="262">
        <f>G189/I$15</f>
        <v>6580.8060930470938</v>
      </c>
      <c r="J189" s="131"/>
    </row>
    <row r="190" spans="1:10" s="245" customFormat="1" ht="1.35" customHeight="1" thickBot="1" x14ac:dyDescent="0.25">
      <c r="A190" s="76"/>
      <c r="B190" s="322" t="s">
        <v>175</v>
      </c>
      <c r="C190" s="323"/>
      <c r="D190" s="323"/>
      <c r="E190" s="323"/>
      <c r="F190" s="251"/>
      <c r="G190" s="233"/>
      <c r="H190" s="234"/>
      <c r="I190" s="235"/>
      <c r="J190" s="251"/>
    </row>
    <row r="191" spans="1:10" ht="15" x14ac:dyDescent="0.2">
      <c r="F191" s="131"/>
      <c r="J191" s="131"/>
    </row>
    <row r="192" spans="1:10" ht="20.25" x14ac:dyDescent="0.2">
      <c r="F192" s="131"/>
      <c r="G192" s="284"/>
      <c r="H192" s="284"/>
      <c r="J192" s="131"/>
    </row>
    <row r="193" spans="6:10" ht="15" x14ac:dyDescent="0.2">
      <c r="F193" s="131"/>
      <c r="G193" s="236"/>
      <c r="J193" s="131"/>
    </row>
    <row r="194" spans="6:10" ht="15" x14ac:dyDescent="0.2">
      <c r="F194" s="131"/>
      <c r="G194" s="237"/>
      <c r="H194" s="238"/>
      <c r="I194" s="239"/>
      <c r="J194" s="131"/>
    </row>
    <row r="195" spans="6:10" ht="15" x14ac:dyDescent="0.2">
      <c r="F195" s="131"/>
      <c r="G195" s="237"/>
      <c r="H195" s="238"/>
      <c r="J195" s="131"/>
    </row>
    <row r="196" spans="6:10" ht="15" x14ac:dyDescent="0.2">
      <c r="F196" s="131"/>
      <c r="G196" s="237"/>
      <c r="H196" s="238"/>
      <c r="J196" s="131"/>
    </row>
    <row r="197" spans="6:10" ht="15" x14ac:dyDescent="0.2">
      <c r="F197" s="131"/>
      <c r="G197" s="240"/>
      <c r="J197" s="131"/>
    </row>
    <row r="198" spans="6:10" ht="15.75" x14ac:dyDescent="0.2">
      <c r="G198" s="241"/>
    </row>
  </sheetData>
  <mergeCells count="39">
    <mergeCell ref="B189:D189"/>
    <mergeCell ref="B190:E190"/>
    <mergeCell ref="G192:H192"/>
    <mergeCell ref="A175:E175"/>
    <mergeCell ref="A177:E177"/>
    <mergeCell ref="B181:D181"/>
    <mergeCell ref="B183:D183"/>
    <mergeCell ref="B185:D185"/>
    <mergeCell ref="B187:D187"/>
    <mergeCell ref="B141:E141"/>
    <mergeCell ref="B142:E142"/>
    <mergeCell ref="B143:E143"/>
    <mergeCell ref="B144:E144"/>
    <mergeCell ref="B156:E156"/>
    <mergeCell ref="A174:E174"/>
    <mergeCell ref="B124:E124"/>
    <mergeCell ref="B125:E125"/>
    <mergeCell ref="B126:E126"/>
    <mergeCell ref="B138:E138"/>
    <mergeCell ref="B139:E139"/>
    <mergeCell ref="B140:E140"/>
    <mergeCell ref="B72:E72"/>
    <mergeCell ref="B73:E73"/>
    <mergeCell ref="B79:E79"/>
    <mergeCell ref="B80:E80"/>
    <mergeCell ref="B122:E122"/>
    <mergeCell ref="B123:E123"/>
    <mergeCell ref="G25:I25"/>
    <mergeCell ref="A26:A27"/>
    <mergeCell ref="B26:E27"/>
    <mergeCell ref="H26:H27"/>
    <mergeCell ref="I26:I27"/>
    <mergeCell ref="B28:E28"/>
    <mergeCell ref="G1:I1"/>
    <mergeCell ref="B2:E2"/>
    <mergeCell ref="C4:E5"/>
    <mergeCell ref="A6:D15"/>
    <mergeCell ref="A17:D23"/>
    <mergeCell ref="G20:I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2">
                <anchor moveWithCells="1" sizeWithCells="1">
                  <from>
                    <xdr:col>4</xdr:col>
                    <xdr:colOff>1552575</xdr:colOff>
                    <xdr:row>1</xdr:row>
                    <xdr:rowOff>76200</xdr:rowOff>
                  </from>
                  <to>
                    <xdr:col>4</xdr:col>
                    <xdr:colOff>3248025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41650420B840A175D4D79B22A3CB" ma:contentTypeVersion="2" ma:contentTypeDescription="Crée un document." ma:contentTypeScope="" ma:versionID="5368fbaf852b866f4ef7c5d5cb74da90">
  <xsd:schema xmlns:xsd="http://www.w3.org/2001/XMLSchema" xmlns:xs="http://www.w3.org/2001/XMLSchema" xmlns:p="http://schemas.microsoft.com/office/2006/metadata/properties" xmlns:ns3="88612316-562f-4fb1-bc99-0801725c6c1f" targetNamespace="http://schemas.microsoft.com/office/2006/metadata/properties" ma:root="true" ma:fieldsID="600d33ae492a284378d06def8f7f7a17" ns3:_="">
    <xsd:import namespace="88612316-562f-4fb1-bc99-0801725c6c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12316-562f-4fb1-bc99-0801725c6c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8F3BAC-3929-4B38-9231-155A21FC03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50E0BF-B722-4DA1-942E-316C1FDF7F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F00D31-3F40-447E-8252-4EAC433CD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12316-562f-4fb1-bc99-0801725c6c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Sengel</dc:creator>
  <cp:lastModifiedBy>Patricia CARROY</cp:lastModifiedBy>
  <cp:lastPrinted>2020-02-12T09:50:28Z</cp:lastPrinted>
  <dcterms:created xsi:type="dcterms:W3CDTF">2020-02-11T08:52:25Z</dcterms:created>
  <dcterms:modified xsi:type="dcterms:W3CDTF">2020-02-12T16:34:00Z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0x010100387541650420B840A175D4D79B22A3CB</vt:lpwstr>
  </property>
</Properties>
</file>