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9500" windowHeight="12945" tabRatio="734" activeTab="2" xr2:uid="{00000000-000D-0000-FFFF-FFFF00000000}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71027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<sst xmlns="http://schemas.openxmlformats.org/spreadsheetml/2006/main" count="198" uniqueCount="139">
  <si>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</si>
  <si>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</si>
  <si>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</si>
  <si>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</si>
  <si>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</si>
  <si>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</si>
  <si>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</si>
  <si>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</si>
  <si>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</si>
  <si>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</si>
  <si>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</si>
  <si>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</si>
  <si>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</si>
  <si>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</si>
  <si>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</si>
  <si>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</si>
  <si>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</si>
  <si>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</si>
  <si>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</si>
  <si>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</si>
  <si>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</si>
  <si>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</si>
  <si>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</si>
  <si>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</si>
  <si>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</si>
  <si>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</si>
  <si>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</si>
  <si>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</si>
  <si>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</si>
  <si>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</si>
  <si>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</si>
  <si>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</si>
  <si>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</si>
  <si>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</si>
  <si>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</si>
  <si>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</si>
  <si>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</si>
  <si>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</si>
  <si>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</si>
  <si>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</si>
  <si>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</si>
  <si>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</si>
  <si>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</si>
  <si>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</si>
  <si>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</si>
  <si>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</si>
  <si>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</si>
  <si>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</si>
  <si>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</si>
  <si>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</si>
  <si>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</si>
  <si>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</si>
  <si>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</si>
  <si>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</si>
  <si>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</si>
  <si>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</si>
  <si>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</si>
  <si>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</si>
  <si>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</si>
  <si>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</si>
  <si>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</si>
  <si>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</si>
  <si>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</si>
  <si>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</si>
  <si>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</si>
  <si>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</si>
  <si>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</si>
  <si>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</si>
  <si>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</si>
  <si>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</si>
  <si>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</si>
  <si>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</si>
  <si>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</si>
  <si>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</si>
  <si>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</si>
  <si>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</si>
  <si>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</si>
  <si>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</si>
  <si>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</si>
  <si>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</si>
  <si>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</si>
  <si>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</si>
  <si>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</si>
  <si>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</si>
  <si>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</si>
  <si>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</si>
  <si>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</si>
  <si>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</si>
  <si>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</si>
  <si>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</si>
  <si>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</si>
  <si>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</si>
  <si>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</si>
  <si>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</si>
  <si>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</si>
  <si>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</si>
  <si>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</si>
  <si>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</si>
  <si>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</si>
  <si>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</si>
  <si>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</si>
  <si>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</si>
  <si>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</si>
  <si>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</si>
  <si>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</si>
  <si>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</si>
  <si>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</si>
  <si>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</si>
  <si>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26/01/2018</t>
  </si>
  <si>
    <t>Il fait nuit les oiseaux se couchent.</t>
  </si>
  <si>
    <t>27/01/2018</t>
  </si>
  <si>
    <t>Effectuer essai annuel des véhicules.</t>
  </si>
  <si>
    <t>28/01/2018</t>
  </si>
  <si>
    <t>Pas de formation appareil en panne.</t>
  </si>
  <si>
    <t>07/02/2018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</si>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</sst>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checked="Checked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3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2" totalsRowShown="0" headerRowDxfId="5" dataDxfId="4">
  <autoFilter ref="A1:C12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Agent" dataDxfId="3"/>
    <tableColumn id="2" xr3:uid="{00000000-0010-0000-0000-000002000000}" name="Nom" dataDxfId="2"/>
    <tableColumn id="3" xr3:uid="{00000000-0010-0000-0000-000003000000}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showGridLines="0" zoomScaleNormal="100" workbookViewId="0">
      <selection activeCell="A27" sqref="A27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7" t="s">
        <v>13</v>
      </c>
      <c r="B1" s="107" t="s">
        <v>16</v>
      </c>
      <c r="C1" s="107" t="s">
        <v>17</v>
      </c>
      <c r="E1" s="108"/>
      <c r="F1" s="109" t="str">
        <f>"Il y a "&amp;COUNTA(A:A)-1&amp;" personnes dans cette liste"</f>
        <v>Il y a 11 personnes dans cette liste</v>
      </c>
      <c r="G1" s="110"/>
      <c r="H1" s="110"/>
    </row>
    <row r="2" spans="1:8" x14ac:dyDescent="0.25">
      <c r="A2" s="3" t="s">
        <v>119</v>
      </c>
      <c r="B2" s="3" t="s">
        <v>120</v>
      </c>
      <c r="C2" s="3" t="s">
        <v>100</v>
      </c>
    </row>
    <row r="3" spans="1:8" x14ac:dyDescent="0.25">
      <c r="A3" s="3" t="s">
        <v>117</v>
      </c>
      <c r="B3" s="3" t="s">
        <v>118</v>
      </c>
      <c r="C3" s="3" t="s">
        <v>89</v>
      </c>
    </row>
    <row r="4" spans="1:8" x14ac:dyDescent="0.25">
      <c r="A4" s="3" t="s">
        <v>121</v>
      </c>
      <c r="B4" s="3" t="s">
        <v>122</v>
      </c>
      <c r="C4" s="3" t="s">
        <v>97</v>
      </c>
    </row>
    <row r="5" spans="1:8" x14ac:dyDescent="0.25">
      <c r="A5" s="3" t="s">
        <v>123</v>
      </c>
      <c r="B5" s="3" t="s">
        <v>124</v>
      </c>
      <c r="C5" s="3" t="s">
        <v>94</v>
      </c>
    </row>
    <row r="6" spans="1:8" x14ac:dyDescent="0.25">
      <c r="A6" s="3" t="s">
        <v>125</v>
      </c>
      <c r="B6" s="3" t="s">
        <v>126</v>
      </c>
      <c r="C6" s="3" t="s">
        <v>89</v>
      </c>
    </row>
    <row r="7" spans="1:8" x14ac:dyDescent="0.25">
      <c r="A7" s="3" t="s">
        <v>127</v>
      </c>
      <c r="B7" s="3" t="s">
        <v>128</v>
      </c>
      <c r="C7" s="3" t="s">
        <v>88</v>
      </c>
    </row>
    <row r="8" spans="1:8" x14ac:dyDescent="0.25">
      <c r="A8" s="3" t="s">
        <v>129</v>
      </c>
      <c r="B8" s="3" t="s">
        <v>130</v>
      </c>
      <c r="C8" s="3" t="s">
        <v>90</v>
      </c>
    </row>
    <row r="9" spans="1:8" x14ac:dyDescent="0.25">
      <c r="A9" s="3" t="s">
        <v>131</v>
      </c>
      <c r="B9" s="3" t="s">
        <v>132</v>
      </c>
      <c r="C9" s="3" t="s">
        <v>95</v>
      </c>
    </row>
    <row r="10" spans="1:8" x14ac:dyDescent="0.25">
      <c r="A10" s="3" t="s">
        <v>133</v>
      </c>
      <c r="B10" s="3" t="s">
        <v>134</v>
      </c>
      <c r="C10" s="3" t="s">
        <v>93</v>
      </c>
    </row>
    <row r="11" spans="1:8" x14ac:dyDescent="0.25">
      <c r="A11" s="3" t="s">
        <v>135</v>
      </c>
      <c r="B11" s="3" t="s">
        <v>136</v>
      </c>
      <c r="C11" s="3" t="s">
        <v>91</v>
      </c>
    </row>
    <row r="12" spans="1:8" x14ac:dyDescent="0.25">
      <c r="A12" s="3" t="s">
        <v>137</v>
      </c>
      <c r="B12" s="3" t="s">
        <v>138</v>
      </c>
      <c r="C12" s="3" t="s">
        <v>99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3" t="s">
        <v>44</v>
      </c>
      <c r="M1" s="123" t="s">
        <v>59</v>
      </c>
      <c r="N1" s="123"/>
    </row>
    <row r="2" spans="1:14" ht="24.95" customHeight="1" thickTop="1" thickBot="1" x14ac:dyDescent="0.3">
      <c r="A2"/>
      <c r="B2"/>
      <c r="C2" s="112" t="s">
        <v>51</v>
      </c>
      <c r="D2" s="112" t="s">
        <v>52</v>
      </c>
      <c r="E2" s="112" t="s">
        <v>53</v>
      </c>
      <c r="F2" s="112" t="s">
        <v>54</v>
      </c>
      <c r="G2" s="112" t="s">
        <v>55</v>
      </c>
      <c r="H2" s="112" t="s">
        <v>56</v>
      </c>
      <c r="I2" s="112" t="s">
        <v>57</v>
      </c>
      <c r="N2" s="36">
        <f>'MC Vierge'!C2</f>
        <v>43141</v>
      </c>
    </row>
    <row r="3" spans="1:14" ht="18.75" customHeight="1" x14ac:dyDescent="0.25">
      <c r="A3" s="114" t="s">
        <v>62</v>
      </c>
      <c r="B3" s="25"/>
      <c r="C3" s="117" t="s">
        <v>66</v>
      </c>
      <c r="D3" s="117" t="s">
        <v>58</v>
      </c>
      <c r="E3" s="117" t="s">
        <v>58</v>
      </c>
      <c r="F3" s="117" t="s">
        <v>58</v>
      </c>
      <c r="G3" s="117" t="s">
        <v>58</v>
      </c>
      <c r="H3" s="117" t="s">
        <v>58</v>
      </c>
      <c r="I3" s="118" t="s">
        <v>58</v>
      </c>
      <c r="K3" s="124" t="s">
        <v>101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5" t="s">
        <v>67</v>
      </c>
      <c r="B4" s="26"/>
      <c r="C4" s="119" t="s">
        <v>58</v>
      </c>
      <c r="D4" s="119" t="s">
        <v>58</v>
      </c>
      <c r="E4" s="119" t="s">
        <v>58</v>
      </c>
      <c r="F4" s="119" t="s">
        <v>58</v>
      </c>
      <c r="G4" s="119" t="s">
        <v>58</v>
      </c>
      <c r="H4" s="119" t="s">
        <v>58</v>
      </c>
      <c r="I4" s="120" t="s">
        <v>58</v>
      </c>
      <c r="K4" s="124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5" t="s">
        <v>61</v>
      </c>
      <c r="B5" s="27"/>
      <c r="C5" s="119" t="s">
        <v>58</v>
      </c>
      <c r="D5" s="119" t="s">
        <v>58</v>
      </c>
      <c r="E5" s="119" t="s">
        <v>58</v>
      </c>
      <c r="F5" s="119" t="s">
        <v>58</v>
      </c>
      <c r="G5" s="119" t="s">
        <v>58</v>
      </c>
      <c r="H5" s="119"/>
      <c r="I5" s="120"/>
      <c r="K5" s="124"/>
      <c r="M5" s="51" t="str">
        <f t="shared" si="1"/>
        <v>Manœuvre</v>
      </c>
      <c r="N5" s="52">
        <f t="shared" si="0"/>
        <v>0</v>
      </c>
    </row>
    <row r="6" spans="1:14" x14ac:dyDescent="0.25">
      <c r="A6" s="115" t="s">
        <v>60</v>
      </c>
      <c r="B6" s="28"/>
      <c r="C6" s="119" t="s">
        <v>58</v>
      </c>
      <c r="D6" s="119" t="s">
        <v>58</v>
      </c>
      <c r="E6" s="119" t="s">
        <v>58</v>
      </c>
      <c r="F6" s="119" t="s">
        <v>58</v>
      </c>
      <c r="G6" s="119" t="s">
        <v>58</v>
      </c>
      <c r="H6" s="119" t="s">
        <v>58</v>
      </c>
      <c r="I6" s="120"/>
      <c r="K6" s="125" t="s">
        <v>102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5" t="s">
        <v>63</v>
      </c>
      <c r="B7" s="29"/>
      <c r="C7" s="119"/>
      <c r="D7" s="119" t="s">
        <v>58</v>
      </c>
      <c r="E7" s="119"/>
      <c r="F7" s="119"/>
      <c r="G7" s="119"/>
      <c r="H7" s="119"/>
      <c r="I7" s="120"/>
      <c r="K7" s="125"/>
      <c r="M7" s="51" t="str">
        <f>IF(A7="","",A7)</f>
        <v>Mousse</v>
      </c>
      <c r="N7" s="52">
        <f t="shared" si="0"/>
        <v>0</v>
      </c>
    </row>
    <row r="8" spans="1:14" x14ac:dyDescent="0.25">
      <c r="A8" s="115" t="s">
        <v>64</v>
      </c>
      <c r="B8" s="30"/>
      <c r="C8" s="119"/>
      <c r="D8" s="119"/>
      <c r="E8" s="119" t="s">
        <v>58</v>
      </c>
      <c r="F8" s="119"/>
      <c r="G8" s="119"/>
      <c r="H8" s="119"/>
      <c r="I8" s="120"/>
      <c r="K8" s="111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5" t="s">
        <v>65</v>
      </c>
      <c r="B9" s="31"/>
      <c r="C9" s="119"/>
      <c r="D9" s="119"/>
      <c r="E9" s="119"/>
      <c r="F9" s="119" t="s">
        <v>58</v>
      </c>
      <c r="G9" s="119"/>
      <c r="H9" s="119"/>
      <c r="I9" s="120"/>
      <c r="K9" s="126" t="s">
        <v>103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5" t="s">
        <v>68</v>
      </c>
      <c r="B10" s="32"/>
      <c r="C10" s="119"/>
      <c r="D10" s="119"/>
      <c r="E10" s="119"/>
      <c r="F10" s="119"/>
      <c r="G10" s="119" t="s">
        <v>58</v>
      </c>
      <c r="H10" s="119"/>
      <c r="I10" s="120"/>
      <c r="K10" s="126"/>
      <c r="M10" s="51" t="str">
        <f t="shared" si="2"/>
        <v>Sacs secours</v>
      </c>
      <c r="N10" s="52">
        <f t="shared" si="0"/>
        <v>0</v>
      </c>
    </row>
    <row r="11" spans="1:14" x14ac:dyDescent="0.25">
      <c r="A11" s="115" t="s">
        <v>69</v>
      </c>
      <c r="B11" s="33"/>
      <c r="C11" s="119"/>
      <c r="D11" s="119" t="s">
        <v>58</v>
      </c>
      <c r="E11" s="119"/>
      <c r="F11" s="119"/>
      <c r="G11" s="119"/>
      <c r="H11" s="119"/>
      <c r="I11" s="120"/>
      <c r="K11" s="111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5" t="s">
        <v>71</v>
      </c>
      <c r="B12" s="34"/>
      <c r="C12" s="119"/>
      <c r="D12" s="119"/>
      <c r="E12" s="119"/>
      <c r="F12" s="119"/>
      <c r="G12" s="119"/>
      <c r="H12" s="119" t="s">
        <v>58</v>
      </c>
      <c r="I12" s="120"/>
      <c r="K12" s="111"/>
      <c r="M12" s="51" t="str">
        <f t="shared" si="2"/>
        <v>Nettoyage véh/locaux</v>
      </c>
      <c r="N12" s="52" t="str">
        <f t="shared" si="0"/>
        <v>x</v>
      </c>
    </row>
    <row r="13" spans="1:14" x14ac:dyDescent="0.25">
      <c r="A13" s="115" t="s">
        <v>116</v>
      </c>
      <c r="B13" s="35"/>
      <c r="C13" s="119"/>
      <c r="D13" s="119"/>
      <c r="E13" s="119"/>
      <c r="F13" s="119" t="s">
        <v>58</v>
      </c>
      <c r="G13" s="119"/>
      <c r="H13" s="119"/>
      <c r="I13" s="120"/>
      <c r="K13" s="111"/>
      <c r="M13" s="51" t="str">
        <f t="shared" si="2"/>
        <v>Protails</v>
      </c>
      <c r="N13" s="52">
        <f t="shared" si="0"/>
        <v>0</v>
      </c>
    </row>
    <row r="14" spans="1:14" ht="19.5" thickBot="1" x14ac:dyDescent="0.3">
      <c r="A14" s="116"/>
      <c r="B14" s="56"/>
      <c r="C14" s="121"/>
      <c r="D14" s="121"/>
      <c r="E14" s="121"/>
      <c r="F14" s="121"/>
      <c r="G14" s="121"/>
      <c r="H14" s="121"/>
      <c r="I14" s="122"/>
      <c r="K14" s="111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21"/>
  <sheetViews>
    <sheetView tabSelected="1" workbookViewId="0">
      <selection activeCell="A24" sqref="A24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77</v>
      </c>
      <c r="B1" s="101" t="s">
        <v>78</v>
      </c>
      <c r="C1" s="101" t="s">
        <v>27</v>
      </c>
      <c r="D1" s="101" t="s">
        <v>28</v>
      </c>
      <c r="E1" s="101" t="s">
        <v>29</v>
      </c>
      <c r="F1" s="101" t="s">
        <v>48</v>
      </c>
      <c r="G1" s="101" t="s">
        <v>49</v>
      </c>
    </row>
    <row r="2" spans="1:7" x14ac:dyDescent="0.25">
      <c r="A2" s="15">
        <v>43108</v>
      </c>
      <c r="B2" s="15"/>
      <c r="C2" s="16" t="s">
        <v>30</v>
      </c>
      <c r="D2" s="16" t="s">
        <v>31</v>
      </c>
      <c r="E2" s="17">
        <v>43109.58048611111</v>
      </c>
    </row>
    <row r="3" spans="1:7" x14ac:dyDescent="0.25">
      <c r="A3" s="15">
        <v>43110</v>
      </c>
      <c r="B3" s="15"/>
      <c r="C3" s="16" t="s">
        <v>33</v>
      </c>
      <c r="D3" s="16" t="s">
        <v>15</v>
      </c>
      <c r="E3" s="17">
        <v>43109.591967592591</v>
      </c>
    </row>
    <row r="4" spans="1:7" x14ac:dyDescent="0.25">
      <c r="A4" s="15">
        <v>43110</v>
      </c>
      <c r="B4" s="15"/>
      <c r="C4" s="16" t="s">
        <v>34</v>
      </c>
      <c r="D4" s="16" t="s">
        <v>14</v>
      </c>
      <c r="E4" s="17">
        <v>43109.661805555559</v>
      </c>
    </row>
    <row r="5" spans="1:7" x14ac:dyDescent="0.25">
      <c r="A5" s="14" t="s">
        <v>32</v>
      </c>
      <c r="C5" s="16" t="s">
        <v>35</v>
      </c>
      <c r="D5" s="16" t="s">
        <v>23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36</v>
      </c>
      <c r="C6" s="16" t="s">
        <v>37</v>
      </c>
      <c r="D6" s="16" t="s">
        <v>25</v>
      </c>
      <c r="E6" s="17">
        <v>43109.666226851848</v>
      </c>
    </row>
    <row r="7" spans="1:7" x14ac:dyDescent="0.25">
      <c r="A7" s="14" t="s">
        <v>38</v>
      </c>
      <c r="C7" s="16" t="s">
        <v>39</v>
      </c>
      <c r="D7" s="16" t="s">
        <v>24</v>
      </c>
      <c r="E7" s="17">
        <v>43109.668599537035</v>
      </c>
    </row>
    <row r="8" spans="1:7" x14ac:dyDescent="0.25">
      <c r="A8" s="14" t="s">
        <v>38</v>
      </c>
      <c r="C8" s="16" t="s">
        <v>40</v>
      </c>
      <c r="D8" s="16" t="s">
        <v>15</v>
      </c>
      <c r="E8" s="17">
        <v>43109.673333333332</v>
      </c>
    </row>
    <row r="9" spans="1:7" x14ac:dyDescent="0.25">
      <c r="A9" s="15">
        <v>43111</v>
      </c>
      <c r="B9" s="15"/>
      <c r="C9" s="16" t="s">
        <v>46</v>
      </c>
      <c r="D9" s="16" t="s">
        <v>23</v>
      </c>
      <c r="E9" s="17">
        <v>43109.82472222222</v>
      </c>
    </row>
    <row r="10" spans="1:7" x14ac:dyDescent="0.25">
      <c r="A10" s="15">
        <v>43109</v>
      </c>
      <c r="B10" s="15"/>
      <c r="C10" s="16" t="s">
        <v>47</v>
      </c>
      <c r="D10" s="16" t="s">
        <v>23</v>
      </c>
      <c r="E10" s="17">
        <v>43109.828831018516</v>
      </c>
    </row>
    <row r="11" spans="1:7" x14ac:dyDescent="0.25">
      <c r="A11" s="15">
        <v>43111</v>
      </c>
      <c r="B11" s="15"/>
      <c r="C11" s="16" t="s">
        <v>41</v>
      </c>
      <c r="D11" s="16" t="s">
        <v>15</v>
      </c>
      <c r="E11" s="17">
        <v>43110.715381944443</v>
      </c>
    </row>
    <row r="12" spans="1:7" x14ac:dyDescent="0.25">
      <c r="A12" s="15">
        <v>43111</v>
      </c>
      <c r="B12" s="15"/>
      <c r="C12" s="16" t="s">
        <v>45</v>
      </c>
      <c r="D12" s="16" t="s">
        <v>22</v>
      </c>
      <c r="E12" s="17">
        <v>43110.724826388891</v>
      </c>
    </row>
    <row r="13" spans="1:7" x14ac:dyDescent="0.25">
      <c r="A13" s="15">
        <v>43112</v>
      </c>
      <c r="C13" s="16" t="s">
        <v>42</v>
      </c>
      <c r="D13" s="16" t="s">
        <v>22</v>
      </c>
      <c r="E13" s="17">
        <v>43110.796261574076</v>
      </c>
    </row>
    <row r="14" spans="1:7" x14ac:dyDescent="0.25">
      <c r="A14" s="15">
        <v>43111</v>
      </c>
      <c r="B14" s="15">
        <v>43114</v>
      </c>
      <c r="C14" s="16" t="s">
        <v>79</v>
      </c>
      <c r="D14" s="16" t="s">
        <v>75</v>
      </c>
      <c r="E14" s="17">
        <v>43108.451458333337</v>
      </c>
      <c r="F14" s="17">
        <v>43109.482708333337</v>
      </c>
    </row>
    <row r="15" spans="1:7" x14ac:dyDescent="0.25">
      <c r="A15" s="14" t="s">
        <v>80</v>
      </c>
      <c r="B15" s="14" t="s">
        <v>80</v>
      </c>
      <c r="C15" s="16" t="s">
        <v>81</v>
      </c>
      <c r="D15" s="16" t="s">
        <v>74</v>
      </c>
      <c r="E15" s="17">
        <v>43112.037048611113</v>
      </c>
    </row>
    <row r="16" spans="1:7" x14ac:dyDescent="0.25">
      <c r="A16" s="14" t="s">
        <v>80</v>
      </c>
      <c r="B16" s="14" t="s">
        <v>36</v>
      </c>
      <c r="C16" s="16" t="s">
        <v>82</v>
      </c>
      <c r="D16" s="16" t="s">
        <v>72</v>
      </c>
      <c r="E16" s="17">
        <v>43112.044224537036</v>
      </c>
    </row>
    <row r="17" spans="1:7" x14ac:dyDescent="0.25">
      <c r="A17" s="14" t="s">
        <v>105</v>
      </c>
      <c r="B17" s="14" t="s">
        <v>106</v>
      </c>
      <c r="C17" s="16" t="s">
        <v>107</v>
      </c>
      <c r="D17" s="16" t="s">
        <v>104</v>
      </c>
      <c r="E17" s="17">
        <v>43115.78193287037</v>
      </c>
      <c r="G17" s="17">
        <v>43124.78193287037</v>
      </c>
    </row>
    <row r="18" spans="1:7" x14ac:dyDescent="0.25">
      <c r="A18" s="14" t="s">
        <v>106</v>
      </c>
      <c r="B18" s="14" t="s">
        <v>108</v>
      </c>
      <c r="C18" s="16" t="s">
        <v>109</v>
      </c>
      <c r="D18" s="16" t="s">
        <v>96</v>
      </c>
      <c r="E18" s="17">
        <v>43124.746157407404</v>
      </c>
    </row>
    <row r="19" spans="1:7" x14ac:dyDescent="0.25">
      <c r="A19" s="14" t="s">
        <v>108</v>
      </c>
      <c r="B19" s="14" t="s">
        <v>110</v>
      </c>
      <c r="C19" s="16" t="s">
        <v>111</v>
      </c>
      <c r="D19" s="16" t="s">
        <v>104</v>
      </c>
      <c r="E19" s="17">
        <v>43127.926458333335</v>
      </c>
    </row>
    <row r="20" spans="1:7" x14ac:dyDescent="0.25">
      <c r="A20" s="14" t="s">
        <v>110</v>
      </c>
      <c r="B20" s="14" t="s">
        <v>112</v>
      </c>
      <c r="C20" s="16" t="s">
        <v>113</v>
      </c>
      <c r="D20" s="16" t="s">
        <v>98</v>
      </c>
      <c r="E20" s="17">
        <v>43127.928599537037</v>
      </c>
    </row>
    <row r="21" spans="1:7" x14ac:dyDescent="0.25">
      <c r="A21" s="15">
        <v>43134</v>
      </c>
      <c r="B21" s="14" t="s">
        <v>114</v>
      </c>
      <c r="C21" s="16" t="s">
        <v>115</v>
      </c>
      <c r="D21" s="16" t="s">
        <v>92</v>
      </c>
      <c r="E21" s="17">
        <v>43134.636111111111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R26"/>
  <sheetViews>
    <sheetView showGridLines="0" zoomScaleNormal="100" zoomScaleSheetLayoutView="55" workbookViewId="0">
      <pane ySplit="22" topLeftCell="A23" activePane="bottomLeft" state="frozen"/>
      <selection pane="bottomLeft" activeCell="B21" sqref="B21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40">
        <v>43141</v>
      </c>
      <c r="D2" s="141"/>
      <c r="E2" s="141"/>
      <c r="F2" s="142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20.100000000000001" customHeight="1" x14ac:dyDescent="0.25">
      <c r="B4" s="156" t="s">
        <v>2</v>
      </c>
      <c r="C4" s="90" t="s">
        <v>19</v>
      </c>
      <c r="D4" s="24"/>
      <c r="E4" s="24"/>
      <c r="F4" s="24"/>
      <c r="G4" s="24"/>
      <c r="H4" s="156" t="s">
        <v>26</v>
      </c>
      <c r="I4" s="159" t="e">
        <f>consignes(C2)</f>
        <v>#VALUE!</v>
      </c>
      <c r="J4" s="160"/>
      <c r="K4" s="160"/>
      <c r="L4" s="160"/>
      <c r="M4" s="160"/>
      <c r="N4" s="160"/>
      <c r="O4" s="160"/>
      <c r="P4" s="160"/>
      <c r="Q4" s="161"/>
    </row>
    <row r="5" spans="2:17" ht="20.100000000000001" customHeight="1" x14ac:dyDescent="0.25">
      <c r="B5" s="157"/>
      <c r="C5" s="91" t="s">
        <v>21</v>
      </c>
      <c r="D5" s="145" t="s">
        <v>135</v>
      </c>
      <c r="E5" s="145"/>
      <c r="F5" s="145"/>
      <c r="G5" s="24"/>
      <c r="H5" s="157"/>
      <c r="I5" s="162"/>
      <c r="J5" s="163"/>
      <c r="K5" s="163"/>
      <c r="L5" s="163"/>
      <c r="M5" s="163"/>
      <c r="N5" s="163"/>
      <c r="O5" s="163"/>
      <c r="P5" s="163"/>
      <c r="Q5" s="164"/>
    </row>
    <row r="6" spans="2:17" ht="19.5" customHeight="1" thickBot="1" x14ac:dyDescent="0.3">
      <c r="B6" s="158"/>
      <c r="C6" s="18"/>
      <c r="D6" s="146"/>
      <c r="E6" s="147"/>
      <c r="F6" s="147"/>
      <c r="G6" s="39"/>
      <c r="H6" s="158"/>
      <c r="I6" s="165"/>
      <c r="J6" s="166"/>
      <c r="K6" s="166"/>
      <c r="L6" s="166"/>
      <c r="M6" s="166"/>
      <c r="N6" s="166"/>
      <c r="O6" s="166"/>
      <c r="P6" s="166"/>
      <c r="Q6" s="167"/>
    </row>
    <row r="7" spans="2:17" ht="20.100000000000001" customHeight="1" x14ac:dyDescent="0.2">
      <c r="B7" s="156" t="s">
        <v>4</v>
      </c>
      <c r="C7" s="12"/>
      <c r="D7" s="12" t="s">
        <v>20</v>
      </c>
      <c r="E7" s="12"/>
      <c r="F7" s="12"/>
      <c r="G7" s="40"/>
      <c r="H7" s="168" t="s">
        <v>43</v>
      </c>
      <c r="I7" s="61" t="s">
        <v>18</v>
      </c>
      <c r="J7" s="11" t="s">
        <v>10</v>
      </c>
      <c r="K7" s="11" t="s">
        <v>12</v>
      </c>
      <c r="L7" s="9"/>
      <c r="M7" s="156" t="s">
        <v>50</v>
      </c>
      <c r="N7" s="171" t="str">
        <f>Quotidien!A3</f>
        <v>Notam</v>
      </c>
      <c r="O7" s="172"/>
      <c r="P7" s="70" t="str">
        <f>IF(E19=TRUE,"Effectué","")</f>
        <v>Effectué</v>
      </c>
      <c r="Q7" s="57" t="str">
        <f>IFERROR(VLOOKUP($N$7,Tache_jr,2,FALSE),"")</f>
        <v>x</v>
      </c>
    </row>
    <row r="8" spans="2:17" ht="20.100000000000001" customHeight="1" x14ac:dyDescent="0.25">
      <c r="B8" s="157"/>
      <c r="C8" s="42" t="s">
        <v>7</v>
      </c>
      <c r="D8" s="145" t="s">
        <v>123</v>
      </c>
      <c r="E8" s="145"/>
      <c r="F8" s="145"/>
      <c r="G8" s="41"/>
      <c r="H8" s="169"/>
      <c r="I8" s="62" t="s">
        <v>83</v>
      </c>
      <c r="J8" s="13">
        <v>0.39583333333333331</v>
      </c>
      <c r="K8" s="13">
        <v>0.6875</v>
      </c>
      <c r="L8" s="43"/>
      <c r="M8" s="157"/>
      <c r="N8" s="148" t="str">
        <f>Quotidien!A4</f>
        <v>Vérification engins</v>
      </c>
      <c r="O8" s="149"/>
      <c r="P8" s="69" t="str">
        <f>IF(F19=TRUE,"Effectué","")</f>
        <v>Effectué</v>
      </c>
      <c r="Q8" s="58" t="str">
        <f>IFERROR(VLOOKUP($N$8,Tache_jr,2,FALSE),"Inconnu")</f>
        <v>x</v>
      </c>
    </row>
    <row r="9" spans="2:17" ht="20.100000000000001" customHeight="1" x14ac:dyDescent="0.25">
      <c r="B9" s="157"/>
      <c r="C9" s="42" t="s">
        <v>8</v>
      </c>
      <c r="D9" s="145"/>
      <c r="E9" s="145"/>
      <c r="F9" s="145"/>
      <c r="G9" s="41"/>
      <c r="H9" s="169"/>
      <c r="I9" s="62"/>
      <c r="J9" s="13"/>
      <c r="K9" s="13"/>
      <c r="L9" s="43"/>
      <c r="M9" s="157"/>
      <c r="N9" s="148" t="str">
        <f>Quotidien!A5</f>
        <v>Manœuvre</v>
      </c>
      <c r="O9" s="149"/>
      <c r="P9" s="69" t="str">
        <f>IF(G19=TRUE,"Effectué","")</f>
        <v>Effectué</v>
      </c>
      <c r="Q9" s="58">
        <f>IFERROR(VLOOKUP($N$9,Tache_jr,2,FALSE),"Inconnu")</f>
        <v>0</v>
      </c>
    </row>
    <row r="10" spans="2:17" ht="20.100000000000001" customHeight="1" thickBot="1" x14ac:dyDescent="0.3">
      <c r="B10" s="157"/>
      <c r="C10" s="10"/>
      <c r="D10" s="10"/>
      <c r="E10" s="18"/>
      <c r="F10" s="18"/>
      <c r="G10" s="68"/>
      <c r="H10" s="169"/>
      <c r="I10" s="62"/>
      <c r="J10" s="13"/>
      <c r="K10" s="13"/>
      <c r="L10" s="43"/>
      <c r="M10" s="157"/>
      <c r="N10" s="148" t="str">
        <f>Quotidien!A6</f>
        <v>Sport</v>
      </c>
      <c r="O10" s="149"/>
      <c r="P10" s="69" t="str">
        <f>IF(H19=TRUE,"Effectué","")</f>
        <v>Effectué</v>
      </c>
      <c r="Q10" s="58" t="str">
        <f>IFERROR(VLOOKUP($N$10,Tache_jr,2,FALSE),"Inconnu")</f>
        <v>x</v>
      </c>
    </row>
    <row r="11" spans="2:17" ht="20.100000000000001" customHeight="1" x14ac:dyDescent="0.25">
      <c r="B11" s="157"/>
      <c r="C11" s="12"/>
      <c r="D11" s="12" t="s">
        <v>5</v>
      </c>
      <c r="E11" s="12"/>
      <c r="F11" s="12"/>
      <c r="G11" s="40"/>
      <c r="H11" s="169"/>
      <c r="I11" s="62"/>
      <c r="J11" s="63"/>
      <c r="K11" s="63"/>
      <c r="L11" s="8"/>
      <c r="M11" s="157"/>
      <c r="N11" s="148" t="str">
        <f>Quotidien!A7</f>
        <v>Mousse</v>
      </c>
      <c r="O11" s="149"/>
      <c r="P11" s="69" t="str">
        <f>IF(I19=TRUE,"Effectué","")</f>
        <v>Effectué</v>
      </c>
      <c r="Q11" s="58">
        <f>IFERROR(VLOOKUP($N$11,Tache_jr,2,FALSE),"Inconnu")</f>
        <v>0</v>
      </c>
    </row>
    <row r="12" spans="2:17" ht="20.100000000000001" customHeight="1" thickBot="1" x14ac:dyDescent="0.3">
      <c r="B12" s="157"/>
      <c r="C12" s="42" t="s">
        <v>7</v>
      </c>
      <c r="D12" s="145" t="s">
        <v>121</v>
      </c>
      <c r="E12" s="145"/>
      <c r="F12" s="145"/>
      <c r="G12" s="7"/>
      <c r="H12" s="170"/>
      <c r="I12" s="47"/>
      <c r="J12" s="48"/>
      <c r="K12" s="48"/>
      <c r="L12" s="6"/>
      <c r="M12" s="157"/>
      <c r="N12" s="148" t="str">
        <f>Quotidien!A8</f>
        <v>Sirêne</v>
      </c>
      <c r="O12" s="149"/>
      <c r="P12" s="69" t="str">
        <f>IF(J19=TRUE,"Effectué","")</f>
        <v/>
      </c>
      <c r="Q12" s="58">
        <f>IFERROR(VLOOKUP($N$12,Tache_jr,2,FALSE),"Inconnu")</f>
        <v>0</v>
      </c>
    </row>
    <row r="13" spans="2:17" ht="20.100000000000001" customHeight="1" thickBot="1" x14ac:dyDescent="0.3">
      <c r="B13" s="157"/>
      <c r="C13" s="42" t="s">
        <v>9</v>
      </c>
      <c r="D13" s="145" t="s">
        <v>133</v>
      </c>
      <c r="E13" s="145"/>
      <c r="F13" s="145"/>
      <c r="G13" s="7"/>
      <c r="H13" s="86" t="s">
        <v>76</v>
      </c>
      <c r="I13" s="76"/>
      <c r="J13" s="76"/>
      <c r="K13" s="76"/>
      <c r="L13" s="77"/>
      <c r="M13" s="157"/>
      <c r="N13" s="148" t="str">
        <f>Quotidien!A9</f>
        <v>Portails</v>
      </c>
      <c r="O13" s="149"/>
      <c r="P13" s="69" t="str">
        <f>IF(K19=TRUE,"Effectué","")</f>
        <v/>
      </c>
      <c r="Q13" s="58">
        <f>IFERROR(VLOOKUP($N$13,Tache_jr,2,FALSE),"Inconnu")</f>
        <v>0</v>
      </c>
    </row>
    <row r="14" spans="2:17" ht="20.100000000000001" customHeight="1" thickBot="1" x14ac:dyDescent="0.3">
      <c r="B14" s="157"/>
      <c r="C14" s="18"/>
      <c r="D14" s="143"/>
      <c r="E14" s="143"/>
      <c r="F14" s="143"/>
      <c r="G14" s="5"/>
      <c r="H14" s="88"/>
      <c r="I14" s="92"/>
      <c r="J14" s="87"/>
      <c r="K14" s="87"/>
      <c r="L14" s="8"/>
      <c r="M14" s="157"/>
      <c r="N14" s="148" t="str">
        <f>Quotidien!A10</f>
        <v>Sacs secours</v>
      </c>
      <c r="O14" s="149"/>
      <c r="P14" s="69" t="str">
        <f>IF(L19=TRUE,"Effectué","")</f>
        <v/>
      </c>
      <c r="Q14" s="58">
        <f>IFERROR(VLOOKUP($N$14,Tache_jr,2,FALSE),"Inconnu")</f>
        <v>0</v>
      </c>
    </row>
    <row r="15" spans="2:17" ht="20.100000000000001" customHeight="1" thickBot="1" x14ac:dyDescent="0.3">
      <c r="B15" s="157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57"/>
      <c r="N15" s="148" t="str">
        <f>Quotidien!A11</f>
        <v>Vérification hebdo</v>
      </c>
      <c r="O15" s="149"/>
      <c r="P15" s="69" t="str">
        <f>IF(M19=TRUE,"Effectué","")</f>
        <v/>
      </c>
      <c r="Q15" s="58">
        <f>IFERROR(VLOOKUP($N$15,Tache_jr,2,FALSE),"Inconnu")</f>
        <v>0</v>
      </c>
    </row>
    <row r="16" spans="2:17" ht="20.100000000000001" customHeight="1" thickBot="1" x14ac:dyDescent="0.3">
      <c r="B16" s="157"/>
      <c r="C16" s="42" t="s">
        <v>7</v>
      </c>
      <c r="D16" s="145" t="s">
        <v>119</v>
      </c>
      <c r="E16" s="145"/>
      <c r="F16" s="145"/>
      <c r="G16" s="8"/>
      <c r="H16" s="79" t="s">
        <v>70</v>
      </c>
      <c r="I16" s="78"/>
      <c r="J16" s="78"/>
      <c r="K16" s="105"/>
      <c r="L16" s="106"/>
      <c r="M16" s="157"/>
      <c r="N16" s="148" t="str">
        <f>Quotidien!A12</f>
        <v>Nettoyage véh/locaux</v>
      </c>
      <c r="O16" s="149"/>
      <c r="P16" s="69" t="str">
        <f>IF(N19=TRUE,"Effectué","")</f>
        <v>Effectué</v>
      </c>
      <c r="Q16" s="58" t="str">
        <f>IFERROR(VLOOKUP($N$16,Tache_jr,2,FALSE),"Inconnu")</f>
        <v>x</v>
      </c>
    </row>
    <row r="17" spans="2:18" ht="20.100000000000001" customHeight="1" x14ac:dyDescent="0.25">
      <c r="B17" s="157"/>
      <c r="C17" s="42" t="s">
        <v>9</v>
      </c>
      <c r="D17" s="145" t="s">
        <v>137</v>
      </c>
      <c r="E17" s="145"/>
      <c r="F17" s="145"/>
      <c r="G17" s="8"/>
      <c r="H17" s="80"/>
      <c r="I17" s="81"/>
      <c r="J17" s="81"/>
      <c r="K17" s="81"/>
      <c r="L17" s="82"/>
      <c r="M17" s="157"/>
      <c r="N17" s="148" t="str">
        <f>Quotidien!A13</f>
        <v>Protails</v>
      </c>
      <c r="O17" s="149"/>
      <c r="P17" s="69" t="str">
        <f>IF(O19=TRUE,"Effectué","")</f>
        <v/>
      </c>
      <c r="Q17" s="58">
        <f>IFERROR(VLOOKUP($N$17,Tache_jr,2,FALSE),"Inconnu")</f>
        <v>0</v>
      </c>
    </row>
    <row r="18" spans="2:18" ht="20.100000000000001" customHeight="1" thickBot="1" x14ac:dyDescent="0.3">
      <c r="B18" s="158"/>
      <c r="C18" s="18"/>
      <c r="D18" s="144"/>
      <c r="E18" s="144"/>
      <c r="F18" s="144"/>
      <c r="G18" s="6"/>
      <c r="H18" s="83"/>
      <c r="I18" s="84"/>
      <c r="J18" s="84"/>
      <c r="K18" s="104" t="b">
        <v>0</v>
      </c>
      <c r="L18" s="85"/>
      <c r="M18" s="158"/>
      <c r="N18" s="173">
        <f>Quotidien!A14</f>
        <v>0</v>
      </c>
      <c r="O18" s="174"/>
      <c r="P18" s="71" t="str">
        <f>IF(P19=TRUE,"Effectué","")</f>
        <v/>
      </c>
      <c r="Q18" s="59" t="str">
        <f>IFERROR(VLOOKUP($N$18,Tache_jr,2,FALSE),"")</f>
        <v/>
      </c>
    </row>
    <row r="19" spans="2:18" ht="17.2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1</v>
      </c>
      <c r="H19" s="97" t="b">
        <v>1</v>
      </c>
      <c r="I19" s="97" t="b">
        <v>1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1</v>
      </c>
      <c r="O19" s="97" t="b">
        <v>0</v>
      </c>
      <c r="P19" s="97" t="b">
        <v>0</v>
      </c>
    </row>
    <row r="20" spans="2:18" ht="30" customHeight="1" thickBot="1" x14ac:dyDescent="0.3">
      <c r="B20" s="98"/>
      <c r="C20" s="150"/>
      <c r="D20" s="151"/>
      <c r="E20" s="151"/>
      <c r="F20" s="151"/>
      <c r="G20" s="151"/>
      <c r="H20" s="151"/>
      <c r="I20" s="151"/>
      <c r="J20" s="151"/>
      <c r="K20" s="151"/>
      <c r="L20" s="152"/>
      <c r="M20" s="99"/>
      <c r="N20" s="153"/>
      <c r="O20" s="154"/>
      <c r="P20" s="154"/>
      <c r="Q20" s="155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28</v>
      </c>
      <c r="O22" s="95"/>
      <c r="P22" s="95"/>
      <c r="Q22" s="96"/>
    </row>
    <row r="23" spans="2:18" ht="30" customHeight="1" x14ac:dyDescent="0.25">
      <c r="B23" s="102">
        <v>0.55277777777777781</v>
      </c>
      <c r="C23" s="133" t="s">
        <v>84</v>
      </c>
      <c r="D23" s="134"/>
      <c r="E23" s="134"/>
      <c r="F23" s="134"/>
      <c r="G23" s="134"/>
      <c r="H23" s="134"/>
      <c r="I23" s="134"/>
      <c r="J23" s="134"/>
      <c r="K23" s="134"/>
      <c r="L23" s="135"/>
      <c r="M23" s="102">
        <v>0.55277777777777781</v>
      </c>
      <c r="N23" s="136" t="s">
        <v>73</v>
      </c>
      <c r="O23" s="137"/>
      <c r="P23" s="137"/>
      <c r="Q23" s="138"/>
    </row>
    <row r="24" spans="2:18" ht="30" customHeight="1" x14ac:dyDescent="0.25">
      <c r="B24" s="103">
        <v>0.55277777777777781</v>
      </c>
      <c r="C24" s="127" t="s">
        <v>85</v>
      </c>
      <c r="D24" s="128"/>
      <c r="E24" s="128"/>
      <c r="F24" s="128"/>
      <c r="G24" s="128"/>
      <c r="H24" s="128"/>
      <c r="I24" s="128"/>
      <c r="J24" s="128"/>
      <c r="K24" s="128"/>
      <c r="L24" s="129"/>
      <c r="M24" s="103">
        <v>0.5541666666666667</v>
      </c>
      <c r="N24" s="130" t="s">
        <v>73</v>
      </c>
      <c r="O24" s="131"/>
      <c r="P24" s="131"/>
      <c r="Q24" s="132"/>
    </row>
    <row r="25" spans="2:18" ht="15.75" customHeight="1" x14ac:dyDescent="0.25">
      <c r="B25" s="103">
        <v>0.55277777777777781</v>
      </c>
      <c r="C25" s="139" t="s">
        <v>86</v>
      </c>
      <c r="D25" s="128"/>
      <c r="E25" s="128"/>
      <c r="F25" s="128"/>
      <c r="G25" s="128"/>
      <c r="H25" s="128"/>
      <c r="I25" s="128"/>
      <c r="J25" s="128"/>
      <c r="K25" s="128"/>
      <c r="L25" s="129"/>
      <c r="M25" s="103">
        <v>0.55277777777777781</v>
      </c>
      <c r="N25" s="130" t="s">
        <v>73</v>
      </c>
      <c r="O25" s="131"/>
      <c r="P25" s="131"/>
      <c r="Q25" s="132"/>
    </row>
    <row r="26" spans="2:18" ht="45" customHeight="1" x14ac:dyDescent="0.25">
      <c r="B26" s="103">
        <v>0.55486111111111114</v>
      </c>
      <c r="C26" s="127" t="s">
        <v>87</v>
      </c>
      <c r="D26" s="128"/>
      <c r="E26" s="128"/>
      <c r="F26" s="128"/>
      <c r="G26" s="128"/>
      <c r="H26" s="128"/>
      <c r="I26" s="128"/>
      <c r="J26" s="128"/>
      <c r="K26" s="128"/>
      <c r="L26" s="129"/>
      <c r="M26" s="103">
        <v>0.55625000000000002</v>
      </c>
      <c r="N26" s="130" t="s">
        <v>73</v>
      </c>
      <c r="O26" s="131"/>
      <c r="P26" s="131"/>
      <c r="Q26" s="132"/>
    </row>
  </sheetData>
  <mergeCells count="39"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C2:F2"/>
    <mergeCell ref="D14:F14"/>
    <mergeCell ref="D18:F18"/>
    <mergeCell ref="D8:F8"/>
    <mergeCell ref="D5:F5"/>
    <mergeCell ref="D6:F6"/>
    <mergeCell ref="C26:L26"/>
    <mergeCell ref="N26:Q26"/>
    <mergeCell ref="C23:L23"/>
    <mergeCell ref="N23:Q23"/>
    <mergeCell ref="C24:L24"/>
    <mergeCell ref="N24:Q24"/>
    <mergeCell ref="C25:L25"/>
    <mergeCell ref="N25:Q25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 xr:uid="{00000000-0002-0000-0300-000000000000}">
      <formula1>"Niv 0,Niv 1,Niv 2,Niv 3,Niv 4,Niv 5,Niv 6,Niv 7,Niv 8"</formula1>
    </dataValidation>
    <dataValidation type="list" allowBlank="1" showInputMessage="1" showErrorMessage="1" sqref="D5:F5 D8:F8 D9:F9 D12:F12 D13:F13 D16:F16 D17:F17" xr:uid="{00000000-0002-0000-0300-000001000000}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8" r:id="rId4" name="CommandButton1">
          <controlPr defaultSize="0" autoLine="0" r:id="rId5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4" name="CommandButton1"/>
      </mc:Fallback>
    </mc:AlternateContent>
    <mc:AlternateContent xmlns:mc="http://schemas.openxmlformats.org/markup-compatibility/2006">
      <mc:Choice Requires="x14">
        <control shapeId="30749" r:id="rId6" name="Cmd_NouvelEvenement">
          <controlPr defaultSize="0" autoLine="0" autoPict="0" r:id="rId7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6" name="Cmd_NouvelEvenement"/>
      </mc:Fallback>
    </mc:AlternateContent>
    <mc:AlternateContent xmlns:mc="http://schemas.openxmlformats.org/markup-compatibility/2006">
      <mc:Choice Requires="x14">
        <control shapeId="30750" r:id="rId8" name="Cmd_Annuler">
          <controlPr defaultSize="0" autoLine="0" autoPict="0" r:id="rId9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8" name="Cmd_Annuler"/>
      </mc:Fallback>
    </mc:AlternateContent>
    <mc:AlternateContent xmlns:mc="http://schemas.openxmlformats.org/markup-compatibility/2006">
      <mc:Choice Requires="x14">
        <control shapeId="30751" r:id="rId10" name="Cmd_Valider">
          <controlPr defaultSize="0" autoLine="0" r:id="rId11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10" name="Cmd_Valider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cp:lastPrinted>2018-01-15T14:00:11Z</cp:lastPrinted>
  <dcterms:created xsi:type="dcterms:W3CDTF">2016-01-31T09:49:50Z</dcterms:created>
  <dcterms:modified xsi:type="dcterms:W3CDTF">2018-02-10T23:15:57Z</dcterms:modified>
</cp:coreProperties>
</file>