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BRT\Circuits\- Devis\"/>
    </mc:Choice>
  </mc:AlternateContent>
  <bookViews>
    <workbookView xWindow="0" yWindow="0" windowWidth="23040" windowHeight="9330" tabRatio="766" activeTab="1"/>
  </bookViews>
  <sheets>
    <sheet name="Clients" sheetId="22" r:id="rId1"/>
    <sheet name="Base" sheetId="19" r:id="rId2"/>
    <sheet name="Saisie" sheetId="20" r:id="rId3"/>
  </sheets>
  <externalReferences>
    <externalReference r:id="rId4"/>
    <externalReference r:id="rId5"/>
  </externalReferences>
  <definedNames>
    <definedName name="Designation">Base!$B$2:$N$2</definedName>
    <definedName name="EQUIPEMENT_1">Base!$B$15:$B$23</definedName>
    <definedName name="EQUIPEMENT_2">Base!$E$15:$E$23</definedName>
    <definedName name="EQUIPEMENT_3">Base!$H$15:$H$23</definedName>
    <definedName name="EQUIPEMENT_4">Base!$K$15:$K$23</definedName>
    <definedName name="EQUIPEMENT_5">Base!$N$15:$N$23</definedName>
    <definedName name="EUGC">Base!$N$8:$N$13</definedName>
    <definedName name="JCAJ">Base!$B$8:$B$13</definedName>
    <definedName name="JEJ">Base!$H$8:$H$13</definedName>
    <definedName name="JPS">Base!$E$8:$E$13</definedName>
    <definedName name="NNFT">Base!$K$8:$K$13</definedName>
  </definedNames>
  <calcPr calcId="152511"/>
</workbook>
</file>

<file path=xl/calcChain.xml><?xml version="1.0" encoding="utf-8"?>
<calcChain xmlns="http://schemas.openxmlformats.org/spreadsheetml/2006/main">
  <c r="F10" i="20" l="1"/>
  <c r="F12" i="20"/>
  <c r="F8" i="20"/>
  <c r="K3" i="22"/>
  <c r="K4" i="22"/>
  <c r="K2" i="22"/>
  <c r="F3" i="22"/>
  <c r="F4" i="22"/>
  <c r="F2" i="22"/>
  <c r="B4" i="22"/>
  <c r="B3" i="22"/>
  <c r="B2" i="22"/>
  <c r="H18" i="20" l="1"/>
  <c r="J18" i="20" s="1"/>
  <c r="H19" i="20"/>
  <c r="J19" i="20" s="1"/>
  <c r="H20" i="20"/>
  <c r="J20" i="20" s="1"/>
  <c r="H21" i="20"/>
  <c r="J21" i="20" s="1"/>
  <c r="H17" i="20"/>
  <c r="J17" i="20" s="1"/>
  <c r="C18" i="20"/>
  <c r="C19" i="20"/>
  <c r="C20" i="20"/>
  <c r="C21" i="20"/>
  <c r="C17" i="20"/>
  <c r="B11" i="20"/>
  <c r="B10" i="20"/>
  <c r="B9" i="20"/>
  <c r="J5" i="20"/>
  <c r="I5" i="20"/>
</calcChain>
</file>

<file path=xl/comments1.xml><?xml version="1.0" encoding="utf-8"?>
<comments xmlns="http://schemas.openxmlformats.org/spreadsheetml/2006/main">
  <authors>
    <author>Billy-Dom</author>
  </authors>
  <commentList>
    <comment ref="B6" authorId="0" shapeId="0">
      <text>
        <r>
          <rPr>
            <b/>
            <sz val="9"/>
            <color indexed="81"/>
            <rFont val="Tahoma"/>
            <family val="2"/>
          </rPr>
          <t xml:space="preserve">Selection manuelle client
OK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8" authorId="0" shapeId="0">
      <text>
        <r>
          <rPr>
            <b/>
            <sz val="9"/>
            <color indexed="81"/>
            <rFont val="Tahoma"/>
            <family val="2"/>
          </rPr>
          <t>Selection manuelle
Suppression Espaces ?</t>
        </r>
      </text>
    </comment>
    <comment ref="F8" authorId="0" shapeId="0">
      <text>
        <r>
          <rPr>
            <b/>
            <sz val="9"/>
            <color indexed="81"/>
            <rFont val="Tahoma"/>
            <family val="2"/>
          </rPr>
          <t xml:space="preserve">Remplissage auto 
OK
</t>
        </r>
      </text>
    </comment>
    <comment ref="B9" authorId="0" shapeId="0">
      <text>
        <r>
          <rPr>
            <b/>
            <sz val="9"/>
            <color indexed="81"/>
            <rFont val="Tahoma"/>
            <family val="2"/>
          </rPr>
          <t>Remplissage auro</t>
        </r>
      </text>
    </comment>
    <comment ref="B10" authorId="0" shapeId="0">
      <text>
        <r>
          <rPr>
            <b/>
            <sz val="9"/>
            <color indexed="81"/>
            <rFont val="Tahoma"/>
            <family val="2"/>
          </rPr>
          <t>remplissage auto
Suppression du "_" ??</t>
        </r>
      </text>
    </comment>
    <comment ref="F10" authorId="0" shapeId="0">
      <text>
        <r>
          <rPr>
            <b/>
            <sz val="9"/>
            <color indexed="81"/>
            <rFont val="Tahoma"/>
            <family val="2"/>
          </rPr>
          <t xml:space="preserve">Remplissage auto 
OK
</t>
        </r>
      </text>
    </comment>
    <comment ref="B11" authorId="0" shapeId="0">
      <text>
        <r>
          <rPr>
            <b/>
            <sz val="9"/>
            <color indexed="81"/>
            <rFont val="Tahoma"/>
            <family val="2"/>
          </rPr>
          <t>remplissage 
 auto</t>
        </r>
      </text>
    </comment>
    <comment ref="F12" authorId="0" shapeId="0">
      <text>
        <r>
          <rPr>
            <b/>
            <sz val="9"/>
            <color indexed="81"/>
            <rFont val="Tahoma"/>
            <family val="2"/>
          </rPr>
          <t xml:space="preserve">Remplissage auto 
OK
</t>
        </r>
      </text>
    </comment>
    <comment ref="B13" authorId="0" shapeId="0">
      <text>
        <r>
          <rPr>
            <b/>
            <sz val="9"/>
            <color indexed="81"/>
            <rFont val="Tahoma"/>
            <family val="2"/>
          </rPr>
          <t>Champ à selectionner
NOK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4" authorId="0" shapeId="0">
      <text>
        <r>
          <rPr>
            <b/>
            <sz val="9"/>
            <color indexed="81"/>
            <rFont val="Tahoma"/>
            <family val="2"/>
          </rPr>
          <t xml:space="preserve">Addition de la durée à la date de début
NOK - Date début + Durée   !???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7" authorId="0" shapeId="0">
      <text>
        <r>
          <rPr>
            <b/>
            <sz val="9"/>
            <color indexed="81"/>
            <rFont val="Tahoma"/>
            <family val="2"/>
          </rPr>
          <t xml:space="preserve">Selection manuelle
ok
</t>
        </r>
      </text>
    </comment>
    <comment ref="B17" authorId="0" shapeId="0">
      <text>
        <r>
          <rPr>
            <b/>
            <sz val="9"/>
            <color indexed="81"/>
            <rFont val="Tahoma"/>
            <family val="2"/>
          </rPr>
          <t xml:space="preserve">Selection manuelle
ok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 xml:space="preserve">Selection auto 
nok
</t>
        </r>
      </text>
    </comment>
  </commentList>
</comments>
</file>

<file path=xl/sharedStrings.xml><?xml version="1.0" encoding="utf-8"?>
<sst xmlns="http://schemas.openxmlformats.org/spreadsheetml/2006/main" count="168" uniqueCount="150">
  <si>
    <t>France</t>
  </si>
  <si>
    <t>Pays</t>
  </si>
  <si>
    <t>Code</t>
  </si>
  <si>
    <t>Paris</t>
  </si>
  <si>
    <t>Lyon</t>
  </si>
  <si>
    <t>JCAJ</t>
  </si>
  <si>
    <t>JPS</t>
  </si>
  <si>
    <t>JEJ</t>
  </si>
  <si>
    <t>NNFT</t>
  </si>
  <si>
    <t>EUGC</t>
  </si>
  <si>
    <t>GCM</t>
  </si>
  <si>
    <t>GCV</t>
  </si>
  <si>
    <t>GCSMB2</t>
  </si>
  <si>
    <t>GCSMB3</t>
  </si>
  <si>
    <t>GCSMSB</t>
  </si>
  <si>
    <t>GCSMS2</t>
  </si>
  <si>
    <t>CGSMS3</t>
  </si>
  <si>
    <t>GCSCI</t>
  </si>
  <si>
    <t>GCCT</t>
  </si>
  <si>
    <t>Client</t>
  </si>
  <si>
    <t>Qté</t>
  </si>
  <si>
    <t>Désignation</t>
  </si>
  <si>
    <t>Prix Unitaire</t>
  </si>
  <si>
    <t>Montant Total</t>
  </si>
  <si>
    <t>Nom</t>
  </si>
  <si>
    <t>Ville</t>
  </si>
  <si>
    <t>Code intervention</t>
  </si>
  <si>
    <t>Numéro de série</t>
  </si>
  <si>
    <t>6852DR</t>
  </si>
  <si>
    <t>8035AJ</t>
  </si>
  <si>
    <t>5672OQ</t>
  </si>
  <si>
    <t>5682SP</t>
  </si>
  <si>
    <t>9013VM</t>
  </si>
  <si>
    <t>Nom Equipement</t>
  </si>
  <si>
    <t>Date de debut d'intervention prévisionnelle</t>
  </si>
  <si>
    <t>Lieu</t>
  </si>
  <si>
    <t>Madrid</t>
  </si>
  <si>
    <t>Equipement</t>
  </si>
  <si>
    <t>Durée essai</t>
  </si>
  <si>
    <t>Durée de présence</t>
  </si>
  <si>
    <t>Début</t>
  </si>
  <si>
    <t>Fin</t>
  </si>
  <si>
    <t>Civilité</t>
  </si>
  <si>
    <t>Prénom</t>
  </si>
  <si>
    <t>Civilité, Nom, Prénom</t>
  </si>
  <si>
    <t>Adresse1</t>
  </si>
  <si>
    <t>Complément d'adresse</t>
  </si>
  <si>
    <t>Code Postal</t>
  </si>
  <si>
    <t>Code Postal, Ville</t>
  </si>
  <si>
    <t>Téléphone</t>
  </si>
  <si>
    <t>M</t>
  </si>
  <si>
    <t>Jacques</t>
  </si>
  <si>
    <t>Date</t>
  </si>
  <si>
    <t>Index</t>
  </si>
  <si>
    <t>xxxxxxxxx</t>
  </si>
  <si>
    <t>DURAND</t>
  </si>
  <si>
    <t>3 rue de l'eglise</t>
  </si>
  <si>
    <t>JOLY</t>
  </si>
  <si>
    <t>DUPONT</t>
  </si>
  <si>
    <t>Jean</t>
  </si>
  <si>
    <t>5 rue du cours</t>
  </si>
  <si>
    <t>8 rue de fleurs</t>
  </si>
  <si>
    <t>Rennes</t>
  </si>
  <si>
    <t>EQUIPEMENT_1</t>
  </si>
  <si>
    <t>EQUIPEMENT_2</t>
  </si>
  <si>
    <t>JPSM</t>
  </si>
  <si>
    <t>JPSV</t>
  </si>
  <si>
    <t>JPSSMB2</t>
  </si>
  <si>
    <t>JPSSMB3</t>
  </si>
  <si>
    <t>JPSSMSB</t>
  </si>
  <si>
    <t>JPSSMS2</t>
  </si>
  <si>
    <t>JPSSMS3</t>
  </si>
  <si>
    <t>JPSCI</t>
  </si>
  <si>
    <t>JPSCT</t>
  </si>
  <si>
    <t>JEJM</t>
  </si>
  <si>
    <t>JEJV</t>
  </si>
  <si>
    <t>JEJSMB2</t>
  </si>
  <si>
    <t>JEJSMB3</t>
  </si>
  <si>
    <t>JEJSMSB</t>
  </si>
  <si>
    <t>JEJSMS2</t>
  </si>
  <si>
    <t>JEJSMS3</t>
  </si>
  <si>
    <t>JEJSCI</t>
  </si>
  <si>
    <t>JEJCT</t>
  </si>
  <si>
    <t>NNFTSV</t>
  </si>
  <si>
    <t>NNFTSM</t>
  </si>
  <si>
    <t>NNFTSMB3</t>
  </si>
  <si>
    <t>NNFTSMSB</t>
  </si>
  <si>
    <t>NNFTSMS2</t>
  </si>
  <si>
    <t>NNFTSMS3</t>
  </si>
  <si>
    <t>NNFTSCI</t>
  </si>
  <si>
    <t>NNFTCT</t>
  </si>
  <si>
    <t>EQUIPEMENT_3</t>
  </si>
  <si>
    <t>EQUIPEMENT_4</t>
  </si>
  <si>
    <t>EQUIPEMENT_5</t>
  </si>
  <si>
    <t>NNFTSMB2</t>
  </si>
  <si>
    <t>JCAM</t>
  </si>
  <si>
    <t>JCAV</t>
  </si>
  <si>
    <t>JCASMB2</t>
  </si>
  <si>
    <t>JCASMB3</t>
  </si>
  <si>
    <t>JCASMSB</t>
  </si>
  <si>
    <t>JCASMS2</t>
  </si>
  <si>
    <t>JCASMS3</t>
  </si>
  <si>
    <t>JCASCI</t>
  </si>
  <si>
    <t>JCAJCT</t>
  </si>
  <si>
    <t>Op 1</t>
  </si>
  <si>
    <t>Op A1</t>
  </si>
  <si>
    <t>Op B2</t>
  </si>
  <si>
    <t>Op C2</t>
  </si>
  <si>
    <t>Op D2</t>
  </si>
  <si>
    <t>Op 2</t>
  </si>
  <si>
    <t>Op 3</t>
  </si>
  <si>
    <t>Op 4</t>
  </si>
  <si>
    <t>Op 5</t>
  </si>
  <si>
    <t>Op 6</t>
  </si>
  <si>
    <t>Op 7</t>
  </si>
  <si>
    <t>Op 8</t>
  </si>
  <si>
    <t>Op 9</t>
  </si>
  <si>
    <t>Op A2</t>
  </si>
  <si>
    <t>Op A3</t>
  </si>
  <si>
    <t>Op A4</t>
  </si>
  <si>
    <t>Op A5</t>
  </si>
  <si>
    <t>Op A6</t>
  </si>
  <si>
    <t>Op A7</t>
  </si>
  <si>
    <t>Op A8</t>
  </si>
  <si>
    <t>Op A9</t>
  </si>
  <si>
    <t>Op B3</t>
  </si>
  <si>
    <t>Op B4</t>
  </si>
  <si>
    <t>Op B5</t>
  </si>
  <si>
    <t>Op B6</t>
  </si>
  <si>
    <t>Op B7</t>
  </si>
  <si>
    <t>Op B8</t>
  </si>
  <si>
    <t>Op B9</t>
  </si>
  <si>
    <t>Op B10</t>
  </si>
  <si>
    <t>Op C3</t>
  </si>
  <si>
    <t>Op C4</t>
  </si>
  <si>
    <t>Op C5</t>
  </si>
  <si>
    <t>Op C6</t>
  </si>
  <si>
    <t>Op C7</t>
  </si>
  <si>
    <t>Op C8</t>
  </si>
  <si>
    <t>Op C9</t>
  </si>
  <si>
    <t>Op C10</t>
  </si>
  <si>
    <t>Op D3</t>
  </si>
  <si>
    <t>Op D4</t>
  </si>
  <si>
    <t>Op D5</t>
  </si>
  <si>
    <t>Op D6</t>
  </si>
  <si>
    <t>Op D7</t>
  </si>
  <si>
    <t>Op D8</t>
  </si>
  <si>
    <t>Op D9</t>
  </si>
  <si>
    <t>Op D10</t>
  </si>
  <si>
    <t>Dominique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</si>
</sst>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\ _€_-;\-* #,##0.00\ _€_-;_-* &quot;-&quot;??\ _€_-;_-@_-"/>
    <numFmt numFmtId="164" formatCode="dd/mm/yy;@"/>
    <numFmt numFmtId="165" formatCode="[$-40C]d\ mmmm\ yyyy;@"/>
    <numFmt numFmtId="166" formatCode="0.0"/>
    <numFmt numFmtId="167" formatCode="00000"/>
    <numFmt numFmtId="168" formatCode="0#&quot; &quot;##&quot; &quot;##&quot; &quot;##&quot; &quot;##"/>
  </numFmts>
  <fonts count="20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0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u/>
      <sz val="12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theme="9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39997558519241921"/>
        <bgColor auto="1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17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1">
    <xf numFmtId="0" fontId="0" fillId="0" borderId="0"/>
    <xf numFmtId="0" fontId="4" fillId="0" borderId="1"/>
    <xf numFmtId="0" fontId="3" fillId="0" borderId="1"/>
    <xf numFmtId="43" fontId="3" fillId="0" borderId="1" applyFont="0" applyFill="0" applyBorder="0" applyAlignment="0" applyProtection="0"/>
    <xf numFmtId="0" fontId="5" fillId="2" borderId="1" applyNumberFormat="0" applyBorder="0" applyAlignment="0" applyProtection="0"/>
    <xf numFmtId="0" fontId="2" fillId="0" borderId="1"/>
    <xf numFmtId="0" fontId="9" fillId="0" borderId="1" applyNumberFormat="0" applyFill="0" applyBorder="0" applyAlignment="0" applyProtection="0"/>
    <xf numFmtId="0" fontId="2" fillId="0" borderId="1"/>
    <xf numFmtId="43" fontId="2" fillId="0" borderId="1" applyFont="0" applyFill="0" applyBorder="0" applyAlignment="0" applyProtection="0"/>
    <xf numFmtId="43" fontId="10" fillId="0" borderId="0" applyFont="0" applyFill="0" applyBorder="0" applyAlignment="0" applyProtection="0"/>
    <xf numFmtId="9" fontId="10" fillId="0" borderId="0" applyFont="0" applyFill="0" applyBorder="0" applyAlignment="0" applyProtection="0"/>
  </cellStyleXfs>
  <cellXfs count="119">
    <xf numFmtId="0" fontId="0" fillId="0" borderId="0" xfId="0"/>
    <xf numFmtId="0" fontId="4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6" fillId="0" borderId="2" xfId="0" applyFont="1" applyBorder="1" applyAlignment="1">
      <alignment horizontal="center"/>
    </xf>
    <xf numFmtId="14" fontId="0" fillId="0" borderId="3" xfId="0" applyNumberFormat="1" applyBorder="1" applyAlignment="1">
      <alignment horizontal="center"/>
    </xf>
    <xf numFmtId="14" fontId="0" fillId="0" borderId="7" xfId="0" applyNumberFormat="1" applyBorder="1" applyAlignment="1">
      <alignment horizontal="center"/>
    </xf>
    <xf numFmtId="0" fontId="12" fillId="0" borderId="8" xfId="0" applyFont="1" applyBorder="1" applyAlignment="1">
      <alignment horizontal="center"/>
    </xf>
    <xf numFmtId="0" fontId="12" fillId="0" borderId="8" xfId="0" applyFont="1" applyFill="1" applyBorder="1" applyAlignment="1">
      <alignment horizontal="center"/>
    </xf>
    <xf numFmtId="0" fontId="12" fillId="0" borderId="3" xfId="0" applyFont="1" applyBorder="1" applyAlignment="1">
      <alignment horizontal="center"/>
    </xf>
    <xf numFmtId="0" fontId="12" fillId="0" borderId="3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12" fillId="0" borderId="7" xfId="0" applyFont="1" applyBorder="1" applyAlignment="1">
      <alignment horizontal="center"/>
    </xf>
    <xf numFmtId="0" fontId="12" fillId="0" borderId="7" xfId="0" applyFont="1" applyFill="1" applyBorder="1" applyAlignment="1">
      <alignment horizontal="center"/>
    </xf>
    <xf numFmtId="0" fontId="12" fillId="0" borderId="0" xfId="0" applyFont="1"/>
    <xf numFmtId="0" fontId="7" fillId="3" borderId="1" xfId="2" applyFont="1" applyFill="1" applyAlignment="1">
      <alignment vertical="center"/>
    </xf>
    <xf numFmtId="0" fontId="3" fillId="0" borderId="1" xfId="2" applyAlignment="1">
      <alignment vertical="center"/>
    </xf>
    <xf numFmtId="0" fontId="1" fillId="0" borderId="1" xfId="2" applyFont="1" applyAlignment="1">
      <alignment vertical="center"/>
    </xf>
    <xf numFmtId="0" fontId="7" fillId="3" borderId="1" xfId="2" applyFont="1" applyFill="1" applyAlignment="1">
      <alignment horizontal="right" vertical="center"/>
    </xf>
    <xf numFmtId="164" fontId="12" fillId="3" borderId="1" xfId="2" applyNumberFormat="1" applyFont="1" applyFill="1" applyBorder="1" applyAlignment="1">
      <alignment horizontal="center" vertical="center"/>
    </xf>
    <xf numFmtId="164" fontId="12" fillId="3" borderId="1" xfId="2" applyNumberFormat="1" applyFont="1" applyFill="1" applyBorder="1" applyAlignment="1">
      <alignment horizontal="right" vertical="center"/>
    </xf>
    <xf numFmtId="164" fontId="13" fillId="3" borderId="1" xfId="2" applyNumberFormat="1" applyFont="1" applyFill="1" applyBorder="1" applyAlignment="1">
      <alignment horizontal="center" vertical="center"/>
    </xf>
    <xf numFmtId="0" fontId="12" fillId="3" borderId="1" xfId="2" applyFont="1" applyFill="1" applyBorder="1" applyAlignment="1">
      <alignment horizontal="center" vertical="center"/>
    </xf>
    <xf numFmtId="0" fontId="8" fillId="3" borderId="1" xfId="2" applyFont="1" applyFill="1" applyAlignment="1">
      <alignment horizontal="right" vertical="center"/>
    </xf>
    <xf numFmtId="14" fontId="8" fillId="3" borderId="1" xfId="2" applyNumberFormat="1" applyFont="1" applyFill="1" applyAlignment="1">
      <alignment horizontal="center" vertical="center"/>
    </xf>
    <xf numFmtId="0" fontId="6" fillId="3" borderId="1" xfId="2" applyFont="1" applyFill="1" applyBorder="1" applyAlignment="1">
      <alignment horizontal="center" vertical="center"/>
    </xf>
    <xf numFmtId="0" fontId="7" fillId="3" borderId="1" xfId="2" applyFont="1" applyFill="1" applyAlignment="1">
      <alignment horizontal="left" vertical="center"/>
    </xf>
    <xf numFmtId="0" fontId="6" fillId="3" borderId="1" xfId="2" applyFont="1" applyFill="1" applyBorder="1" applyAlignment="1">
      <alignment horizontal="center" vertical="center" wrapText="1"/>
    </xf>
    <xf numFmtId="0" fontId="7" fillId="3" borderId="1" xfId="2" applyFont="1" applyFill="1" applyBorder="1" applyAlignment="1">
      <alignment vertical="center"/>
    </xf>
    <xf numFmtId="0" fontId="8" fillId="3" borderId="1" xfId="2" applyFont="1" applyFill="1" applyAlignment="1">
      <alignment horizontal="center" vertical="center"/>
    </xf>
    <xf numFmtId="2" fontId="12" fillId="3" borderId="1" xfId="2" applyNumberFormat="1" applyFont="1" applyFill="1" applyBorder="1" applyAlignment="1">
      <alignment vertical="center"/>
    </xf>
    <xf numFmtId="43" fontId="1" fillId="0" borderId="1" xfId="9" applyFont="1" applyBorder="1" applyAlignment="1">
      <alignment vertical="center"/>
    </xf>
    <xf numFmtId="14" fontId="3" fillId="0" borderId="1" xfId="2" applyNumberFormat="1" applyAlignment="1">
      <alignment vertical="center"/>
    </xf>
    <xf numFmtId="0" fontId="7" fillId="3" borderId="1" xfId="2" applyFont="1" applyFill="1" applyBorder="1" applyAlignment="1">
      <alignment horizontal="right" vertical="center"/>
    </xf>
    <xf numFmtId="0" fontId="14" fillId="3" borderId="1" xfId="2" applyFont="1" applyFill="1" applyBorder="1" applyAlignment="1" applyProtection="1">
      <alignment horizontal="left" vertical="center"/>
      <protection locked="0"/>
    </xf>
    <xf numFmtId="43" fontId="15" fillId="3" borderId="1" xfId="9" applyFont="1" applyFill="1" applyBorder="1" applyAlignment="1">
      <alignment horizontal="center" vertical="center"/>
    </xf>
    <xf numFmtId="43" fontId="16" fillId="3" borderId="1" xfId="9" applyFont="1" applyFill="1" applyBorder="1" applyAlignment="1">
      <alignment horizontal="center" vertical="center"/>
    </xf>
    <xf numFmtId="43" fontId="15" fillId="3" borderId="1" xfId="3" applyFont="1" applyFill="1" applyBorder="1" applyAlignment="1">
      <alignment horizontal="center" vertical="center"/>
    </xf>
    <xf numFmtId="43" fontId="3" fillId="0" borderId="1" xfId="2" applyNumberFormat="1" applyAlignment="1">
      <alignment vertical="center"/>
    </xf>
    <xf numFmtId="0" fontId="17" fillId="3" borderId="1" xfId="2" applyFont="1" applyFill="1" applyAlignment="1">
      <alignment vertical="center"/>
    </xf>
    <xf numFmtId="0" fontId="3" fillId="3" borderId="1" xfId="2" applyFill="1" applyAlignment="1">
      <alignment vertical="center"/>
    </xf>
    <xf numFmtId="0" fontId="1" fillId="3" borderId="1" xfId="2" applyFont="1" applyFill="1" applyAlignment="1">
      <alignment vertical="center"/>
    </xf>
    <xf numFmtId="0" fontId="3" fillId="0" borderId="1" xfId="2" applyFill="1" applyAlignment="1">
      <alignment vertical="center"/>
    </xf>
    <xf numFmtId="0" fontId="17" fillId="0" borderId="1" xfId="2" applyFont="1" applyAlignment="1">
      <alignment vertical="center"/>
    </xf>
    <xf numFmtId="0" fontId="0" fillId="0" borderId="0" xfId="0" applyAlignment="1">
      <alignment horizontal="center" wrapText="1"/>
    </xf>
    <xf numFmtId="0" fontId="12" fillId="0" borderId="0" xfId="0" applyFont="1" applyAlignment="1">
      <alignment horizontal="center" wrapText="1"/>
    </xf>
    <xf numFmtId="14" fontId="0" fillId="0" borderId="8" xfId="0" applyNumberFormat="1" applyBorder="1" applyAlignment="1">
      <alignment horizontal="center"/>
    </xf>
    <xf numFmtId="0" fontId="4" fillId="0" borderId="2" xfId="0" applyFont="1" applyBorder="1" applyAlignment="1">
      <alignment horizontal="center" wrapText="1"/>
    </xf>
    <xf numFmtId="0" fontId="4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/>
    </xf>
    <xf numFmtId="166" fontId="0" fillId="0" borderId="2" xfId="0" applyNumberFormat="1" applyBorder="1" applyAlignment="1">
      <alignment horizontal="center"/>
    </xf>
    <xf numFmtId="43" fontId="0" fillId="0" borderId="2" xfId="9" applyFont="1" applyBorder="1"/>
    <xf numFmtId="43" fontId="12" fillId="0" borderId="2" xfId="9" applyFont="1" applyBorder="1" applyAlignment="1">
      <alignment horizontal="center"/>
    </xf>
    <xf numFmtId="0" fontId="12" fillId="0" borderId="2" xfId="0" applyFont="1" applyFill="1" applyBorder="1" applyAlignment="1">
      <alignment horizontal="center"/>
    </xf>
    <xf numFmtId="0" fontId="15" fillId="5" borderId="1" xfId="2" applyFont="1" applyFill="1" applyBorder="1" applyAlignment="1">
      <alignment horizontal="center" vertical="center"/>
    </xf>
    <xf numFmtId="0" fontId="15" fillId="5" borderId="1" xfId="2" applyFont="1" applyFill="1" applyBorder="1" applyAlignment="1">
      <alignment horizontal="left" vertical="center"/>
    </xf>
    <xf numFmtId="0" fontId="16" fillId="5" borderId="1" xfId="2" applyFont="1" applyFill="1" applyBorder="1" applyAlignment="1">
      <alignment horizontal="center" vertical="center"/>
    </xf>
    <xf numFmtId="0" fontId="16" fillId="5" borderId="1" xfId="2" applyFont="1" applyFill="1" applyBorder="1" applyAlignment="1">
      <alignment vertical="center"/>
    </xf>
    <xf numFmtId="0" fontId="15" fillId="6" borderId="1" xfId="0" applyFont="1" applyFill="1" applyBorder="1" applyAlignment="1">
      <alignment horizontal="center" vertical="center" wrapText="1"/>
    </xf>
    <xf numFmtId="167" fontId="15" fillId="6" borderId="1" xfId="0" applyNumberFormat="1" applyFont="1" applyFill="1" applyBorder="1" applyAlignment="1">
      <alignment horizontal="center" vertical="center" wrapText="1"/>
    </xf>
    <xf numFmtId="168" fontId="15" fillId="6" borderId="1" xfId="0" applyNumberFormat="1" applyFont="1" applyFill="1" applyBorder="1" applyAlignment="1">
      <alignment horizontal="center" vertical="center" wrapText="1"/>
    </xf>
    <xf numFmtId="0" fontId="15" fillId="7" borderId="1" xfId="0" applyFont="1" applyFill="1" applyBorder="1"/>
    <xf numFmtId="167" fontId="15" fillId="7" borderId="1" xfId="0" applyNumberFormat="1" applyFont="1" applyFill="1" applyBorder="1" applyAlignment="1">
      <alignment horizontal="center"/>
    </xf>
    <xf numFmtId="0" fontId="15" fillId="7" borderId="1" xfId="0" applyFont="1" applyFill="1" applyBorder="1" applyAlignment="1">
      <alignment horizontal="center"/>
    </xf>
    <xf numFmtId="0" fontId="15" fillId="7" borderId="1" xfId="0" applyFont="1" applyFill="1" applyBorder="1" applyAlignment="1">
      <alignment horizontal="left"/>
    </xf>
    <xf numFmtId="168" fontId="15" fillId="7" borderId="1" xfId="0" applyNumberFormat="1" applyFont="1" applyFill="1" applyBorder="1" applyAlignment="1">
      <alignment horizontal="center"/>
    </xf>
    <xf numFmtId="14" fontId="15" fillId="6" borderId="1" xfId="0" applyNumberFormat="1" applyFont="1" applyFill="1" applyBorder="1" applyAlignment="1">
      <alignment horizontal="center" vertical="center" wrapText="1"/>
    </xf>
    <xf numFmtId="0" fontId="15" fillId="6" borderId="1" xfId="0" applyNumberFormat="1" applyFont="1" applyFill="1" applyBorder="1" applyAlignment="1">
      <alignment horizontal="center" vertical="center" wrapText="1"/>
    </xf>
    <xf numFmtId="14" fontId="15" fillId="7" borderId="1" xfId="0" applyNumberFormat="1" applyFont="1" applyFill="1" applyBorder="1" applyAlignment="1">
      <alignment horizontal="center"/>
    </xf>
    <xf numFmtId="0" fontId="15" fillId="7" borderId="1" xfId="0" applyNumberFormat="1" applyFont="1" applyFill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5" xfId="0" applyBorder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7" fillId="4" borderId="1" xfId="2" applyFont="1" applyFill="1" applyAlignment="1">
      <alignment horizontal="left" vertical="center"/>
    </xf>
    <xf numFmtId="0" fontId="3" fillId="3" borderId="1" xfId="2" applyFill="1" applyAlignment="1">
      <alignment horizontal="left" vertical="center"/>
    </xf>
    <xf numFmtId="2" fontId="15" fillId="5" borderId="1" xfId="2" applyNumberFormat="1" applyFont="1" applyFill="1" applyBorder="1" applyAlignment="1">
      <alignment horizontal="center" vertical="center"/>
    </xf>
    <xf numFmtId="10" fontId="15" fillId="5" borderId="1" xfId="10" applyNumberFormat="1" applyFont="1" applyFill="1" applyBorder="1" applyAlignment="1">
      <alignment horizontal="center" vertical="center"/>
    </xf>
    <xf numFmtId="0" fontId="1" fillId="3" borderId="1" xfId="2" applyFont="1" applyFill="1" applyAlignment="1">
      <alignment horizontal="center" vertical="center"/>
    </xf>
    <xf numFmtId="0" fontId="3" fillId="3" borderId="1" xfId="2" applyFill="1" applyAlignment="1">
      <alignment horizontal="center" vertical="center"/>
    </xf>
    <xf numFmtId="0" fontId="8" fillId="3" borderId="1" xfId="2" applyFont="1" applyFill="1" applyAlignment="1">
      <alignment horizontal="right" vertical="center"/>
    </xf>
    <xf numFmtId="165" fontId="16" fillId="5" borderId="1" xfId="2" applyNumberFormat="1" applyFont="1" applyFill="1" applyBorder="1" applyAlignment="1">
      <alignment horizontal="center" vertical="center"/>
    </xf>
    <xf numFmtId="43" fontId="15" fillId="5" borderId="1" xfId="9" applyFont="1" applyFill="1" applyBorder="1" applyAlignment="1">
      <alignment horizontal="right" vertical="center"/>
    </xf>
    <xf numFmtId="0" fontId="11" fillId="3" borderId="1" xfId="2" applyFont="1" applyFill="1" applyAlignment="1">
      <alignment horizontal="right" vertical="center"/>
    </xf>
    <xf numFmtId="0" fontId="12" fillId="3" borderId="1" xfId="2" applyFont="1" applyFill="1" applyBorder="1" applyAlignment="1">
      <alignment horizontal="center" vertical="center"/>
    </xf>
    <xf numFmtId="14" fontId="12" fillId="7" borderId="1" xfId="2" applyNumberFormat="1" applyFont="1" applyFill="1" applyAlignment="1">
      <alignment horizontal="left" vertical="center"/>
    </xf>
    <xf numFmtId="0" fontId="3" fillId="7" borderId="1" xfId="2" applyFill="1" applyAlignment="1">
      <alignment horizontal="left" vertical="center"/>
    </xf>
    <xf numFmtId="14" fontId="7" fillId="4" borderId="1" xfId="2" applyNumberFormat="1" applyFont="1" applyFill="1" applyAlignment="1">
      <alignment horizontal="left" vertical="center"/>
    </xf>
    <xf numFmtId="0" fontId="7" fillId="4" borderId="1" xfId="2" applyFont="1" applyFill="1" applyAlignment="1">
      <alignment vertical="center"/>
    </xf>
    <xf numFmtId="43" fontId="15" fillId="7" borderId="1" xfId="9" applyFont="1" applyFill="1" applyBorder="1" applyAlignment="1">
      <alignment horizontal="center" vertical="center"/>
    </xf>
    <xf numFmtId="0" fontId="14" fillId="4" borderId="1" xfId="2" applyFont="1" applyFill="1" applyBorder="1" applyAlignment="1" applyProtection="1">
      <alignment horizontal="left" vertical="center"/>
      <protection locked="0"/>
    </xf>
    <xf numFmtId="14" fontId="4" fillId="0" borderId="12" xfId="0" applyNumberFormat="1" applyFont="1" applyFill="1" applyBorder="1" applyAlignment="1">
      <alignment horizontal="center"/>
    </xf>
    <xf numFmtId="14" fontId="4" fillId="0" borderId="13" xfId="0" applyNumberFormat="1" applyFont="1" applyFill="1" applyBorder="1" applyAlignment="1">
      <alignment horizontal="center"/>
    </xf>
    <xf numFmtId="14" fontId="4" fillId="0" borderId="10" xfId="0" applyNumberFormat="1" applyFont="1" applyFill="1" applyBorder="1" applyAlignment="1">
      <alignment horizontal="center"/>
    </xf>
    <xf numFmtId="14" fontId="4" fillId="0" borderId="14" xfId="0" applyNumberFormat="1" applyFont="1" applyFill="1" applyBorder="1" applyAlignment="1">
      <alignment horizontal="center"/>
    </xf>
    <xf numFmtId="14" fontId="4" fillId="0" borderId="1" xfId="0" applyNumberFormat="1" applyFont="1" applyFill="1" applyBorder="1" applyAlignment="1">
      <alignment horizontal="center"/>
    </xf>
    <xf numFmtId="14" fontId="4" fillId="0" borderId="9" xfId="0" applyNumberFormat="1" applyFont="1" applyFill="1" applyBorder="1" applyAlignment="1">
      <alignment horizontal="center"/>
    </xf>
    <xf numFmtId="14" fontId="0" fillId="0" borderId="14" xfId="0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14" fontId="0" fillId="0" borderId="9" xfId="0" applyNumberFormat="1" applyBorder="1" applyAlignment="1">
      <alignment horizontal="center"/>
    </xf>
    <xf numFmtId="14" fontId="0" fillId="0" borderId="15" xfId="0" applyNumberFormat="1" applyBorder="1" applyAlignment="1">
      <alignment horizontal="center"/>
    </xf>
    <xf numFmtId="14" fontId="0" fillId="0" borderId="16" xfId="0" applyNumberFormat="1" applyBorder="1" applyAlignment="1">
      <alignment horizontal="center"/>
    </xf>
    <xf numFmtId="14" fontId="0" fillId="0" borderId="11" xfId="0" applyNumberForma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0" fillId="0" borderId="4" xfId="0" applyBorder="1" applyAlignment="1">
      <alignment horizontal="center"/>
    </xf>
    <xf numFmtId="14" fontId="0" fillId="0" borderId="12" xfId="0" applyNumberFormat="1" applyBorder="1" applyAlignment="1">
      <alignment horizontal="center"/>
    </xf>
    <xf numFmtId="14" fontId="0" fillId="0" borderId="13" xfId="0" applyNumberFormat="1" applyBorder="1" applyAlignment="1">
      <alignment horizontal="center"/>
    </xf>
    <xf numFmtId="14" fontId="0" fillId="0" borderId="10" xfId="0" applyNumberFormat="1" applyBorder="1" applyAlignment="1">
      <alignment horizontal="center"/>
    </xf>
    <xf numFmtId="0" fontId="0" fillId="3" borderId="0" xfId="0" applyFill="1"/>
    <xf numFmtId="0" fontId="0" fillId="3" borderId="0" xfId="0" applyFill="1" applyAlignment="1">
      <alignment horizontal="center" wrapText="1"/>
    </xf>
    <xf numFmtId="0" fontId="7" fillId="7" borderId="1" xfId="2" applyFont="1" applyFill="1" applyAlignment="1">
      <alignment horizontal="left" vertical="center"/>
    </xf>
    <xf numFmtId="0" fontId="7" fillId="7" borderId="1" xfId="2" applyFont="1" applyFill="1" applyAlignment="1">
      <alignment horizontal="left" vertical="center"/>
    </xf>
    <xf numFmtId="43" fontId="15" fillId="7" borderId="1" xfId="9" applyFont="1" applyFill="1" applyBorder="1" applyAlignment="1">
      <alignment horizontal="right" vertical="center"/>
    </xf>
  </cellXfs>
  <cellStyles count="11">
    <cellStyle name="Accent6 2" xfId="4"/>
    <cellStyle name="Lien hypertexte 2" xfId="6"/>
    <cellStyle name="Milliers" xfId="9" builtinId="3"/>
    <cellStyle name="Milliers 2" xfId="3"/>
    <cellStyle name="Milliers 3" xfId="8"/>
    <cellStyle name="Normal" xfId="0" builtinId="0"/>
    <cellStyle name="Normal 2" xfId="1"/>
    <cellStyle name="Normal 3" xfId="2"/>
    <cellStyle name="Normal 3 2" xfId="7"/>
    <cellStyle name="Normal 4" xfId="5"/>
    <cellStyle name="Pourcentage" xfId="10" builtinId="5"/>
  </cellStyles>
  <dxfs count="3"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</dxfs>
  <tableStyles count="0" defaultTableStyle="TableStyleMedium9" defaultPivotStyle="PivotStyleMedium4"/>
  <colors>
    <mruColors>
      <color rgb="FF33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RT/Circuits/US/California/Inscription/Go%20West%20Avril%202016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Base%20de%20Donn&#233;e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Saisie"/>
      <sheetName val="Inscriptions"/>
      <sheetName val="Options"/>
      <sheetName val="Acomptes"/>
      <sheetName val="Riders List"/>
      <sheetName val="Rooming List"/>
      <sheetName val="Boarding List"/>
      <sheetName val="Facture"/>
      <sheetName val="Archivag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isie"/>
      <sheetName val="Prospects"/>
      <sheetName val="Index Voyages 2016"/>
      <sheetName val="Circuits - Codes"/>
      <sheetName val="Liste Options"/>
      <sheetName val="Liste données inscriptions"/>
      <sheetName val="Liste Motos"/>
      <sheetName val="Options"/>
      <sheetName val="Acomptes"/>
      <sheetName val="Location"/>
      <sheetName val="Devis"/>
      <sheetName val="Facture"/>
      <sheetName val="Archivage"/>
    </sheetNames>
    <sheetDataSet>
      <sheetData sheetId="0">
        <row r="4">
          <cell r="B4">
            <v>42597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Glacé">
      <a:fillStyleLst>
        <a:solidFill>
          <a:schemeClr val="phClr"/>
        </a:solidFill>
        <a:gradFill rotWithShape="1">
          <a:gsLst>
            <a:gs pos="0">
              <a:schemeClr val="phClr">
                <a:tint val="62000"/>
                <a:satMod val="180000"/>
              </a:schemeClr>
            </a:gs>
            <a:gs pos="65000">
              <a:schemeClr val="phClr">
                <a:tint val="32000"/>
                <a:satMod val="250000"/>
              </a:schemeClr>
            </a:gs>
            <a:gs pos="100000">
              <a:schemeClr val="phClr">
                <a:tint val="23000"/>
                <a:satMod val="300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shade val="15000"/>
                <a:satMod val="180000"/>
              </a:schemeClr>
            </a:gs>
            <a:gs pos="50000">
              <a:schemeClr val="phClr">
                <a:shade val="45000"/>
                <a:satMod val="170000"/>
              </a:schemeClr>
            </a:gs>
            <a:gs pos="70000">
              <a:schemeClr val="phClr">
                <a:tint val="99000"/>
                <a:shade val="65000"/>
                <a:satMod val="155000"/>
              </a:schemeClr>
            </a:gs>
            <a:gs pos="100000">
              <a:schemeClr val="phClr">
                <a:tint val="95500"/>
                <a:shade val="100000"/>
                <a:satMod val="15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>
              <a:tint val="95000"/>
              <a:shade val="95000"/>
              <a:satMod val="120000"/>
            </a:schemeClr>
          </a:solidFill>
          <a:prstDash val="solid"/>
        </a:ln>
        <a:ln w="55000" cap="flat" cmpd="thickThin" algn="ctr">
          <a:solidFill>
            <a:schemeClr val="phClr">
              <a:tint val="90000"/>
              <a:satMod val="130000"/>
            </a:schemeClr>
          </a:solidFill>
          <a:prstDash val="solid"/>
        </a:ln>
        <a:ln w="508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dist="381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50800" dist="381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63500" dist="38100" dir="5400000" rotWithShape="0">
              <a:srgbClr val="000000">
                <a:alpha val="45000"/>
              </a:srgbClr>
            </a:outerShdw>
          </a:effectLst>
          <a:scene3d>
            <a:camera prst="orthographicFront">
              <a:rot lat="0" lon="0" rev="0"/>
            </a:camera>
            <a:lightRig rig="glow" dir="t">
              <a:rot lat="0" lon="0" rev="6360000"/>
            </a:lightRig>
          </a:scene3d>
          <a:sp3d contourW="1000" prstMaterial="flat">
            <a:bevelT w="95250" h="101600"/>
            <a:contourClr>
              <a:schemeClr val="phClr">
                <a:satMod val="300000"/>
              </a:schemeClr>
            </a:contourClr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"/>
  <sheetViews>
    <sheetView workbookViewId="0">
      <selection activeCell="J18" sqref="J18"/>
    </sheetView>
  </sheetViews>
  <sheetFormatPr baseColWidth="10" defaultRowHeight="12.75" x14ac:dyDescent="0.2"/>
  <cols>
    <col min="2" max="2" width="14.140625" customWidth="1"/>
    <col min="3" max="3" width="18" customWidth="1"/>
    <col min="4" max="4" width="25" customWidth="1"/>
    <col min="5" max="5" width="19.140625" customWidth="1"/>
    <col min="6" max="6" width="33.85546875" customWidth="1"/>
    <col min="7" max="7" width="26.7109375" customWidth="1"/>
    <col min="8" max="8" width="16" customWidth="1"/>
    <col min="10" max="10" width="17.28515625" bestFit="1" customWidth="1"/>
    <col min="11" max="11" width="27" customWidth="1"/>
    <col min="13" max="13" width="18" customWidth="1"/>
  </cols>
  <sheetData>
    <row r="1" spans="1:13" ht="45" x14ac:dyDescent="0.2">
      <c r="A1" s="65" t="s">
        <v>52</v>
      </c>
      <c r="B1" s="66" t="s">
        <v>53</v>
      </c>
      <c r="C1" s="57" t="s">
        <v>42</v>
      </c>
      <c r="D1" s="57" t="s">
        <v>43</v>
      </c>
      <c r="E1" s="57" t="s">
        <v>24</v>
      </c>
      <c r="F1" s="57" t="s">
        <v>44</v>
      </c>
      <c r="G1" s="57" t="s">
        <v>45</v>
      </c>
      <c r="H1" s="57" t="s">
        <v>46</v>
      </c>
      <c r="I1" s="58" t="s">
        <v>47</v>
      </c>
      <c r="J1" s="57" t="s">
        <v>25</v>
      </c>
      <c r="K1" s="57" t="s">
        <v>48</v>
      </c>
      <c r="L1" s="57" t="s">
        <v>1</v>
      </c>
      <c r="M1" s="59" t="s">
        <v>49</v>
      </c>
    </row>
    <row r="2" spans="1:13" ht="15" x14ac:dyDescent="0.25">
      <c r="A2" s="67">
        <v>42410</v>
      </c>
      <c r="B2" s="68" t="str">
        <f t="shared" ref="B2:B4" si="0">E2</f>
        <v>DURAND</v>
      </c>
      <c r="C2" s="60" t="s">
        <v>50</v>
      </c>
      <c r="D2" s="60" t="s">
        <v>51</v>
      </c>
      <c r="E2" s="60" t="s">
        <v>55</v>
      </c>
      <c r="F2" s="60" t="str">
        <f>Clients!C2 &amp; " " &amp; Clients!D2 &amp; " " &amp; Clients!E2</f>
        <v>M Jacques DURAND</v>
      </c>
      <c r="G2" s="60" t="s">
        <v>56</v>
      </c>
      <c r="H2" s="60"/>
      <c r="I2" s="61">
        <v>75010</v>
      </c>
      <c r="J2" s="62" t="s">
        <v>3</v>
      </c>
      <c r="K2" s="63" t="str">
        <f>Clients!I2 &amp; " " &amp; Clients!J2</f>
        <v>75010 Paris</v>
      </c>
      <c r="L2" s="62" t="s">
        <v>0</v>
      </c>
      <c r="M2" s="64" t="s">
        <v>54</v>
      </c>
    </row>
    <row r="3" spans="1:13" ht="15" x14ac:dyDescent="0.25">
      <c r="A3" s="67">
        <v>42411</v>
      </c>
      <c r="B3" s="68" t="str">
        <f t="shared" si="0"/>
        <v>JOLY</v>
      </c>
      <c r="C3" s="60"/>
      <c r="D3" s="60" t="s">
        <v>149</v>
      </c>
      <c r="E3" s="60" t="s">
        <v>57</v>
      </c>
      <c r="F3" s="60" t="str">
        <f>Clients!C3 &amp; " " &amp; Clients!D3 &amp; " " &amp; Clients!E3</f>
        <v xml:space="preserve"> Dominique JOLY</v>
      </c>
      <c r="G3" s="60" t="s">
        <v>60</v>
      </c>
      <c r="H3" s="60"/>
      <c r="I3" s="61">
        <v>69005</v>
      </c>
      <c r="J3" s="62" t="s">
        <v>4</v>
      </c>
      <c r="K3" s="63" t="str">
        <f>Clients!I3 &amp; " " &amp; Clients!J3</f>
        <v>69005 Lyon</v>
      </c>
      <c r="L3" s="62" t="s">
        <v>0</v>
      </c>
      <c r="M3" s="64"/>
    </row>
    <row r="4" spans="1:13" ht="15" x14ac:dyDescent="0.25">
      <c r="A4" s="67">
        <v>42411</v>
      </c>
      <c r="B4" s="68" t="str">
        <f t="shared" si="0"/>
        <v>DUPONT</v>
      </c>
      <c r="C4" s="60" t="s">
        <v>50</v>
      </c>
      <c r="D4" s="60" t="s">
        <v>59</v>
      </c>
      <c r="E4" s="60" t="s">
        <v>58</v>
      </c>
      <c r="F4" s="60" t="str">
        <f>Clients!C4 &amp; " " &amp; Clients!D4 &amp; " " &amp; Clients!E4</f>
        <v>M Jean DUPONT</v>
      </c>
      <c r="G4" s="60" t="s">
        <v>61</v>
      </c>
      <c r="H4" s="60"/>
      <c r="I4" s="61">
        <v>35000</v>
      </c>
      <c r="J4" s="62" t="s">
        <v>62</v>
      </c>
      <c r="K4" s="63" t="str">
        <f>Clients!I4 &amp; " " &amp; Clients!J4</f>
        <v>35000 Rennes</v>
      </c>
      <c r="L4" s="62" t="s">
        <v>0</v>
      </c>
      <c r="M4" s="64" t="s">
        <v>54</v>
      </c>
    </row>
  </sheetData>
  <conditionalFormatting sqref="A2:M4">
    <cfRule type="notContainsBlanks" dxfId="0" priority="1">
      <formula>LEN(TRIM(A2))&gt;0</formula>
    </cfRule>
  </conditionalFormatting>
  <dataValidations count="7">
    <dataValidation allowBlank="1" showInputMessage="1" sqref="M1:M4"/>
    <dataValidation type="textLength" operator="greaterThanOrEqual" showInputMessage="1" showErrorMessage="1" errorTitle="Prénom" error="Merci de saisir un prénom valide" sqref="D2:D4">
      <formula1>3</formula1>
    </dataValidation>
    <dataValidation type="textLength" operator="greaterThanOrEqual" showInputMessage="1" showErrorMessage="1" sqref="G2:G4">
      <formula1>5</formula1>
    </dataValidation>
    <dataValidation type="textLength" operator="greaterThanOrEqual" showInputMessage="1" showErrorMessage="1" errorTitle="Code Postal" error="Merci de saisir un code postal" sqref="L2:L4">
      <formula1>3</formula1>
    </dataValidation>
    <dataValidation type="textLength" operator="greaterThanOrEqual" showInputMessage="1" showErrorMessage="1" sqref="E2:F4 J2:K4">
      <formula1>3</formula1>
    </dataValidation>
    <dataValidation type="whole" showInputMessage="1" showErrorMessage="1" errorTitle="Code Postal" error="Merci de saisir un code postal valide" sqref="I2:I4">
      <formula1>1000</formula1>
      <formula2>99000</formula2>
    </dataValidation>
    <dataValidation type="date" operator="equal" showInputMessage="1" showErrorMessage="1" errorTitle="Date" error="Merci de saisir la date du jour" sqref="A2:A4">
      <formula1>TODAY()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="Saisir M Mme ou Melle">
          <x14:formula1>
            <xm:f>[1]Data!#REF!</xm:f>
          </x14:formula1>
          <xm:sqref>C2:C4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S32"/>
  <sheetViews>
    <sheetView tabSelected="1" workbookViewId="0">
      <selection activeCell="M30" sqref="M30"/>
    </sheetView>
  </sheetViews>
  <sheetFormatPr baseColWidth="10" defaultRowHeight="12.75" x14ac:dyDescent="0.2"/>
  <cols>
    <col min="1" max="1" width="19.140625" style="43" customWidth="1"/>
    <col min="2" max="16" width="11" customWidth="1"/>
    <col min="17" max="19" width="18.85546875" customWidth="1"/>
    <col min="20" max="20" width="13.28515625" bestFit="1" customWidth="1"/>
    <col min="22" max="22" width="9.42578125" customWidth="1"/>
    <col min="23" max="23" width="12.28515625" customWidth="1"/>
    <col min="24" max="24" width="13.28515625" bestFit="1" customWidth="1"/>
    <col min="26" max="26" width="10" customWidth="1"/>
    <col min="27" max="27" width="12.28515625" customWidth="1"/>
    <col min="28" max="28" width="12.28515625" bestFit="1" customWidth="1"/>
  </cols>
  <sheetData>
    <row r="1" spans="1:19" x14ac:dyDescent="0.2">
      <c r="A1" s="115"/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114"/>
      <c r="Q1" s="114"/>
      <c r="R1" s="114"/>
      <c r="S1" s="114"/>
    </row>
    <row r="2" spans="1:19" ht="15.75" x14ac:dyDescent="0.25">
      <c r="A2" s="46" t="s">
        <v>21</v>
      </c>
      <c r="B2" s="105" t="s">
        <v>5</v>
      </c>
      <c r="C2" s="106"/>
      <c r="D2" s="107"/>
      <c r="E2" s="105" t="s">
        <v>6</v>
      </c>
      <c r="F2" s="106"/>
      <c r="G2" s="107"/>
      <c r="H2" s="105" t="s">
        <v>7</v>
      </c>
      <c r="I2" s="106"/>
      <c r="J2" s="107"/>
      <c r="K2" s="105" t="s">
        <v>8</v>
      </c>
      <c r="L2" s="106"/>
      <c r="M2" s="107"/>
      <c r="N2" s="105" t="s">
        <v>9</v>
      </c>
      <c r="O2" s="106"/>
      <c r="P2" s="107"/>
      <c r="Q2" s="3"/>
      <c r="R2" s="3"/>
      <c r="S2" s="3"/>
    </row>
    <row r="3" spans="1:19" ht="15.75" x14ac:dyDescent="0.25">
      <c r="A3" s="46" t="s">
        <v>33</v>
      </c>
      <c r="B3" s="105" t="s">
        <v>63</v>
      </c>
      <c r="C3" s="106"/>
      <c r="D3" s="107"/>
      <c r="E3" s="105" t="s">
        <v>64</v>
      </c>
      <c r="F3" s="106"/>
      <c r="G3" s="107"/>
      <c r="H3" s="105" t="s">
        <v>91</v>
      </c>
      <c r="I3" s="106"/>
      <c r="J3" s="107"/>
      <c r="K3" s="105" t="s">
        <v>92</v>
      </c>
      <c r="L3" s="106"/>
      <c r="M3" s="107"/>
      <c r="N3" s="105" t="s">
        <v>93</v>
      </c>
      <c r="O3" s="106"/>
      <c r="P3" s="107"/>
      <c r="Q3" s="3"/>
      <c r="R3" s="3"/>
      <c r="S3" s="3"/>
    </row>
    <row r="4" spans="1:19" x14ac:dyDescent="0.2">
      <c r="A4" s="46" t="s">
        <v>35</v>
      </c>
      <c r="B4" s="69" t="s">
        <v>3</v>
      </c>
      <c r="C4" s="108"/>
      <c r="D4" s="109"/>
      <c r="E4" s="69" t="s">
        <v>3</v>
      </c>
      <c r="F4" s="108"/>
      <c r="G4" s="109"/>
      <c r="H4" s="69" t="s">
        <v>4</v>
      </c>
      <c r="I4" s="108"/>
      <c r="J4" s="109"/>
      <c r="K4" s="69" t="s">
        <v>4</v>
      </c>
      <c r="L4" s="108"/>
      <c r="M4" s="109"/>
      <c r="N4" s="69" t="s">
        <v>36</v>
      </c>
      <c r="O4" s="108"/>
      <c r="P4" s="109"/>
      <c r="Q4" s="1"/>
      <c r="R4" s="1"/>
      <c r="S4" s="1"/>
    </row>
    <row r="5" spans="1:19" x14ac:dyDescent="0.2">
      <c r="A5" s="47" t="s">
        <v>39</v>
      </c>
      <c r="B5" s="110">
        <v>9</v>
      </c>
      <c r="C5" s="70"/>
      <c r="D5" s="71"/>
      <c r="E5" s="110">
        <v>5</v>
      </c>
      <c r="F5" s="70"/>
      <c r="G5" s="71"/>
      <c r="H5" s="110">
        <v>7</v>
      </c>
      <c r="I5" s="70"/>
      <c r="J5" s="71"/>
      <c r="K5" s="110">
        <v>9</v>
      </c>
      <c r="L5" s="70"/>
      <c r="M5" s="71"/>
      <c r="N5" s="110">
        <v>13</v>
      </c>
      <c r="O5" s="70"/>
      <c r="P5" s="71"/>
      <c r="Q5" s="2"/>
      <c r="R5" s="2"/>
      <c r="S5" s="2"/>
    </row>
    <row r="6" spans="1:19" x14ac:dyDescent="0.2">
      <c r="A6" s="46" t="s">
        <v>27</v>
      </c>
      <c r="B6" s="69" t="s">
        <v>28</v>
      </c>
      <c r="C6" s="108"/>
      <c r="D6" s="109"/>
      <c r="E6" s="69" t="s">
        <v>29</v>
      </c>
      <c r="F6" s="108"/>
      <c r="G6" s="109"/>
      <c r="H6" s="69" t="s">
        <v>30</v>
      </c>
      <c r="I6" s="108"/>
      <c r="J6" s="109"/>
      <c r="K6" s="69" t="s">
        <v>31</v>
      </c>
      <c r="L6" s="108"/>
      <c r="M6" s="109"/>
      <c r="N6" s="69" t="s">
        <v>32</v>
      </c>
      <c r="O6" s="108"/>
      <c r="P6" s="109"/>
      <c r="Q6" s="1"/>
      <c r="R6" s="1"/>
      <c r="S6" s="1"/>
    </row>
    <row r="7" spans="1:19" x14ac:dyDescent="0.2">
      <c r="A7" s="114"/>
      <c r="B7" s="114"/>
      <c r="C7" s="114"/>
      <c r="D7" s="114"/>
      <c r="E7" s="114"/>
      <c r="F7" s="114"/>
      <c r="G7" s="114"/>
      <c r="H7" s="114"/>
      <c r="I7" s="114"/>
      <c r="J7" s="114"/>
      <c r="K7" s="114"/>
      <c r="L7" s="114"/>
      <c r="M7" s="114"/>
      <c r="N7" s="114"/>
      <c r="O7" s="114"/>
      <c r="P7" s="114"/>
      <c r="Q7" s="114"/>
      <c r="R7" s="114"/>
      <c r="S7" s="114"/>
    </row>
    <row r="8" spans="1:19" x14ac:dyDescent="0.2">
      <c r="A8" s="73" t="s">
        <v>34</v>
      </c>
      <c r="B8" s="93">
        <v>42566</v>
      </c>
      <c r="C8" s="94"/>
      <c r="D8" s="95"/>
      <c r="E8" s="111">
        <v>42454</v>
      </c>
      <c r="F8" s="112"/>
      <c r="G8" s="113"/>
      <c r="H8" s="111">
        <v>42664</v>
      </c>
      <c r="I8" s="112"/>
      <c r="J8" s="113"/>
      <c r="K8" s="111">
        <v>42559</v>
      </c>
      <c r="L8" s="112"/>
      <c r="M8" s="113"/>
      <c r="N8" s="111">
        <v>42489</v>
      </c>
      <c r="O8" s="112"/>
      <c r="P8" s="113"/>
      <c r="Q8" s="45"/>
      <c r="R8" s="45"/>
      <c r="S8" s="45"/>
    </row>
    <row r="9" spans="1:19" x14ac:dyDescent="0.2">
      <c r="A9" s="74"/>
      <c r="B9" s="96">
        <v>42594</v>
      </c>
      <c r="C9" s="97"/>
      <c r="D9" s="98"/>
      <c r="E9" s="99">
        <v>42496</v>
      </c>
      <c r="F9" s="100"/>
      <c r="G9" s="101"/>
      <c r="H9" s="99">
        <v>42719</v>
      </c>
      <c r="I9" s="100"/>
      <c r="J9" s="101"/>
      <c r="K9" s="99">
        <v>42601</v>
      </c>
      <c r="L9" s="100"/>
      <c r="M9" s="101"/>
      <c r="N9" s="99">
        <v>42589</v>
      </c>
      <c r="O9" s="100"/>
      <c r="P9" s="101"/>
      <c r="Q9" s="4"/>
      <c r="R9" s="4"/>
      <c r="S9" s="4"/>
    </row>
    <row r="10" spans="1:19" x14ac:dyDescent="0.2">
      <c r="A10" s="74"/>
      <c r="B10" s="99">
        <v>42661</v>
      </c>
      <c r="C10" s="100"/>
      <c r="D10" s="101"/>
      <c r="E10" s="99">
        <v>42636</v>
      </c>
      <c r="F10" s="100"/>
      <c r="G10" s="101"/>
      <c r="H10" s="99"/>
      <c r="I10" s="100"/>
      <c r="J10" s="101"/>
      <c r="K10" s="99"/>
      <c r="L10" s="100"/>
      <c r="M10" s="101"/>
      <c r="N10" s="99">
        <v>42654</v>
      </c>
      <c r="O10" s="100"/>
      <c r="P10" s="101"/>
      <c r="Q10" s="4"/>
      <c r="R10" s="4"/>
      <c r="S10" s="4"/>
    </row>
    <row r="11" spans="1:19" x14ac:dyDescent="0.2">
      <c r="A11" s="74"/>
      <c r="B11" s="99"/>
      <c r="C11" s="100"/>
      <c r="D11" s="101"/>
      <c r="E11" s="99">
        <v>42664</v>
      </c>
      <c r="F11" s="100"/>
      <c r="G11" s="101"/>
      <c r="H11" s="99"/>
      <c r="I11" s="100"/>
      <c r="J11" s="101"/>
      <c r="K11" s="99"/>
      <c r="L11" s="100"/>
      <c r="M11" s="101"/>
      <c r="N11" s="99"/>
      <c r="O11" s="100"/>
      <c r="P11" s="101"/>
      <c r="Q11" s="4"/>
      <c r="R11" s="4"/>
      <c r="S11" s="4"/>
    </row>
    <row r="12" spans="1:19" x14ac:dyDescent="0.2">
      <c r="A12" s="74"/>
      <c r="B12" s="99"/>
      <c r="C12" s="100"/>
      <c r="D12" s="101"/>
      <c r="E12" s="99"/>
      <c r="F12" s="100"/>
      <c r="G12" s="101"/>
      <c r="H12" s="99"/>
      <c r="I12" s="100"/>
      <c r="J12" s="101"/>
      <c r="K12" s="99"/>
      <c r="L12" s="100"/>
      <c r="M12" s="101"/>
      <c r="N12" s="99"/>
      <c r="O12" s="100"/>
      <c r="P12" s="101"/>
      <c r="Q12" s="4"/>
      <c r="R12" s="4"/>
      <c r="S12" s="4"/>
    </row>
    <row r="13" spans="1:19" x14ac:dyDescent="0.2">
      <c r="A13" s="75"/>
      <c r="B13" s="102"/>
      <c r="C13" s="103"/>
      <c r="D13" s="104"/>
      <c r="E13" s="102"/>
      <c r="F13" s="103"/>
      <c r="G13" s="104"/>
      <c r="H13" s="102"/>
      <c r="I13" s="103"/>
      <c r="J13" s="104"/>
      <c r="K13" s="102"/>
      <c r="L13" s="103"/>
      <c r="M13" s="104"/>
      <c r="N13" s="102"/>
      <c r="O13" s="103"/>
      <c r="P13" s="104"/>
      <c r="Q13" s="5"/>
      <c r="R13" s="5"/>
      <c r="S13" s="5"/>
    </row>
    <row r="14" spans="1:19" x14ac:dyDescent="0.2">
      <c r="A14" s="115"/>
      <c r="B14" s="114"/>
      <c r="C14" s="114"/>
      <c r="D14" s="114"/>
      <c r="E14" s="114"/>
      <c r="F14" s="114"/>
      <c r="G14" s="114"/>
      <c r="H14" s="114"/>
      <c r="I14" s="114"/>
      <c r="J14" s="114"/>
      <c r="K14" s="114"/>
      <c r="L14" s="114"/>
      <c r="M14" s="114"/>
      <c r="N14" s="114"/>
      <c r="O14" s="114"/>
      <c r="P14" s="114"/>
      <c r="Q14" s="114"/>
      <c r="R14" s="114"/>
      <c r="S14" s="114"/>
    </row>
    <row r="15" spans="1:19" ht="15.75" x14ac:dyDescent="0.25">
      <c r="A15" s="72" t="s">
        <v>26</v>
      </c>
      <c r="B15" s="6" t="s">
        <v>95</v>
      </c>
      <c r="C15" s="1" t="s">
        <v>104</v>
      </c>
      <c r="D15" s="49">
        <v>5</v>
      </c>
      <c r="E15" s="6" t="s">
        <v>65</v>
      </c>
      <c r="F15" s="1" t="s">
        <v>105</v>
      </c>
      <c r="G15" s="50">
        <v>4</v>
      </c>
      <c r="H15" s="6" t="s">
        <v>74</v>
      </c>
      <c r="I15" s="48" t="s">
        <v>106</v>
      </c>
      <c r="J15" s="50">
        <v>5</v>
      </c>
      <c r="K15" s="6" t="s">
        <v>84</v>
      </c>
      <c r="L15" s="48" t="s">
        <v>107</v>
      </c>
      <c r="M15" s="51">
        <v>2</v>
      </c>
      <c r="N15" s="7" t="s">
        <v>10</v>
      </c>
      <c r="O15" s="52" t="s">
        <v>108</v>
      </c>
      <c r="P15" s="50">
        <v>6</v>
      </c>
      <c r="Q15" s="6"/>
      <c r="R15" s="6"/>
      <c r="S15" s="6"/>
    </row>
    <row r="16" spans="1:19" ht="15.75" x14ac:dyDescent="0.25">
      <c r="A16" s="72"/>
      <c r="B16" s="8" t="s">
        <v>96</v>
      </c>
      <c r="C16" s="1" t="s">
        <v>109</v>
      </c>
      <c r="D16" s="49">
        <v>8</v>
      </c>
      <c r="E16" s="8" t="s">
        <v>66</v>
      </c>
      <c r="F16" s="1" t="s">
        <v>117</v>
      </c>
      <c r="G16" s="50">
        <v>6</v>
      </c>
      <c r="H16" s="8" t="s">
        <v>75</v>
      </c>
      <c r="I16" s="48" t="s">
        <v>125</v>
      </c>
      <c r="J16" s="50">
        <v>6</v>
      </c>
      <c r="K16" s="8" t="s">
        <v>83</v>
      </c>
      <c r="L16" s="48" t="s">
        <v>133</v>
      </c>
      <c r="M16" s="51">
        <v>6</v>
      </c>
      <c r="N16" s="9" t="s">
        <v>11</v>
      </c>
      <c r="O16" s="52" t="s">
        <v>141</v>
      </c>
      <c r="P16" s="50">
        <v>4</v>
      </c>
      <c r="Q16" s="8"/>
      <c r="R16" s="8"/>
      <c r="S16" s="8"/>
    </row>
    <row r="17" spans="1:19" ht="15.75" x14ac:dyDescent="0.25">
      <c r="A17" s="72"/>
      <c r="B17" s="8" t="s">
        <v>97</v>
      </c>
      <c r="C17" s="1" t="s">
        <v>110</v>
      </c>
      <c r="D17" s="49">
        <v>42</v>
      </c>
      <c r="E17" s="8" t="s">
        <v>67</v>
      </c>
      <c r="F17" s="1" t="s">
        <v>118</v>
      </c>
      <c r="G17" s="50">
        <v>8</v>
      </c>
      <c r="H17" s="8" t="s">
        <v>76</v>
      </c>
      <c r="I17" s="48" t="s">
        <v>126</v>
      </c>
      <c r="J17" s="50">
        <v>7</v>
      </c>
      <c r="K17" s="8" t="s">
        <v>94</v>
      </c>
      <c r="L17" s="48" t="s">
        <v>134</v>
      </c>
      <c r="M17" s="51">
        <v>4</v>
      </c>
      <c r="N17" s="9" t="s">
        <v>12</v>
      </c>
      <c r="O17" s="52" t="s">
        <v>142</v>
      </c>
      <c r="P17" s="50">
        <v>5</v>
      </c>
      <c r="Q17" s="8"/>
      <c r="R17" s="8"/>
      <c r="S17" s="8"/>
    </row>
    <row r="18" spans="1:19" ht="15.75" x14ac:dyDescent="0.25">
      <c r="A18" s="72"/>
      <c r="B18" s="8" t="s">
        <v>98</v>
      </c>
      <c r="C18" s="1" t="s">
        <v>111</v>
      </c>
      <c r="D18" s="49">
        <v>53</v>
      </c>
      <c r="E18" s="8" t="s">
        <v>68</v>
      </c>
      <c r="F18" s="1" t="s">
        <v>119</v>
      </c>
      <c r="G18" s="50">
        <v>9</v>
      </c>
      <c r="H18" s="8" t="s">
        <v>77</v>
      </c>
      <c r="I18" s="48" t="s">
        <v>127</v>
      </c>
      <c r="J18" s="50">
        <v>12</v>
      </c>
      <c r="K18" s="8" t="s">
        <v>85</v>
      </c>
      <c r="L18" s="48" t="s">
        <v>135</v>
      </c>
      <c r="M18" s="51">
        <v>85</v>
      </c>
      <c r="N18" s="9" t="s">
        <v>13</v>
      </c>
      <c r="O18" s="52" t="s">
        <v>143</v>
      </c>
      <c r="P18" s="50">
        <v>8</v>
      </c>
      <c r="Q18" s="8"/>
      <c r="R18" s="8"/>
      <c r="S18" s="8"/>
    </row>
    <row r="19" spans="1:19" ht="15.75" x14ac:dyDescent="0.25">
      <c r="A19" s="72"/>
      <c r="B19" s="8" t="s">
        <v>99</v>
      </c>
      <c r="C19" s="1" t="s">
        <v>112</v>
      </c>
      <c r="D19" s="49">
        <v>12</v>
      </c>
      <c r="E19" s="8" t="s">
        <v>69</v>
      </c>
      <c r="F19" s="1" t="s">
        <v>120</v>
      </c>
      <c r="G19" s="50">
        <v>5</v>
      </c>
      <c r="H19" s="8" t="s">
        <v>78</v>
      </c>
      <c r="I19" s="48" t="s">
        <v>128</v>
      </c>
      <c r="J19" s="50">
        <v>52</v>
      </c>
      <c r="K19" s="8" t="s">
        <v>86</v>
      </c>
      <c r="L19" s="48" t="s">
        <v>136</v>
      </c>
      <c r="M19" s="51">
        <v>25</v>
      </c>
      <c r="N19" s="9" t="s">
        <v>14</v>
      </c>
      <c r="O19" s="52" t="s">
        <v>144</v>
      </c>
      <c r="P19" s="50">
        <v>12</v>
      </c>
      <c r="Q19" s="8"/>
      <c r="R19" s="8"/>
      <c r="S19" s="8"/>
    </row>
    <row r="20" spans="1:19" s="10" customFormat="1" ht="15.75" x14ac:dyDescent="0.25">
      <c r="A20" s="72"/>
      <c r="B20" s="8" t="s">
        <v>100</v>
      </c>
      <c r="C20" s="1" t="s">
        <v>113</v>
      </c>
      <c r="D20" s="49">
        <v>85</v>
      </c>
      <c r="E20" s="8" t="s">
        <v>70</v>
      </c>
      <c r="F20" s="1" t="s">
        <v>121</v>
      </c>
      <c r="G20" s="50">
        <v>6</v>
      </c>
      <c r="H20" s="8" t="s">
        <v>79</v>
      </c>
      <c r="I20" s="48" t="s">
        <v>129</v>
      </c>
      <c r="J20" s="50">
        <v>63</v>
      </c>
      <c r="K20" s="8" t="s">
        <v>87</v>
      </c>
      <c r="L20" s="48" t="s">
        <v>137</v>
      </c>
      <c r="M20" s="51">
        <v>32</v>
      </c>
      <c r="N20" s="9" t="s">
        <v>15</v>
      </c>
      <c r="O20" s="52" t="s">
        <v>145</v>
      </c>
      <c r="P20" s="50">
        <v>11</v>
      </c>
      <c r="Q20" s="8"/>
      <c r="R20" s="8"/>
      <c r="S20" s="8"/>
    </row>
    <row r="21" spans="1:19" ht="15.75" x14ac:dyDescent="0.25">
      <c r="A21" s="72"/>
      <c r="B21" s="8" t="s">
        <v>101</v>
      </c>
      <c r="C21" s="1" t="s">
        <v>114</v>
      </c>
      <c r="D21" s="49">
        <v>96</v>
      </c>
      <c r="E21" s="8" t="s">
        <v>71</v>
      </c>
      <c r="F21" s="1" t="s">
        <v>122</v>
      </c>
      <c r="G21" s="50">
        <v>41</v>
      </c>
      <c r="H21" s="8" t="s">
        <v>80</v>
      </c>
      <c r="I21" s="48" t="s">
        <v>130</v>
      </c>
      <c r="J21" s="50">
        <v>41</v>
      </c>
      <c r="K21" s="8" t="s">
        <v>88</v>
      </c>
      <c r="L21" s="48" t="s">
        <v>138</v>
      </c>
      <c r="M21" s="51">
        <v>63</v>
      </c>
      <c r="N21" s="9" t="s">
        <v>16</v>
      </c>
      <c r="O21" s="52" t="s">
        <v>146</v>
      </c>
      <c r="P21" s="50">
        <v>23</v>
      </c>
      <c r="Q21" s="8"/>
      <c r="R21" s="8"/>
      <c r="S21" s="8"/>
    </row>
    <row r="22" spans="1:19" ht="15.75" x14ac:dyDescent="0.25">
      <c r="A22" s="72"/>
      <c r="B22" s="8" t="s">
        <v>102</v>
      </c>
      <c r="C22" s="1" t="s">
        <v>115</v>
      </c>
      <c r="D22" s="49">
        <v>74</v>
      </c>
      <c r="E22" s="8" t="s">
        <v>72</v>
      </c>
      <c r="F22" s="1" t="s">
        <v>123</v>
      </c>
      <c r="G22" s="50">
        <v>75</v>
      </c>
      <c r="H22" s="8" t="s">
        <v>81</v>
      </c>
      <c r="I22" s="48" t="s">
        <v>131</v>
      </c>
      <c r="J22" s="50">
        <v>25</v>
      </c>
      <c r="K22" s="8" t="s">
        <v>89</v>
      </c>
      <c r="L22" s="48" t="s">
        <v>139</v>
      </c>
      <c r="M22" s="51">
        <v>41</v>
      </c>
      <c r="N22" s="9" t="s">
        <v>17</v>
      </c>
      <c r="O22" s="52" t="s">
        <v>147</v>
      </c>
      <c r="P22" s="50">
        <v>25</v>
      </c>
      <c r="Q22" s="8"/>
      <c r="R22" s="8"/>
      <c r="S22" s="8"/>
    </row>
    <row r="23" spans="1:19" ht="15.75" x14ac:dyDescent="0.25">
      <c r="A23" s="72"/>
      <c r="B23" s="11" t="s">
        <v>103</v>
      </c>
      <c r="C23" s="1" t="s">
        <v>116</v>
      </c>
      <c r="D23" s="49">
        <v>5</v>
      </c>
      <c r="E23" s="11" t="s">
        <v>73</v>
      </c>
      <c r="F23" s="1" t="s">
        <v>124</v>
      </c>
      <c r="G23" s="50">
        <v>25</v>
      </c>
      <c r="H23" s="11" t="s">
        <v>82</v>
      </c>
      <c r="I23" s="48" t="s">
        <v>132</v>
      </c>
      <c r="J23" s="50">
        <v>74</v>
      </c>
      <c r="K23" s="11" t="s">
        <v>90</v>
      </c>
      <c r="L23" s="48" t="s">
        <v>140</v>
      </c>
      <c r="M23" s="51">
        <v>24</v>
      </c>
      <c r="N23" s="12" t="s">
        <v>18</v>
      </c>
      <c r="O23" s="52" t="s">
        <v>148</v>
      </c>
      <c r="P23" s="50">
        <v>35</v>
      </c>
      <c r="Q23" s="11"/>
      <c r="R23" s="11"/>
      <c r="S23" s="11"/>
    </row>
    <row r="29" spans="1:19" s="13" customFormat="1" ht="15.75" x14ac:dyDescent="0.25">
      <c r="A29" s="44"/>
    </row>
    <row r="30" spans="1:19" s="13" customFormat="1" ht="15.75" x14ac:dyDescent="0.25">
      <c r="A30" s="44"/>
    </row>
    <row r="31" spans="1:19" s="13" customFormat="1" ht="15.75" x14ac:dyDescent="0.25">
      <c r="A31" s="44"/>
    </row>
    <row r="32" spans="1:19" s="13" customFormat="1" ht="15.75" x14ac:dyDescent="0.25">
      <c r="A32" s="44"/>
    </row>
  </sheetData>
  <mergeCells count="57">
    <mergeCell ref="K13:M13"/>
    <mergeCell ref="N2:P2"/>
    <mergeCell ref="N3:P3"/>
    <mergeCell ref="N4:P4"/>
    <mergeCell ref="N5:P5"/>
    <mergeCell ref="N6:P6"/>
    <mergeCell ref="N8:P8"/>
    <mergeCell ref="N9:P9"/>
    <mergeCell ref="N10:P10"/>
    <mergeCell ref="N11:P11"/>
    <mergeCell ref="N12:P12"/>
    <mergeCell ref="N13:P13"/>
    <mergeCell ref="K8:M8"/>
    <mergeCell ref="K9:M9"/>
    <mergeCell ref="K10:M10"/>
    <mergeCell ref="K11:M11"/>
    <mergeCell ref="K12:M12"/>
    <mergeCell ref="K2:M2"/>
    <mergeCell ref="K3:M3"/>
    <mergeCell ref="K4:M4"/>
    <mergeCell ref="K5:M5"/>
    <mergeCell ref="K6:M6"/>
    <mergeCell ref="E13:G13"/>
    <mergeCell ref="H2:J2"/>
    <mergeCell ref="H3:J3"/>
    <mergeCell ref="H4:J4"/>
    <mergeCell ref="H5:J5"/>
    <mergeCell ref="H6:J6"/>
    <mergeCell ref="H8:J8"/>
    <mergeCell ref="H9:J9"/>
    <mergeCell ref="H10:J10"/>
    <mergeCell ref="H11:J11"/>
    <mergeCell ref="H12:J12"/>
    <mergeCell ref="H13:J13"/>
    <mergeCell ref="E8:G8"/>
    <mergeCell ref="E9:G9"/>
    <mergeCell ref="E10:G10"/>
    <mergeCell ref="E11:G11"/>
    <mergeCell ref="E12:G12"/>
    <mergeCell ref="E2:G2"/>
    <mergeCell ref="E3:G3"/>
    <mergeCell ref="E4:G4"/>
    <mergeCell ref="E5:G5"/>
    <mergeCell ref="E6:G6"/>
    <mergeCell ref="B2:D2"/>
    <mergeCell ref="B3:D3"/>
    <mergeCell ref="B4:D4"/>
    <mergeCell ref="B5:D5"/>
    <mergeCell ref="B6:D6"/>
    <mergeCell ref="A15:A23"/>
    <mergeCell ref="A8:A13"/>
    <mergeCell ref="B8:D8"/>
    <mergeCell ref="B9:D9"/>
    <mergeCell ref="B10:D10"/>
    <mergeCell ref="B11:D11"/>
    <mergeCell ref="B12:D12"/>
    <mergeCell ref="B13:D1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54"/>
  <sheetViews>
    <sheetView workbookViewId="0">
      <selection activeCell="H17" sqref="H17:I17"/>
    </sheetView>
  </sheetViews>
  <sheetFormatPr baseColWidth="10" defaultColWidth="11.5703125" defaultRowHeight="22.9" customHeight="1" x14ac:dyDescent="0.2"/>
  <cols>
    <col min="1" max="1" width="12.5703125" style="15" bestFit="1" customWidth="1"/>
    <col min="2" max="3" width="10.85546875" style="15" customWidth="1"/>
    <col min="4" max="4" width="11.42578125" style="15" customWidth="1"/>
    <col min="5" max="5" width="8.7109375" style="15" customWidth="1"/>
    <col min="6" max="6" width="9.5703125" style="15" customWidth="1"/>
    <col min="7" max="7" width="5.7109375" style="15" customWidth="1"/>
    <col min="8" max="8" width="11.140625" style="15" customWidth="1"/>
    <col min="9" max="9" width="3.7109375" style="15" bestFit="1" customWidth="1"/>
    <col min="10" max="10" width="15" style="15" customWidth="1"/>
    <col min="11" max="11" width="5" style="15" customWidth="1"/>
    <col min="12" max="12" width="14.42578125" style="15" customWidth="1"/>
    <col min="13" max="13" width="14.5703125" style="15" customWidth="1"/>
    <col min="14" max="14" width="5.7109375" style="15" customWidth="1"/>
    <col min="15" max="15" width="33" style="15" bestFit="1" customWidth="1"/>
    <col min="16" max="16" width="13.28515625" style="15" customWidth="1"/>
    <col min="17" max="18" width="11.5703125" style="15"/>
    <col min="19" max="19" width="11.5703125" style="15" customWidth="1"/>
    <col min="20" max="20" width="11.5703125" style="15"/>
    <col min="21" max="21" width="11.5703125" style="15" customWidth="1"/>
    <col min="22" max="16384" width="11.5703125" style="15"/>
  </cols>
  <sheetData>
    <row r="1" spans="1:18" ht="15.75" x14ac:dyDescent="0.2">
      <c r="A1" s="14"/>
      <c r="B1" s="14"/>
      <c r="C1" s="14"/>
      <c r="D1" s="14"/>
      <c r="E1" s="14"/>
      <c r="F1" s="14"/>
      <c r="G1" s="14"/>
      <c r="H1" s="14"/>
      <c r="I1" s="14"/>
      <c r="J1" s="14"/>
    </row>
    <row r="2" spans="1:18" ht="15.75" x14ac:dyDescent="0.2">
      <c r="A2" s="14"/>
      <c r="B2" s="14"/>
      <c r="C2" s="14"/>
      <c r="D2" s="14"/>
      <c r="E2" s="14"/>
      <c r="F2" s="14"/>
      <c r="G2" s="14"/>
      <c r="H2" s="14"/>
      <c r="I2" s="14"/>
      <c r="J2" s="14"/>
      <c r="K2" s="16"/>
    </row>
    <row r="3" spans="1:18" ht="15.75" x14ac:dyDescent="0.2">
      <c r="A3" s="14"/>
      <c r="B3" s="17"/>
      <c r="C3" s="14"/>
      <c r="D3" s="14"/>
      <c r="E3" s="14"/>
      <c r="F3" s="14"/>
      <c r="G3" s="14"/>
      <c r="H3" s="14"/>
      <c r="I3" s="14"/>
      <c r="J3" s="14"/>
    </row>
    <row r="4" spans="1:18" ht="15.75" x14ac:dyDescent="0.2">
      <c r="A4" s="86"/>
      <c r="B4" s="86"/>
      <c r="C4" s="86"/>
      <c r="D4" s="86"/>
      <c r="E4" s="18"/>
      <c r="F4" s="18"/>
      <c r="G4" s="19"/>
      <c r="H4" s="20"/>
      <c r="I4" s="18"/>
      <c r="J4" s="18"/>
    </row>
    <row r="5" spans="1:18" ht="15.75" x14ac:dyDescent="0.2">
      <c r="A5" s="86"/>
      <c r="B5" s="86"/>
      <c r="C5" s="86"/>
      <c r="D5" s="86"/>
      <c r="E5" s="21"/>
      <c r="G5" s="14"/>
      <c r="H5" s="14"/>
      <c r="I5" s="22" t="str">
        <f>IF(E2="Facture","En votre aimable règlement avant le :","")</f>
        <v/>
      </c>
      <c r="J5" s="23" t="str">
        <f>IF(E2="Facture",[2]Saisie!B4-45,"")</f>
        <v/>
      </c>
    </row>
    <row r="6" spans="1:18" ht="15.75" x14ac:dyDescent="0.2">
      <c r="A6" s="24" t="s">
        <v>19</v>
      </c>
      <c r="B6" s="76" t="s">
        <v>57</v>
      </c>
      <c r="C6" s="76"/>
      <c r="D6" s="21"/>
      <c r="E6" s="21"/>
      <c r="F6" s="14"/>
      <c r="G6" s="14"/>
      <c r="H6" s="14"/>
      <c r="I6" s="14"/>
      <c r="J6" s="14"/>
    </row>
    <row r="7" spans="1:18" ht="15.75" customHeight="1" x14ac:dyDescent="0.2">
      <c r="A7" s="14"/>
      <c r="B7" s="14"/>
      <c r="C7" s="14"/>
      <c r="D7" s="14"/>
      <c r="E7" s="21"/>
      <c r="F7" s="14"/>
      <c r="G7" s="14"/>
      <c r="H7" s="14"/>
      <c r="I7" s="14"/>
      <c r="J7" s="14"/>
    </row>
    <row r="8" spans="1:18" ht="15.75" x14ac:dyDescent="0.2">
      <c r="A8" s="24" t="s">
        <v>21</v>
      </c>
      <c r="B8" s="116" t="s">
        <v>8</v>
      </c>
      <c r="C8" s="25"/>
      <c r="D8" s="25"/>
      <c r="E8" s="21"/>
      <c r="F8" s="76" t="str">
        <f>VLOOKUP(B6,Clients!$B$1:$M$18,5,FALSE)</f>
        <v xml:space="preserve"> Dominique JOLY</v>
      </c>
      <c r="G8" s="76"/>
      <c r="H8" s="76"/>
      <c r="I8" s="14"/>
      <c r="J8" s="14"/>
    </row>
    <row r="9" spans="1:18" ht="15.75" x14ac:dyDescent="0.2">
      <c r="A9" s="24" t="s">
        <v>35</v>
      </c>
      <c r="B9" s="90" t="str">
        <f>HLOOKUP(B8,Base!B2:R6,3,FALSE)</f>
        <v>Lyon</v>
      </c>
      <c r="C9" s="90"/>
      <c r="D9" s="26"/>
      <c r="E9" s="14"/>
      <c r="F9" s="14"/>
      <c r="G9" s="14"/>
      <c r="H9" s="14"/>
      <c r="I9" s="14"/>
      <c r="J9" s="14"/>
    </row>
    <row r="10" spans="1:18" ht="15.75" x14ac:dyDescent="0.2">
      <c r="A10" s="28" t="s">
        <v>37</v>
      </c>
      <c r="B10" s="117" t="str">
        <f>HLOOKUP(B8,Base!B2:R6,2,FALSE)</f>
        <v>EQUIPEMENT_4</v>
      </c>
      <c r="C10" s="117"/>
      <c r="D10" s="14"/>
      <c r="E10" s="14"/>
      <c r="F10" s="76" t="str">
        <f>VLOOKUP(B6,Clients!$B$1:$M$18,6,FALSE)</f>
        <v>5 rue du cours</v>
      </c>
      <c r="G10" s="76"/>
      <c r="H10" s="76"/>
      <c r="I10" s="29"/>
      <c r="J10" s="14"/>
    </row>
    <row r="11" spans="1:18" ht="15.75" x14ac:dyDescent="0.2">
      <c r="A11" s="28" t="s">
        <v>38</v>
      </c>
      <c r="B11" s="76">
        <f>HLOOKUP(B8,Base!B2:R6,4,FALSE)</f>
        <v>9</v>
      </c>
      <c r="C11" s="76"/>
      <c r="D11" s="25"/>
      <c r="E11" s="14"/>
      <c r="F11" s="14"/>
      <c r="G11" s="14"/>
      <c r="H11" s="14"/>
      <c r="I11" s="14"/>
      <c r="J11" s="14"/>
    </row>
    <row r="12" spans="1:18" ht="15.75" x14ac:dyDescent="0.2">
      <c r="A12" s="14"/>
      <c r="B12" s="14"/>
      <c r="C12" s="14"/>
      <c r="D12" s="14"/>
      <c r="E12" s="14"/>
      <c r="F12" s="76" t="str">
        <f>VLOOKUP(B6,Clients!$B$1:$M$18,10,FALSE)</f>
        <v>69005 Lyon</v>
      </c>
      <c r="G12" s="76"/>
      <c r="H12" s="76"/>
      <c r="I12" s="29"/>
      <c r="J12" s="14"/>
      <c r="L12" s="31"/>
      <c r="M12" s="31"/>
      <c r="N12" s="31"/>
      <c r="O12" s="31"/>
      <c r="P12" s="31"/>
      <c r="Q12" s="31"/>
      <c r="R12" s="31"/>
    </row>
    <row r="13" spans="1:18" ht="15.75" x14ac:dyDescent="0.2">
      <c r="A13" s="24" t="s">
        <v>40</v>
      </c>
      <c r="B13" s="89">
        <v>42601</v>
      </c>
      <c r="C13" s="89"/>
      <c r="D13" s="14"/>
      <c r="E13" s="25"/>
      <c r="G13" s="14"/>
      <c r="H13" s="32"/>
      <c r="I13" s="29"/>
      <c r="J13" s="14"/>
      <c r="L13" s="31"/>
      <c r="M13" s="31"/>
      <c r="N13" s="31"/>
      <c r="O13" s="31"/>
      <c r="P13" s="31"/>
      <c r="Q13" s="31"/>
      <c r="R13" s="31"/>
    </row>
    <row r="14" spans="1:18" ht="15.75" x14ac:dyDescent="0.2">
      <c r="A14" s="24" t="s">
        <v>41</v>
      </c>
      <c r="B14" s="87"/>
      <c r="C14" s="87"/>
      <c r="D14" s="26"/>
      <c r="E14" s="26"/>
      <c r="F14" s="27"/>
      <c r="G14" s="14"/>
      <c r="I14" s="32"/>
      <c r="J14" s="14"/>
    </row>
    <row r="15" spans="1:18" ht="15.75" x14ac:dyDescent="0.2">
      <c r="A15" s="14"/>
      <c r="B15" s="14"/>
      <c r="C15" s="14"/>
      <c r="D15" s="14"/>
      <c r="E15" s="14"/>
      <c r="F15" s="14"/>
      <c r="G15" s="14"/>
      <c r="H15" s="14"/>
      <c r="I15" s="14"/>
      <c r="J15" s="14"/>
    </row>
    <row r="16" spans="1:18" ht="15" x14ac:dyDescent="0.2">
      <c r="A16" s="55" t="s">
        <v>2</v>
      </c>
      <c r="B16" s="55" t="s">
        <v>20</v>
      </c>
      <c r="C16" s="56" t="s">
        <v>21</v>
      </c>
      <c r="D16" s="56"/>
      <c r="E16" s="56"/>
      <c r="F16" s="56"/>
      <c r="G16" s="56"/>
      <c r="H16" s="56" t="s">
        <v>22</v>
      </c>
      <c r="I16" s="56"/>
      <c r="J16" s="55" t="s">
        <v>23</v>
      </c>
    </row>
    <row r="17" spans="1:18" ht="15" x14ac:dyDescent="0.2">
      <c r="A17" s="92" t="s">
        <v>12</v>
      </c>
      <c r="B17" s="53">
        <v>1</v>
      </c>
      <c r="C17" s="88" t="e">
        <f>IF(A17&gt;0,VLOOKUP(A17,Base!#REF!,2,FALSE),"")</f>
        <v>#REF!</v>
      </c>
      <c r="D17" s="88"/>
      <c r="E17" s="88"/>
      <c r="F17" s="88"/>
      <c r="G17" s="88"/>
      <c r="H17" s="118" t="e">
        <f>IF(A17&gt;0,VLOOKUP(A17,Base!#REF!,3,FALSE),"")</f>
        <v>#REF!</v>
      </c>
      <c r="I17" s="118"/>
      <c r="J17" s="91" t="e">
        <f t="shared" ref="J17:J21" si="0">IF(B17&gt;0,H17*B17,"")</f>
        <v>#REF!</v>
      </c>
    </row>
    <row r="18" spans="1:18" ht="15" x14ac:dyDescent="0.2">
      <c r="A18" s="92" t="s">
        <v>12</v>
      </c>
      <c r="B18" s="53">
        <v>2</v>
      </c>
      <c r="C18" s="88" t="e">
        <f>IF(A18&gt;0,VLOOKUP(A18,Base!#REF!,2,FALSE),"")</f>
        <v>#REF!</v>
      </c>
      <c r="D18" s="88"/>
      <c r="E18" s="88"/>
      <c r="F18" s="88"/>
      <c r="G18" s="88"/>
      <c r="H18" s="118" t="e">
        <f>IF(A18&gt;0,VLOOKUP(A18,Base!#REF!,3,FALSE),"")</f>
        <v>#REF!</v>
      </c>
      <c r="I18" s="118"/>
      <c r="J18" s="91" t="e">
        <f t="shared" si="0"/>
        <v>#REF!</v>
      </c>
    </row>
    <row r="19" spans="1:18" ht="15" x14ac:dyDescent="0.2">
      <c r="A19" s="92" t="s">
        <v>13</v>
      </c>
      <c r="B19" s="53">
        <v>1</v>
      </c>
      <c r="C19" s="88" t="e">
        <f>IF(A19&gt;0,VLOOKUP(A19,Base!#REF!,2,FALSE),"")</f>
        <v>#REF!</v>
      </c>
      <c r="D19" s="88"/>
      <c r="E19" s="88"/>
      <c r="F19" s="88"/>
      <c r="G19" s="88"/>
      <c r="H19" s="118" t="e">
        <f>IF(A19&gt;0,VLOOKUP(A19,Base!#REF!,3,FALSE),"")</f>
        <v>#REF!</v>
      </c>
      <c r="I19" s="118"/>
      <c r="J19" s="91" t="e">
        <f t="shared" si="0"/>
        <v>#REF!</v>
      </c>
    </row>
    <row r="20" spans="1:18" ht="15" x14ac:dyDescent="0.2">
      <c r="A20" s="92" t="s">
        <v>14</v>
      </c>
      <c r="B20" s="53">
        <v>1</v>
      </c>
      <c r="C20" s="88" t="e">
        <f>IF(A20&gt;0,VLOOKUP(A20,Base!#REF!,2,FALSE),"")</f>
        <v>#REF!</v>
      </c>
      <c r="D20" s="88"/>
      <c r="E20" s="88"/>
      <c r="F20" s="88"/>
      <c r="G20" s="88"/>
      <c r="H20" s="118" t="e">
        <f>IF(A20&gt;0,VLOOKUP(A20,Base!#REF!,3,FALSE),"")</f>
        <v>#REF!</v>
      </c>
      <c r="I20" s="118"/>
      <c r="J20" s="91" t="e">
        <f t="shared" si="0"/>
        <v>#REF!</v>
      </c>
    </row>
    <row r="21" spans="1:18" ht="15" x14ac:dyDescent="0.2">
      <c r="A21" s="92" t="s">
        <v>15</v>
      </c>
      <c r="B21" s="53">
        <v>1</v>
      </c>
      <c r="C21" s="88" t="e">
        <f>IF(A21&gt;0,VLOOKUP(A21,Base!#REF!,2,FALSE),"")</f>
        <v>#REF!</v>
      </c>
      <c r="D21" s="88"/>
      <c r="E21" s="88"/>
      <c r="F21" s="88"/>
      <c r="G21" s="88"/>
      <c r="H21" s="118" t="e">
        <f>IF(A21&gt;0,VLOOKUP(A21,Base!#REF!,3,FALSE),"")</f>
        <v>#REF!</v>
      </c>
      <c r="I21" s="118"/>
      <c r="J21" s="91" t="e">
        <f t="shared" si="0"/>
        <v>#REF!</v>
      </c>
    </row>
    <row r="22" spans="1:18" ht="15" x14ac:dyDescent="0.2">
      <c r="A22" s="33"/>
      <c r="B22" s="53"/>
      <c r="C22" s="77"/>
      <c r="D22" s="77"/>
      <c r="E22" s="77"/>
      <c r="F22" s="77"/>
      <c r="G22" s="77"/>
      <c r="H22" s="84"/>
      <c r="I22" s="84"/>
      <c r="J22" s="34"/>
    </row>
    <row r="23" spans="1:18" ht="15" x14ac:dyDescent="0.2">
      <c r="A23" s="33"/>
      <c r="B23" s="53"/>
      <c r="C23" s="77"/>
      <c r="D23" s="77"/>
      <c r="E23" s="77"/>
      <c r="F23" s="77"/>
      <c r="G23" s="77"/>
      <c r="H23" s="84"/>
      <c r="I23" s="84"/>
      <c r="J23" s="34"/>
      <c r="L23" s="30"/>
      <c r="M23" s="30"/>
      <c r="N23" s="30"/>
      <c r="O23" s="30"/>
      <c r="P23" s="30"/>
      <c r="Q23" s="30"/>
      <c r="R23" s="30"/>
    </row>
    <row r="24" spans="1:18" ht="15" x14ac:dyDescent="0.2">
      <c r="A24" s="33"/>
      <c r="B24" s="53"/>
      <c r="C24" s="77"/>
      <c r="D24" s="77"/>
      <c r="E24" s="77"/>
      <c r="F24" s="77"/>
      <c r="G24" s="77"/>
      <c r="H24" s="84"/>
      <c r="I24" s="84"/>
      <c r="J24" s="34"/>
      <c r="L24" s="30"/>
      <c r="M24" s="30"/>
      <c r="N24" s="30"/>
      <c r="O24" s="30"/>
      <c r="P24" s="30"/>
      <c r="Q24" s="30"/>
      <c r="R24" s="30"/>
    </row>
    <row r="25" spans="1:18" ht="15" x14ac:dyDescent="0.2">
      <c r="A25" s="33"/>
      <c r="B25" s="53"/>
      <c r="C25" s="77"/>
      <c r="D25" s="77"/>
      <c r="E25" s="77"/>
      <c r="F25" s="77"/>
      <c r="G25" s="77"/>
      <c r="H25" s="84"/>
      <c r="I25" s="84"/>
      <c r="J25" s="35"/>
      <c r="L25" s="30"/>
      <c r="M25" s="30"/>
      <c r="N25" s="30"/>
      <c r="O25" s="30"/>
      <c r="P25" s="30"/>
      <c r="Q25" s="30"/>
      <c r="R25" s="30"/>
    </row>
    <row r="26" spans="1:18" ht="15" x14ac:dyDescent="0.2">
      <c r="A26" s="33"/>
      <c r="B26" s="53"/>
      <c r="C26" s="85"/>
      <c r="D26" s="85"/>
      <c r="E26" s="85"/>
      <c r="F26" s="85"/>
      <c r="G26" s="85"/>
      <c r="H26" s="84"/>
      <c r="I26" s="84"/>
      <c r="J26" s="35"/>
      <c r="P26" s="30"/>
      <c r="Q26" s="30"/>
      <c r="R26" s="30"/>
    </row>
    <row r="27" spans="1:18" ht="15" x14ac:dyDescent="0.2">
      <c r="A27" s="33"/>
      <c r="B27" s="53"/>
      <c r="C27" s="77"/>
      <c r="D27" s="77"/>
      <c r="E27" s="77"/>
      <c r="F27" s="77"/>
      <c r="G27" s="77"/>
      <c r="H27" s="84"/>
      <c r="I27" s="84"/>
      <c r="J27" s="36"/>
      <c r="O27" s="37"/>
    </row>
    <row r="28" spans="1:18" ht="15" x14ac:dyDescent="0.2">
      <c r="A28" s="33"/>
      <c r="B28" s="53"/>
      <c r="C28" s="77"/>
      <c r="D28" s="77"/>
      <c r="E28" s="77"/>
      <c r="F28" s="77"/>
      <c r="G28" s="77"/>
      <c r="H28" s="79"/>
      <c r="I28" s="79"/>
      <c r="J28" s="36"/>
    </row>
    <row r="29" spans="1:18" ht="15" x14ac:dyDescent="0.2">
      <c r="A29" s="38"/>
      <c r="B29" s="53"/>
      <c r="C29" s="77"/>
      <c r="D29" s="77"/>
      <c r="E29" s="77"/>
      <c r="F29" s="77"/>
      <c r="G29" s="77"/>
      <c r="H29" s="79"/>
      <c r="I29" s="79"/>
      <c r="J29" s="36"/>
      <c r="O29" s="37"/>
    </row>
    <row r="30" spans="1:18" ht="15" x14ac:dyDescent="0.2">
      <c r="A30" s="39"/>
      <c r="B30" s="53"/>
      <c r="C30" s="40"/>
      <c r="D30" s="40"/>
      <c r="E30" s="40"/>
      <c r="F30" s="40"/>
      <c r="G30" s="40"/>
      <c r="H30" s="79"/>
      <c r="I30" s="79"/>
      <c r="J30" s="36"/>
      <c r="L30" s="41"/>
      <c r="M30" s="41"/>
      <c r="N30" s="41"/>
      <c r="O30" s="41"/>
      <c r="P30" s="41"/>
      <c r="Q30" s="41"/>
    </row>
    <row r="31" spans="1:18" ht="15" x14ac:dyDescent="0.2">
      <c r="A31" s="39"/>
      <c r="B31" s="54"/>
      <c r="C31" s="40"/>
      <c r="D31" s="39"/>
      <c r="E31" s="40"/>
      <c r="F31" s="39"/>
      <c r="G31" s="39"/>
      <c r="H31" s="78"/>
      <c r="I31" s="78"/>
      <c r="J31" s="36"/>
      <c r="L31" s="41"/>
      <c r="M31" s="41"/>
      <c r="N31" s="41"/>
      <c r="O31" s="41"/>
      <c r="P31" s="41"/>
      <c r="Q31" s="41"/>
    </row>
    <row r="32" spans="1:18" ht="15" x14ac:dyDescent="0.2">
      <c r="A32" s="39"/>
      <c r="B32" s="53"/>
      <c r="C32" s="80"/>
      <c r="D32" s="81"/>
      <c r="E32" s="81"/>
      <c r="F32" s="81"/>
      <c r="G32" s="81"/>
      <c r="H32" s="78"/>
      <c r="I32" s="78"/>
      <c r="J32" s="36"/>
      <c r="L32" s="41"/>
      <c r="M32" s="41"/>
      <c r="N32" s="41"/>
      <c r="O32" s="41"/>
      <c r="P32" s="41"/>
    </row>
    <row r="33" spans="1:16" ht="15.75" x14ac:dyDescent="0.2">
      <c r="A33" s="39"/>
      <c r="B33" s="54"/>
      <c r="C33" s="82"/>
      <c r="D33" s="82"/>
      <c r="E33" s="82"/>
      <c r="F33" s="82"/>
      <c r="G33" s="82"/>
      <c r="H33" s="83"/>
      <c r="I33" s="83"/>
      <c r="J33" s="36"/>
      <c r="M33" s="41"/>
      <c r="N33" s="41"/>
      <c r="O33" s="41"/>
      <c r="P33" s="41"/>
    </row>
    <row r="34" spans="1:16" ht="15" x14ac:dyDescent="0.2">
      <c r="A34" s="39"/>
      <c r="B34" s="53"/>
      <c r="C34" s="77"/>
      <c r="D34" s="77"/>
      <c r="E34" s="77"/>
      <c r="F34" s="77"/>
      <c r="G34" s="77"/>
      <c r="H34" s="78"/>
      <c r="I34" s="78"/>
      <c r="J34" s="36"/>
    </row>
    <row r="35" spans="1:16" ht="15" x14ac:dyDescent="0.2">
      <c r="A35" s="39"/>
      <c r="B35" s="53"/>
      <c r="C35" s="77"/>
      <c r="D35" s="77"/>
      <c r="E35" s="77"/>
      <c r="F35" s="77"/>
      <c r="G35" s="77"/>
      <c r="H35" s="78"/>
      <c r="I35" s="78"/>
      <c r="J35" s="36"/>
    </row>
    <row r="36" spans="1:16" ht="15" x14ac:dyDescent="0.2"/>
    <row r="37" spans="1:16" ht="15" x14ac:dyDescent="0.2"/>
    <row r="38" spans="1:16" ht="15" x14ac:dyDescent="0.2"/>
    <row r="39" spans="1:16" ht="15" x14ac:dyDescent="0.2"/>
    <row r="40" spans="1:16" ht="15" x14ac:dyDescent="0.2"/>
    <row r="41" spans="1:16" ht="15" x14ac:dyDescent="0.2"/>
    <row r="42" spans="1:16" s="42" customFormat="1" ht="12.75" customHeight="1" x14ac:dyDescent="0.2"/>
    <row r="43" spans="1:16" s="42" customFormat="1" ht="12.75" x14ac:dyDescent="0.2"/>
    <row r="44" spans="1:16" ht="15" x14ac:dyDescent="0.2"/>
    <row r="45" spans="1:16" ht="15" x14ac:dyDescent="0.2"/>
    <row r="46" spans="1:16" ht="15" x14ac:dyDescent="0.2"/>
    <row r="54" ht="15" x14ac:dyDescent="0.2"/>
  </sheetData>
  <mergeCells count="46">
    <mergeCell ref="A4:D4"/>
    <mergeCell ref="A5:D5"/>
    <mergeCell ref="B6:C6"/>
    <mergeCell ref="B13:C13"/>
    <mergeCell ref="B14:C14"/>
    <mergeCell ref="C19:G19"/>
    <mergeCell ref="H19:I19"/>
    <mergeCell ref="C20:G20"/>
    <mergeCell ref="H20:I20"/>
    <mergeCell ref="C17:G17"/>
    <mergeCell ref="H17:I17"/>
    <mergeCell ref="C18:G18"/>
    <mergeCell ref="H18:I18"/>
    <mergeCell ref="C21:G21"/>
    <mergeCell ref="H21:I21"/>
    <mergeCell ref="C22:G22"/>
    <mergeCell ref="H22:I22"/>
    <mergeCell ref="C23:G23"/>
    <mergeCell ref="H23:I23"/>
    <mergeCell ref="C24:G24"/>
    <mergeCell ref="H24:I24"/>
    <mergeCell ref="C25:G25"/>
    <mergeCell ref="H25:I25"/>
    <mergeCell ref="C26:G26"/>
    <mergeCell ref="H26:I26"/>
    <mergeCell ref="C27:G27"/>
    <mergeCell ref="H27:I27"/>
    <mergeCell ref="C28:G28"/>
    <mergeCell ref="H28:I28"/>
    <mergeCell ref="C29:G29"/>
    <mergeCell ref="H29:I29"/>
    <mergeCell ref="C34:G34"/>
    <mergeCell ref="H34:I34"/>
    <mergeCell ref="C35:G35"/>
    <mergeCell ref="H35:I35"/>
    <mergeCell ref="H30:I30"/>
    <mergeCell ref="H31:I31"/>
    <mergeCell ref="C32:G32"/>
    <mergeCell ref="H32:I32"/>
    <mergeCell ref="C33:G33"/>
    <mergeCell ref="H33:I33"/>
    <mergeCell ref="F8:H8"/>
    <mergeCell ref="F10:H10"/>
    <mergeCell ref="F12:H12"/>
    <mergeCell ref="B10:C10"/>
    <mergeCell ref="B11:C11"/>
  </mergeCells>
  <dataValidations count="7">
    <dataValidation type="list" allowBlank="1" showInputMessage="1" showErrorMessage="1" sqref="B13:C13">
      <formula1>INDIRECT(B8)</formula1>
    </dataValidation>
    <dataValidation type="list" allowBlank="1" showInputMessage="1" showErrorMessage="1" sqref="B8">
      <formula1>Designation</formula1>
    </dataValidation>
    <dataValidation type="list" allowBlank="1" showInputMessage="1" showErrorMessage="1" sqref="A17">
      <formula1>INDIRECT(B10)</formula1>
    </dataValidation>
    <dataValidation type="list" allowBlank="1" showInputMessage="1" showErrorMessage="1" sqref="A18">
      <formula1>INDIRECT(B10)</formula1>
    </dataValidation>
    <dataValidation type="list" allowBlank="1" showInputMessage="1" showErrorMessage="1" sqref="A19">
      <formula1>INDIRECT(B10)</formula1>
    </dataValidation>
    <dataValidation type="list" allowBlank="1" showInputMessage="1" showErrorMessage="1" sqref="A20">
      <formula1>INDIRECT(B10)</formula1>
    </dataValidation>
    <dataValidation type="list" allowBlank="1" showInputMessage="1" showErrorMessage="1" sqref="A21">
      <formula1>INDIRECT(B10)</formula1>
    </dataValidation>
  </dataValidations>
  <pageMargins left="0.7" right="0.7" top="0.75" bottom="0.75" header="0.3" footer="0.3"/>
  <pageSetup paperSize="9" orientation="portrait" horizontalDpi="4294967293" verticalDpi="4294967293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showInputMessage="1" showErrorMessage="1" error="Saisir le non d'un client">
          <x14:formula1>
            <xm:f>Clients!$B$2:$B$9</xm:f>
          </x14:formula1>
          <xm:sqref>B6:C6</xm:sqref>
        </x14:dataValidation>
        <x14:dataValidation type="list" allowBlank="1" showInputMessage="1" showErrorMessage="1">
          <x14:formula1>
            <xm:f>'[2]Index Voyages 2016'!#REF!</xm:f>
          </x14:formula1>
          <xm:sqref>A22:A31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11</vt:i4>
      </vt:variant>
    </vt:vector>
  </HeadingPairs>
  <TitlesOfParts>
    <vt:vector size="14" baseType="lpstr">
      <vt:lpstr>Clients</vt:lpstr>
      <vt:lpstr>Base</vt:lpstr>
      <vt:lpstr>Saisie</vt:lpstr>
      <vt:lpstr>Designation</vt:lpstr>
      <vt:lpstr>EQUIPEMENT_1</vt:lpstr>
      <vt:lpstr>EQUIPEMENT_2</vt:lpstr>
      <vt:lpstr>EQUIPEMENT_3</vt:lpstr>
      <vt:lpstr>EQUIPEMENT_4</vt:lpstr>
      <vt:lpstr>EQUIPEMENT_5</vt:lpstr>
      <vt:lpstr>EUGC</vt:lpstr>
      <vt:lpstr>JCAJ</vt:lpstr>
      <vt:lpstr>JEJ</vt:lpstr>
      <vt:lpstr>JPS</vt:lpstr>
      <vt:lpstr>NNFT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Billy-Dom</dc:creator>
  <cp:lastModifiedBy>Billy-Dom</cp:lastModifiedBy>
  <cp:lastPrinted>2016-01-10T16:59:38Z</cp:lastPrinted>
  <dcterms:created xsi:type="dcterms:W3CDTF">2015-01-08T09:31:14Z</dcterms:created>
  <dcterms:modified xsi:type="dcterms:W3CDTF">2016-02-11T01:09:07Z</dcterms:modified>
</cp:coreProperties>
</file>