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intenance\Desktop\Julie\"/>
    </mc:Choice>
  </mc:AlternateContent>
  <bookViews>
    <workbookView xWindow="-120" yWindow="-120" windowWidth="29040" windowHeight="15840"/>
  </bookViews>
  <sheets>
    <sheet name="Formulaire" sheetId="4" r:id="rId1"/>
    <sheet name="Fichier" sheetId="3" r:id="rId2"/>
    <sheet name="Données" sheetId="2" r:id="rId3"/>
  </sheets>
  <definedNames>
    <definedName name="_xlnm._FilterDatabase" localSheetId="1" hidden="1">Fichier!$A$3:$U$77</definedName>
    <definedName name="Criticité">OFFSET(Données!$B$3:$B$6,0,0,COUNTA(Données!$B:$B)-1)</definedName>
    <definedName name="Pilote">OFFSET(Données!$E$3,0,0,COUNTA(Données!$E:$E)-1)</definedName>
    <definedName name="Source">OFFSET(Données!$C$3:$C$4,0,0,COUNTA(Données!$C:$C)-1)</definedName>
  </definedNames>
  <calcPr calcId="152511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65" i="3" l="1"/>
  <c r="S64" i="3"/>
  <c r="S63" i="3"/>
  <c r="S62" i="3"/>
  <c r="S61" i="3"/>
  <c r="S60" i="3"/>
  <c r="S59" i="3"/>
  <c r="S58" i="3"/>
  <c r="S57" i="3"/>
  <c r="S56" i="3"/>
  <c r="S55" i="3"/>
  <c r="S54" i="3"/>
  <c r="S53" i="3"/>
  <c r="S45" i="3" l="1"/>
  <c r="S46" i="3"/>
  <c r="S47" i="3"/>
  <c r="S48" i="3"/>
  <c r="S49" i="3"/>
  <c r="S50" i="3"/>
  <c r="S51" i="3"/>
  <c r="S52" i="3"/>
  <c r="S44" i="3" l="1"/>
  <c r="S43" i="3"/>
  <c r="S42" i="3"/>
  <c r="S41" i="3"/>
  <c r="S40" i="3"/>
  <c r="S19" i="3"/>
  <c r="AB19" i="3" s="1"/>
  <c r="S20" i="3"/>
  <c r="AB20" i="3" s="1"/>
  <c r="S21" i="3"/>
  <c r="AB21" i="3" s="1"/>
  <c r="S22" i="3"/>
  <c r="AB22" i="3" s="1"/>
  <c r="S26" i="3"/>
  <c r="AA26" i="3" s="1"/>
  <c r="S28" i="3"/>
  <c r="AA28" i="3" s="1"/>
  <c r="Z19" i="3"/>
  <c r="Z20" i="3"/>
  <c r="Z21" i="3"/>
  <c r="Z22" i="3"/>
  <c r="Z26" i="3"/>
  <c r="Z28" i="3"/>
  <c r="Z29" i="3"/>
  <c r="Z30" i="3"/>
  <c r="Z31" i="3"/>
  <c r="Z32" i="3"/>
  <c r="Z33" i="3"/>
  <c r="Z35" i="3"/>
  <c r="Z36" i="3"/>
  <c r="Z38" i="3"/>
  <c r="Z45" i="3"/>
  <c r="C19" i="3"/>
  <c r="Y19" i="3" s="1"/>
  <c r="C20" i="3"/>
  <c r="W20" i="3" s="1"/>
  <c r="C21" i="3"/>
  <c r="W21" i="3" s="1"/>
  <c r="C22" i="3"/>
  <c r="W22" i="3" s="1"/>
  <c r="C26" i="3"/>
  <c r="W26" i="3" s="1"/>
  <c r="C28" i="3"/>
  <c r="W28" i="3" s="1"/>
  <c r="C29" i="3"/>
  <c r="W29" i="3" s="1"/>
  <c r="C30" i="3"/>
  <c r="W30" i="3" s="1"/>
  <c r="C31" i="3"/>
  <c r="Y31" i="3" s="1"/>
  <c r="C32" i="3"/>
  <c r="W32" i="3" s="1"/>
  <c r="C33" i="3"/>
  <c r="Y33" i="3" s="1"/>
  <c r="C35" i="3"/>
  <c r="Y35" i="3" s="1"/>
  <c r="C36" i="3"/>
  <c r="W36" i="3" s="1"/>
  <c r="C38" i="3"/>
  <c r="W38" i="3" s="1"/>
  <c r="C45" i="3"/>
  <c r="Y45" i="3" s="1"/>
  <c r="K19" i="3"/>
  <c r="K20" i="3"/>
  <c r="K21" i="3"/>
  <c r="K22" i="3"/>
  <c r="K26" i="3"/>
  <c r="K28" i="3"/>
  <c r="K29" i="3"/>
  <c r="K30" i="3"/>
  <c r="K31" i="3"/>
  <c r="K32" i="3"/>
  <c r="K33" i="3"/>
  <c r="K35" i="3"/>
  <c r="K36" i="3"/>
  <c r="K38" i="3"/>
  <c r="S29" i="3"/>
  <c r="AB29" i="3" s="1"/>
  <c r="S30" i="3"/>
  <c r="AB30" i="3" s="1"/>
  <c r="S31" i="3"/>
  <c r="AB31" i="3" s="1"/>
  <c r="S32" i="3"/>
  <c r="AB32" i="3" s="1"/>
  <c r="S33" i="3"/>
  <c r="AB33" i="3" s="1"/>
  <c r="S35" i="3"/>
  <c r="AB35" i="3" s="1"/>
  <c r="S36" i="3"/>
  <c r="AB36" i="3" s="1"/>
  <c r="S38" i="3"/>
  <c r="AB38" i="3" s="1"/>
  <c r="L35" i="3"/>
  <c r="L36" i="3"/>
  <c r="L38" i="3"/>
  <c r="J35" i="3"/>
  <c r="J36" i="3"/>
  <c r="J38" i="3"/>
  <c r="L33" i="3"/>
  <c r="J26" i="3"/>
  <c r="J28" i="3"/>
  <c r="J29" i="3"/>
  <c r="J32" i="3"/>
  <c r="L32" i="3"/>
  <c r="L31" i="3"/>
  <c r="L30" i="3"/>
  <c r="L29" i="3"/>
  <c r="AC28" i="3"/>
  <c r="L28" i="3"/>
  <c r="AC26" i="3"/>
  <c r="L26" i="3"/>
  <c r="J19" i="3"/>
  <c r="J20" i="3"/>
  <c r="J21" i="3"/>
  <c r="J22" i="3"/>
  <c r="L19" i="3"/>
  <c r="L20" i="3"/>
  <c r="L21" i="3"/>
  <c r="L22" i="3"/>
  <c r="AC19" i="3"/>
  <c r="AC20" i="3"/>
  <c r="AC21" i="3"/>
  <c r="AC22" i="3"/>
  <c r="AB26" i="3" l="1"/>
  <c r="Y29" i="3"/>
  <c r="W33" i="3"/>
  <c r="X32" i="3"/>
  <c r="Y21" i="3"/>
  <c r="W45" i="3"/>
  <c r="X45" i="3" s="1"/>
  <c r="W31" i="3"/>
  <c r="X31" i="3" s="1"/>
  <c r="AA21" i="3"/>
  <c r="X26" i="3"/>
  <c r="W35" i="3"/>
  <c r="X35" i="3" s="1"/>
  <c r="W19" i="3"/>
  <c r="X19" i="3" s="1"/>
  <c r="AA19" i="3"/>
  <c r="X38" i="3"/>
  <c r="X30" i="3"/>
  <c r="X22" i="3"/>
  <c r="X36" i="3"/>
  <c r="X28" i="3"/>
  <c r="X20" i="3"/>
  <c r="Y38" i="3"/>
  <c r="Y36" i="3"/>
  <c r="Y32" i="3"/>
  <c r="Y30" i="3"/>
  <c r="Y28" i="3"/>
  <c r="Y26" i="3"/>
  <c r="Y22" i="3"/>
  <c r="Y20" i="3"/>
  <c r="AA22" i="3"/>
  <c r="AA20" i="3"/>
  <c r="X33" i="3"/>
  <c r="X29" i="3"/>
  <c r="X21" i="3"/>
  <c r="AB28" i="3"/>
</calcChain>
</file>

<file path=xl/comments1.xml><?xml version="1.0" encoding="utf-8"?>
<comments xmlns="http://schemas.openxmlformats.org/spreadsheetml/2006/main">
  <authors>
    <author>Yvan Kévorkian</author>
    <author>Kévorkian Yvan</author>
  </authors>
  <commentList>
    <comment ref="A3" authorId="0" shapeId="0">
      <text>
        <r>
          <rPr>
            <b/>
            <sz val="10"/>
            <color indexed="81"/>
            <rFont val="Century Gothic"/>
            <family val="2"/>
          </rPr>
          <t>20XX-OAxx</t>
        </r>
        <r>
          <rPr>
            <sz val="10"/>
            <color indexed="81"/>
            <rFont val="Century Gothic"/>
            <family val="2"/>
          </rPr>
          <t xml:space="preserve"> correspond aux opportunités d'amélioration proposées suite aux audits BV
</t>
        </r>
      </text>
    </comment>
    <comment ref="B3" authorId="1" shapeId="0">
      <text>
        <r>
          <rPr>
            <b/>
            <sz val="9"/>
            <color indexed="81"/>
            <rFont val="Tahoma"/>
            <family val="2"/>
          </rPr>
          <t>Saisie par 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1" shapeId="0">
      <text>
        <r>
          <rPr>
            <b/>
            <sz val="9"/>
            <color indexed="81"/>
            <rFont val="Tahoma"/>
            <family val="2"/>
          </rPr>
          <t>Saisie automatique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" authorId="1" shapeId="0">
      <text>
        <r>
          <rPr>
            <b/>
            <sz val="9"/>
            <color indexed="81"/>
            <rFont val="Tahoma"/>
            <family val="2"/>
          </rPr>
          <t>Saisie automatique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3" authorId="0" shapeId="0">
      <text>
        <r>
          <rPr>
            <b/>
            <sz val="9"/>
            <color indexed="81"/>
            <rFont val="Tahoma"/>
            <family val="2"/>
          </rPr>
          <t>Sélection par menu déroulant</t>
        </r>
      </text>
    </comment>
    <comment ref="J3" authorId="1" shapeId="0">
      <text>
        <r>
          <rPr>
            <b/>
            <sz val="9"/>
            <color indexed="81"/>
            <rFont val="Tahoma"/>
            <family val="2"/>
          </rPr>
          <t>Saisie automatiqe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3" authorId="1" shapeId="0">
      <text>
        <r>
          <rPr>
            <b/>
            <sz val="9"/>
            <color indexed="81"/>
            <rFont val="Tahoma"/>
            <family val="2"/>
          </rPr>
          <t>Saisie automatique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" authorId="1" shapeId="0">
      <text>
        <r>
          <rPr>
            <b/>
            <sz val="9"/>
            <color indexed="81"/>
            <rFont val="Tahoma"/>
            <family val="2"/>
          </rPr>
          <t>Saisie automatique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3" authorId="0" shapeId="0">
      <text>
        <r>
          <rPr>
            <b/>
            <sz val="9"/>
            <color indexed="81"/>
            <rFont val="Tahoma"/>
            <family val="2"/>
          </rPr>
          <t>Saisie automatique</t>
        </r>
      </text>
    </comment>
  </commentList>
</comments>
</file>

<file path=xl/comments2.xml><?xml version="1.0" encoding="utf-8"?>
<comments xmlns="http://schemas.openxmlformats.org/spreadsheetml/2006/main">
  <authors>
    <author>Yvan Kévorkian</author>
    <author>Kévorkian Yvan</author>
  </authors>
  <commentList>
    <comment ref="A3" authorId="0" shapeId="0">
      <text>
        <r>
          <rPr>
            <b/>
            <sz val="10"/>
            <color indexed="81"/>
            <rFont val="Century Gothic"/>
            <family val="2"/>
          </rPr>
          <t>20XX-OAxx</t>
        </r>
        <r>
          <rPr>
            <sz val="10"/>
            <color indexed="81"/>
            <rFont val="Century Gothic"/>
            <family val="2"/>
          </rPr>
          <t xml:space="preserve"> correspond aux opportunités d'amélioration proposées suite aux audits BV
</t>
        </r>
      </text>
    </comment>
    <comment ref="B3" authorId="1" shapeId="0">
      <text>
        <r>
          <rPr>
            <b/>
            <sz val="9"/>
            <color indexed="81"/>
            <rFont val="Tahoma"/>
            <family val="2"/>
          </rPr>
          <t>Saisie par 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1" shapeId="0">
      <text>
        <r>
          <rPr>
            <b/>
            <sz val="9"/>
            <color indexed="81"/>
            <rFont val="Tahoma"/>
            <family val="2"/>
          </rPr>
          <t>Saisie automatique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" authorId="1" shapeId="0">
      <text>
        <r>
          <rPr>
            <b/>
            <sz val="9"/>
            <color indexed="81"/>
            <rFont val="Tahoma"/>
            <family val="2"/>
          </rPr>
          <t>Saisie automatique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3" authorId="0" shapeId="0">
      <text>
        <r>
          <rPr>
            <b/>
            <sz val="9"/>
            <color indexed="81"/>
            <rFont val="Tahoma"/>
            <family val="2"/>
          </rPr>
          <t>Sélection par menu déroulant</t>
        </r>
      </text>
    </comment>
    <comment ref="J3" authorId="1" shapeId="0">
      <text>
        <r>
          <rPr>
            <b/>
            <sz val="9"/>
            <color indexed="81"/>
            <rFont val="Tahoma"/>
            <family val="2"/>
          </rPr>
          <t>Saisie automatiqe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3" authorId="1" shapeId="0">
      <text>
        <r>
          <rPr>
            <b/>
            <sz val="9"/>
            <color indexed="81"/>
            <rFont val="Tahoma"/>
            <family val="2"/>
          </rPr>
          <t>Saisie automatique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" authorId="1" shapeId="0">
      <text>
        <r>
          <rPr>
            <b/>
            <sz val="9"/>
            <color indexed="81"/>
            <rFont val="Tahoma"/>
            <family val="2"/>
          </rPr>
          <t>Saisie automatique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3" authorId="0" shapeId="0">
      <text>
        <r>
          <rPr>
            <b/>
            <sz val="9"/>
            <color indexed="81"/>
            <rFont val="Tahoma"/>
            <family val="2"/>
          </rPr>
          <t>Saisie automatique</t>
        </r>
      </text>
    </comment>
  </commentList>
</comments>
</file>

<file path=xl/sharedStrings.xml><?xml version="1.0" encoding="utf-8"?>
<sst xmlns="http://schemas.openxmlformats.org/spreadsheetml/2006/main" count="372" uniqueCount="156">
  <si>
    <t>Date de clôture</t>
  </si>
  <si>
    <t>Resp. de l'action</t>
  </si>
  <si>
    <t>Date ouverture</t>
  </si>
  <si>
    <t xml:space="preserve">Action(s) </t>
  </si>
  <si>
    <t>Observation(s)</t>
  </si>
  <si>
    <t>FP</t>
  </si>
  <si>
    <t>N°</t>
  </si>
  <si>
    <t>Critique</t>
  </si>
  <si>
    <t>Coût</t>
  </si>
  <si>
    <t>V 1.0 du 11/03/2019</t>
  </si>
  <si>
    <t>FA ou FP
clôturée</t>
  </si>
  <si>
    <t>Justification efficacité</t>
  </si>
  <si>
    <t>Date de réalisation</t>
  </si>
  <si>
    <t>TABLEAU DE SUIVI DES ACTIONS</t>
  </si>
  <si>
    <t>Type de fiche</t>
  </si>
  <si>
    <t>FA</t>
  </si>
  <si>
    <t>Durée de traitement</t>
  </si>
  <si>
    <t>Nb d'actions clôturées</t>
  </si>
  <si>
    <t>Nb d'actions en cours</t>
  </si>
  <si>
    <t>Criticité</t>
  </si>
  <si>
    <t>Kévorkian Yvan</t>
  </si>
  <si>
    <t>Lerouge Tristan</t>
  </si>
  <si>
    <t>Loiodice Séverine</t>
  </si>
  <si>
    <t>Marianne</t>
  </si>
  <si>
    <t>2019-003</t>
  </si>
  <si>
    <t>2019-004</t>
  </si>
  <si>
    <t>Résinage-ponçage des poutres en permaglass</t>
  </si>
  <si>
    <t>Analyse à effectuer</t>
  </si>
  <si>
    <t>Yvan</t>
  </si>
  <si>
    <t>2019-005</t>
  </si>
  <si>
    <t>Traitement des fumées de soudage</t>
  </si>
  <si>
    <t>2019-006</t>
  </si>
  <si>
    <t>Aire de lavage Epsilon</t>
  </si>
  <si>
    <t>Usinage du CLAD</t>
  </si>
  <si>
    <t>FA ou FP
annulée</t>
  </si>
  <si>
    <t>Nb d'actions annulées</t>
  </si>
  <si>
    <t>FAA</t>
  </si>
  <si>
    <t>Matthieu</t>
  </si>
  <si>
    <t>X</t>
  </si>
  <si>
    <t>Panne site internet</t>
  </si>
  <si>
    <t>Projet</t>
  </si>
  <si>
    <t>Nature de la fiche</t>
  </si>
  <si>
    <t>Mise en place de l'action</t>
  </si>
  <si>
    <t>Vérification efficacité</t>
  </si>
  <si>
    <t>Heneault Marianne</t>
  </si>
  <si>
    <t>Dans les délais</t>
  </si>
  <si>
    <t>2019-010</t>
  </si>
  <si>
    <t>Suivi de la création du nouveau site AMC ETEC</t>
  </si>
  <si>
    <t>Suite donnée à la NC N°2019/009</t>
  </si>
  <si>
    <t>Origine(s)</t>
  </si>
  <si>
    <t>2018-OA2</t>
  </si>
  <si>
    <t>2018-OA3</t>
  </si>
  <si>
    <t>2018-OA4</t>
  </si>
  <si>
    <t>2018-OA5</t>
  </si>
  <si>
    <t>2018-OA6</t>
  </si>
  <si>
    <t>2018-OA7</t>
  </si>
  <si>
    <t>2018-OA8</t>
  </si>
  <si>
    <t>2018-OA9</t>
  </si>
  <si>
    <t>2018-OA10</t>
  </si>
  <si>
    <t>2018-OA12</t>
  </si>
  <si>
    <t>2018-OA13</t>
  </si>
  <si>
    <t>Amélioration</t>
  </si>
  <si>
    <t>Source</t>
  </si>
  <si>
    <t>Interne</t>
  </si>
  <si>
    <t>Audit externe</t>
  </si>
  <si>
    <r>
      <rPr>
        <b/>
        <sz val="10"/>
        <color theme="9" tint="-0.249977111117893"/>
        <rFont val="Century Gothic"/>
        <family val="2"/>
      </rPr>
      <t>Audit BV 26/01/2018 : Point d'amélioration Audit Mr CASSAREUIL</t>
    </r>
    <r>
      <rPr>
        <sz val="10"/>
        <rFont val="Century Gothic"/>
        <family val="2"/>
      </rPr>
      <t xml:space="preserve">
Envisager de simplifier la cartographie de processus en limitant leur nombre et
d'ajouter plus calirement dans chaque fiche le pilote.</t>
    </r>
  </si>
  <si>
    <r>
      <rPr>
        <b/>
        <sz val="10"/>
        <color theme="9" tint="-0.249977111117893"/>
        <rFont val="Century Gothic"/>
        <family val="2"/>
      </rPr>
      <t>Audit BV 26/01/2018 : Point d'amélioration Audit Mr CASSAREUIL</t>
    </r>
    <r>
      <rPr>
        <sz val="10"/>
        <rFont val="Century Gothic"/>
        <family val="2"/>
      </rPr>
      <t xml:space="preserve">
Prévoir d'établir une matrice croisée entre les items de politique et les processus, au regard des indicateurs choisis ( cohérence actée à ce jour ).</t>
    </r>
  </si>
  <si>
    <r>
      <rPr>
        <b/>
        <sz val="10"/>
        <color theme="9" tint="-0.249977111117893"/>
        <rFont val="Century Gothic"/>
        <family val="2"/>
      </rPr>
      <t>Audit BV 26/01/2018 : Point d'amélioration Audit Mr CASSAREUIL</t>
    </r>
    <r>
      <rPr>
        <sz val="10"/>
        <rFont val="Century Gothic"/>
        <family val="2"/>
      </rPr>
      <t xml:space="preserve">
Prévoir de faire évoluer la colonne " cause " du tableau des suivi des actions en "
origine " , ce qui correspond à la réalité de l'utilisation de ce tableau .</t>
    </r>
  </si>
  <si>
    <r>
      <rPr>
        <b/>
        <sz val="10"/>
        <color theme="9" tint="-0.249977111117893"/>
        <rFont val="Century Gothic"/>
        <family val="2"/>
      </rPr>
      <t>Audit BV 26/01/2018 : Point d'amélioration Audit Mr CASSAREUIL</t>
    </r>
    <r>
      <rPr>
        <sz val="10"/>
        <rFont val="Century Gothic"/>
        <family val="2"/>
      </rPr>
      <t xml:space="preserve">
Envisager d'ajouter une approbation formelle générale sur la liste des documents</t>
    </r>
  </si>
  <si>
    <r>
      <rPr>
        <b/>
        <sz val="10"/>
        <color theme="9" tint="-0.249977111117893"/>
        <rFont val="Century Gothic"/>
        <family val="2"/>
      </rPr>
      <t>Audit BV 26/01/2018 : Point d'amélioration Audit Mr CASSAREUIL</t>
    </r>
    <r>
      <rPr>
        <sz val="10"/>
        <rFont val="Century Gothic"/>
        <family val="2"/>
      </rPr>
      <t xml:space="preserve">
Prévoir d'intégrer le lien avec les FP/A dans le tableau de suivi des R/O.</t>
    </r>
  </si>
  <si>
    <r>
      <rPr>
        <b/>
        <sz val="10"/>
        <color theme="9" tint="-0.249977111117893"/>
        <rFont val="Century Gothic"/>
        <family val="2"/>
      </rPr>
      <t>Audit BV 26/01/2018 : Point d'amélioration Audit Mr CASSAREUIL</t>
    </r>
    <r>
      <rPr>
        <sz val="10"/>
        <rFont val="Century Gothic"/>
        <family val="2"/>
      </rPr>
      <t xml:space="preserve">
Prévoir d'établir un CR de la réunion de production hebdomadaire .</t>
    </r>
  </si>
  <si>
    <r>
      <rPr>
        <b/>
        <sz val="10"/>
        <color theme="9" tint="-0.249977111117893"/>
        <rFont val="Century Gothic"/>
        <family val="2"/>
      </rPr>
      <t>Audit BV 26/01/2018 : Point d'amélioration Audit Mr CASSAREUIL</t>
    </r>
    <r>
      <rPr>
        <sz val="10"/>
        <rFont val="Century Gothic"/>
        <family val="2"/>
      </rPr>
      <t xml:space="preserve">
Envisager de faire évoluer la grille de compétences en y intégrant un niveau "expert" et en y mettant en avant un taux de polyvalence.</t>
    </r>
  </si>
  <si>
    <r>
      <rPr>
        <b/>
        <sz val="10"/>
        <color theme="9" tint="-0.249977111117893"/>
        <rFont val="Century Gothic"/>
        <family val="2"/>
      </rPr>
      <t>Audit BV 26/01/2018 : Point d'amélioration Audit Mr CASSAREUIL</t>
    </r>
    <r>
      <rPr>
        <sz val="10"/>
        <rFont val="Century Gothic"/>
        <family val="2"/>
      </rPr>
      <t xml:space="preserve">
Prévoir de formaliser un principe d'intégration du personnel.</t>
    </r>
  </si>
  <si>
    <r>
      <rPr>
        <b/>
        <sz val="10"/>
        <color theme="9" tint="-0.249977111117893"/>
        <rFont val="Century Gothic"/>
        <family val="2"/>
      </rPr>
      <t>Audit BV 26/01/2018 : Point d'amélioration Audit Mr CASSAREUIL</t>
    </r>
    <r>
      <rPr>
        <sz val="10"/>
        <rFont val="Century Gothic"/>
        <family val="2"/>
      </rPr>
      <t xml:space="preserve">
Prévoir d'établir une fiche de projet pour gérer la réalisation des gammes de
fabrication / instructions techniques .</t>
    </r>
  </si>
  <si>
    <r>
      <rPr>
        <b/>
        <sz val="10"/>
        <color theme="9" tint="-0.249977111117893"/>
        <rFont val="Century Gothic"/>
        <family val="2"/>
      </rPr>
      <t>Audit BV 26/01/2018 : Point d'amélioration Audit Mr CASSAREUIL</t>
    </r>
    <r>
      <rPr>
        <sz val="10"/>
        <rFont val="Century Gothic"/>
        <family val="2"/>
      </rPr>
      <t xml:space="preserve">
Prévoir d'intégrer sous contrôle ECME le gabarit utilisé dans le cadre de
l'expertise .</t>
    </r>
  </si>
  <si>
    <t>Simplication de la cartographie effectuée et adaptée à la structure actuelle de notre PME.
Les fiches d'identité des processus ont été revues et les pilotes de processus identifiés</t>
  </si>
  <si>
    <t>NC</t>
  </si>
  <si>
    <t>Voir cartographie SMQ NG et FI associées</t>
  </si>
  <si>
    <t>SMQ NG</t>
  </si>
  <si>
    <t>Les indicateurs du tableau de bord du nouveau SMQ découlent directement des politiques</t>
  </si>
  <si>
    <t>Voir tableau de bord et politiques</t>
  </si>
  <si>
    <t>Colonne "cause" supprimée du nouveau tableau de suivi des actions.</t>
  </si>
  <si>
    <t>Voir tableau de suivi des actions</t>
  </si>
  <si>
    <t>Approbation formelle apposée sur la liste des documents</t>
  </si>
  <si>
    <t>Voir liste des documents qualité</t>
  </si>
  <si>
    <r>
      <rPr>
        <b/>
        <sz val="10"/>
        <color theme="9" tint="-0.249977111117893"/>
        <rFont val="Century Gothic"/>
        <family val="2"/>
      </rPr>
      <t>Audit BV 26/01/2018 : Point d'amélioration Audit Mr CASSAREUIL</t>
    </r>
    <r>
      <rPr>
        <sz val="10"/>
        <rFont val="Century Gothic"/>
        <family val="2"/>
      </rPr>
      <t xml:space="preserve">
Prévoir de faire évoluer l'indicateur pour mesurer davantage la performance du
processus , en lien avec l'item de politique qualité correspondant .</t>
    </r>
  </si>
  <si>
    <t>Á l'issue de chaque réunion hebdomadaire, Production (le mardi) et Management (le vendredi), un CR est rédigé, publié et archivé informatiquement,</t>
  </si>
  <si>
    <t>FP redondante avec la FP 2018-OA3</t>
  </si>
  <si>
    <t>Mise en place du tableau de suivi des compétences et des qualifications avec intégration d'un niveau EXPERT apte à encadrer et à valider les formations,</t>
  </si>
  <si>
    <t>Voir TSCQ</t>
  </si>
  <si>
    <t>Dans le cadre du suivi des IT et des causeries, le tableau de suivi mis en place permet d'en suivre la participation et le rattrapage.</t>
  </si>
  <si>
    <t>Voir tableau de suivi des Instructions - Causeries</t>
  </si>
  <si>
    <t>Principe formalisé dans la procédure PRC Management de la SST</t>
  </si>
  <si>
    <t>Voir la procédure associée</t>
  </si>
  <si>
    <t>Question "Intégration du gabarit utilisé dans le cadre des expertises des cadres membranes", posée le 06/06/2019 à James</t>
  </si>
  <si>
    <t>Le lien sera intégré dés lors que des FP/A seront identifiées dans le tableau de suivi des R/O</t>
  </si>
  <si>
    <t>FICHES D'ANOMALIE ET DE PROJET NON CLÔTURÉES DE L'ANCIEN SMQ</t>
  </si>
  <si>
    <t>2019-012</t>
  </si>
  <si>
    <t>2019-013</t>
  </si>
  <si>
    <t>2019-014</t>
  </si>
  <si>
    <t>2019-015</t>
  </si>
  <si>
    <t>2019-016</t>
  </si>
  <si>
    <t>2019-017</t>
  </si>
  <si>
    <t>2019-019</t>
  </si>
  <si>
    <t>2019-020</t>
  </si>
  <si>
    <t>FP2018-004 - Séparation du titane des chassis acier</t>
  </si>
  <si>
    <t>FP2018-006 - Suivi de la fabrication à mettre en place</t>
  </si>
  <si>
    <t>Envisager l'acquisition d'un logiciel de gestion des temps</t>
  </si>
  <si>
    <t>FP2018-008 - Formation soudeur qualifié</t>
  </si>
  <si>
    <t>Suivi du stock à mettre en place</t>
  </si>
  <si>
    <t>Frédéric</t>
  </si>
  <si>
    <t>Prospection INDEED en cours</t>
  </si>
  <si>
    <t>FP2018-009 - Embauche d'un technico-commercial et indicateur du tableau de bord: "délai moyen de traitement d'une demande client" &gt;10 jours</t>
  </si>
  <si>
    <t>Séparer à moindre coût le titane de l'acier des 500 anodes/cathodes rebutées et stockées sur le terrain de CLB
La solution envisagée à l'époque est difficilement réalisable suite au déménagement de la GR712 à SR. Une solution technique réalisable sur site à CLB et économiquement rentable est à l'étude (Cf. Matthieu) dans l'attente des résultats des essais à mener,</t>
  </si>
  <si>
    <t>Mettre en place des formations (TSCQ) et assurer le maintien en compétences des soudeurs qualifiés
En attente de validation du TSCQ - Désignation du personnel "Expert"</t>
  </si>
  <si>
    <t>Envisager l'activation du module du logiciel WAVESOFT concernant la gestion de stock ainsi que l'acquisition d'un système de pointage</t>
  </si>
  <si>
    <t>Modifications mineures de l'OR anodes perchlorates</t>
  </si>
  <si>
    <t>Adaptation du tableau récapitulatif aux besoins de l'atelier</t>
  </si>
  <si>
    <t>Pilote de processus ou s/processus</t>
  </si>
  <si>
    <t>Lindeboom Matthieu</t>
  </si>
  <si>
    <t>2019-022</t>
  </si>
  <si>
    <t>2019-029</t>
  </si>
  <si>
    <t>2019-018 - Afin de distinguer les plans "PROTO" des plans "SERIE", proposition de l'achat d'un tampon "PROTO" type "BON POUR FABRICATION" et d'un tampon "ANNULÉ"</t>
  </si>
  <si>
    <t>12/06/2018 : Début du renseignement de la base de données "fournisseurs" par Marianne
13/06/2019: Devis reçu le 17/06/2019</t>
  </si>
  <si>
    <t>Par</t>
  </si>
  <si>
    <t>HENEAULT Marianne</t>
  </si>
  <si>
    <t>HORRENT Hubert</t>
  </si>
  <si>
    <t>KÉVORKIAN Yvan</t>
  </si>
  <si>
    <t>RAPPINET Frédéric</t>
  </si>
  <si>
    <t>07/06/2019 : Demande de devis effectuée</t>
  </si>
  <si>
    <t>PILLET Michel</t>
  </si>
  <si>
    <t xml:space="preserve"> Le 02/07/2019: Mise en place d'une ponceuse électrique à SR
Le 02/07/2019: Recherche d'équipements de remplacement pour les autres équipements, en cours,</t>
  </si>
  <si>
    <t>18/06/2019: Prise de contact pour l'achat de panneaux insonorisants
20/06/2019: Réception du devis</t>
  </si>
  <si>
    <t>Date butoir Vérification</t>
  </si>
  <si>
    <t>Date butoir Réalisation</t>
  </si>
  <si>
    <t>Remplacement des équipements pneumatiques par du matériel électrique pour diminuer l'impact sonore dans l'usine de SR</t>
  </si>
  <si>
    <t>Gestion polution sonore dans l'atelier</t>
  </si>
  <si>
    <t>Mesure de bruit: entre 70 et 80 dB avec des pics à 100 dB
MEP de protection individuelle bouchons ou casques permettant de descendre an dessous des 80 dB</t>
  </si>
  <si>
    <t>Matthieu
Tristan</t>
  </si>
  <si>
    <t>NC AUDIT Mr CASSAREUIL du 29/07/2019: "Manque le détail des données relatives à la satisfaction client"</t>
  </si>
  <si>
    <t>Mettre en place un questionnaire standardisé de satisfaction client qui permettrait d'évaluer la qualité de la prestation par téléphone</t>
  </si>
  <si>
    <t>Frédéric R</t>
  </si>
  <si>
    <t>Séverine</t>
  </si>
  <si>
    <t>2020-01</t>
  </si>
  <si>
    <t>2020-02</t>
  </si>
  <si>
    <t>Anomalie</t>
  </si>
  <si>
    <t>NC Majeure</t>
  </si>
  <si>
    <t>NC Mineure</t>
  </si>
  <si>
    <t>Externe</t>
  </si>
  <si>
    <t>Cyril</t>
  </si>
  <si>
    <t>Agnès</t>
  </si>
  <si>
    <t xml:space="preserve">James </t>
  </si>
  <si>
    <t xml:space="preserve">Milène </t>
  </si>
  <si>
    <t xml:space="preserve">Michel </t>
  </si>
  <si>
    <t>SDQS</t>
  </si>
  <si>
    <t>SDQDSDQS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</si>
</sst>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0.0"/>
    <numFmt numFmtId="166" formatCode="#,##0\ &quot;€&quot;"/>
  </numFmts>
  <fonts count="1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entury Gothic"/>
      <family val="2"/>
    </font>
    <font>
      <b/>
      <sz val="10"/>
      <name val="Century Gothic"/>
      <family val="2"/>
    </font>
    <font>
      <sz val="10"/>
      <name val="Century Gothic"/>
      <family val="2"/>
    </font>
    <font>
      <b/>
      <sz val="16"/>
      <color theme="1"/>
      <name val="Century Gothic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sz val="8"/>
      <color theme="0"/>
      <name val="Century Gothic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9" tint="-0.249977111117893"/>
      <name val="Century Gothic"/>
      <family val="2"/>
    </font>
    <font>
      <b/>
      <sz val="36"/>
      <color theme="9" tint="-0.249977111117893"/>
      <name val="Century Gothic"/>
      <family val="2"/>
    </font>
    <font>
      <b/>
      <sz val="10"/>
      <color indexed="81"/>
      <name val="Century Gothic"/>
      <family val="2"/>
    </font>
    <font>
      <sz val="10"/>
      <color indexed="81"/>
      <name val="Century Gothic"/>
      <family val="2"/>
    </font>
    <font>
      <u/>
      <sz val="10"/>
      <color theme="10"/>
      <name val="Century Gothic"/>
      <family val="2"/>
    </font>
  </fonts>
  <fills count="11">
    <fill>
      <patternFill patternType="none"/>
    </fill>
    <fill>
      <patternFill patternType="gray125"/>
    </fill>
    <fill>
      <patternFill patternType="solid">
        <fgColor rgb="FFFA9760"/>
        <bgColor indexed="64"/>
      </patternFill>
    </fill>
    <fill>
      <patternFill patternType="solid">
        <fgColor rgb="FFF9C0A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lightUp">
        <fgColor theme="0" tint="-0.24994659260841701"/>
        <bgColor theme="0"/>
      </patternFill>
    </fill>
    <fill>
      <patternFill patternType="solid">
        <fgColor theme="9" tint="0.39997558519241921"/>
        <bgColor indexed="64"/>
      </patternFill>
    </fill>
    <fill>
      <patternFill patternType="lightUp">
        <fgColor theme="0" tint="-0.24994659260841701"/>
        <bgColor indexed="65"/>
      </patternFill>
    </fill>
    <fill>
      <patternFill patternType="lightDown">
        <fgColor theme="0" tint="-0.24994659260841701"/>
        <bgColor indexed="65"/>
      </patternFill>
    </fill>
    <fill>
      <patternFill patternType="lightDown">
        <fgColor theme="0" tint="-0.24994659260841701"/>
        <bgColor theme="0" tint="-4.9989318521683403E-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8" fillId="0" borderId="0" applyNumberFormat="0" applyFill="0" applyBorder="0" applyAlignment="0" applyProtection="0"/>
  </cellStyleXfs>
  <cellXfs count="79">
    <xf numFmtId="0" fontId="0" fillId="0" borderId="0" xfId="0"/>
    <xf numFmtId="0" fontId="2" fillId="0" borderId="0" xfId="0" applyFont="1"/>
    <xf numFmtId="0" fontId="3" fillId="0" borderId="0" xfId="1" applyFont="1" applyAlignment="1">
      <alignment horizontal="center" vertical="center" wrapText="1"/>
    </xf>
    <xf numFmtId="0" fontId="4" fillId="0" borderId="0" xfId="1" applyFont="1" applyAlignment="1">
      <alignment horizontal="center" vertical="center" textRotation="90" wrapText="1"/>
    </xf>
    <xf numFmtId="49" fontId="3" fillId="0" borderId="0" xfId="1" applyNumberFormat="1" applyFont="1" applyAlignment="1">
      <alignment horizontal="left" vertical="center" wrapText="1"/>
    </xf>
    <xf numFmtId="49" fontId="3" fillId="0" borderId="0" xfId="1" applyNumberFormat="1" applyFont="1" applyAlignment="1">
      <alignment horizontal="center" vertical="center" wrapText="1"/>
    </xf>
    <xf numFmtId="0" fontId="3" fillId="3" borderId="1" xfId="1" applyFont="1" applyFill="1" applyBorder="1" applyAlignment="1">
      <alignment horizontal="center" vertical="center" wrapText="1"/>
    </xf>
    <xf numFmtId="164" fontId="3" fillId="3" borderId="1" xfId="1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 wrapText="1"/>
    </xf>
    <xf numFmtId="164" fontId="3" fillId="2" borderId="1" xfId="1" applyNumberFormat="1" applyFont="1" applyFill="1" applyBorder="1" applyAlignment="1">
      <alignment horizontal="center" vertical="center" wrapText="1"/>
    </xf>
    <xf numFmtId="0" fontId="8" fillId="0" borderId="1" xfId="2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0" fontId="8" fillId="0" borderId="1" xfId="2" applyFill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4" fontId="9" fillId="0" borderId="2" xfId="0" applyNumberFormat="1" applyFont="1" applyBorder="1" applyAlignment="1"/>
    <xf numFmtId="14" fontId="9" fillId="0" borderId="0" xfId="0" applyNumberFormat="1" applyFont="1" applyBorder="1" applyAlignment="1"/>
    <xf numFmtId="0" fontId="10" fillId="0" borderId="1" xfId="2" applyFont="1" applyFill="1" applyBorder="1" applyAlignment="1">
      <alignment horizontal="center" vertical="center"/>
    </xf>
    <xf numFmtId="0" fontId="10" fillId="4" borderId="1" xfId="2" applyFont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0" borderId="0" xfId="1" applyFont="1" applyFill="1" applyAlignment="1">
      <alignment horizontal="center" vertical="center" textRotation="90" wrapText="1"/>
    </xf>
    <xf numFmtId="0" fontId="2" fillId="0" borderId="0" xfId="0" applyFont="1" applyFill="1"/>
    <xf numFmtId="0" fontId="4" fillId="0" borderId="1" xfId="1" applyFont="1" applyFill="1" applyBorder="1" applyAlignment="1">
      <alignment horizontal="center" vertical="center" wrapText="1"/>
    </xf>
    <xf numFmtId="0" fontId="4" fillId="0" borderId="0" xfId="1" applyFont="1" applyFill="1" applyAlignment="1">
      <alignment horizontal="center" vertical="center" wrapText="1"/>
    </xf>
    <xf numFmtId="49" fontId="4" fillId="0" borderId="0" xfId="1" applyNumberFormat="1" applyFont="1" applyFill="1" applyAlignment="1">
      <alignment horizontal="left" vertical="center" wrapText="1"/>
    </xf>
    <xf numFmtId="49" fontId="4" fillId="0" borderId="0" xfId="1" applyNumberFormat="1" applyFont="1" applyFill="1" applyAlignment="1">
      <alignment horizontal="center" vertical="center" wrapText="1"/>
    </xf>
    <xf numFmtId="0" fontId="4" fillId="6" borderId="1" xfId="1" applyFont="1" applyFill="1" applyBorder="1" applyAlignment="1">
      <alignment horizontal="center" vertical="center" wrapText="1"/>
    </xf>
    <xf numFmtId="0" fontId="10" fillId="6" borderId="1" xfId="2" applyFont="1" applyFill="1" applyBorder="1" applyAlignment="1">
      <alignment horizontal="center" vertical="center"/>
    </xf>
    <xf numFmtId="164" fontId="4" fillId="6" borderId="1" xfId="1" applyNumberFormat="1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/>
    </xf>
    <xf numFmtId="14" fontId="4" fillId="6" borderId="1" xfId="1" applyNumberFormat="1" applyFont="1" applyFill="1" applyBorder="1" applyAlignment="1">
      <alignment horizontal="center" vertical="center" wrapText="1"/>
    </xf>
    <xf numFmtId="0" fontId="3" fillId="7" borderId="1" xfId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8" fillId="6" borderId="1" xfId="2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 wrapText="1"/>
    </xf>
    <xf numFmtId="0" fontId="8" fillId="0" borderId="0" xfId="2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center" wrapText="1"/>
    </xf>
    <xf numFmtId="0" fontId="16" fillId="0" borderId="1" xfId="2" applyFont="1" applyBorder="1" applyAlignment="1">
      <alignment horizontal="center" vertical="center" wrapText="1"/>
    </xf>
    <xf numFmtId="0" fontId="10" fillId="9" borderId="1" xfId="2" applyFont="1" applyFill="1" applyBorder="1" applyAlignment="1">
      <alignment horizontal="center" vertical="center"/>
    </xf>
    <xf numFmtId="0" fontId="10" fillId="10" borderId="1" xfId="2" applyFont="1" applyFill="1" applyBorder="1" applyAlignment="1">
      <alignment horizontal="center" vertical="center"/>
    </xf>
    <xf numFmtId="0" fontId="4" fillId="9" borderId="1" xfId="1" applyFont="1" applyFill="1" applyBorder="1" applyAlignment="1">
      <alignment horizontal="center" vertical="center" wrapText="1"/>
    </xf>
    <xf numFmtId="14" fontId="2" fillId="10" borderId="1" xfId="0" applyNumberFormat="1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/>
    </xf>
    <xf numFmtId="14" fontId="2" fillId="10" borderId="1" xfId="0" applyNumberFormat="1" applyFont="1" applyFill="1" applyBorder="1" applyAlignment="1">
      <alignment horizontal="center" vertical="center" wrapText="1"/>
    </xf>
    <xf numFmtId="166" fontId="2" fillId="9" borderId="1" xfId="0" applyNumberFormat="1" applyFont="1" applyFill="1" applyBorder="1" applyAlignment="1">
      <alignment horizontal="center" vertical="center"/>
    </xf>
    <xf numFmtId="14" fontId="2" fillId="9" borderId="1" xfId="0" applyNumberFormat="1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8" fillId="9" borderId="1" xfId="2" applyFill="1" applyBorder="1" applyAlignment="1">
      <alignment horizontal="center" vertical="center"/>
    </xf>
    <xf numFmtId="0" fontId="8" fillId="9" borderId="1" xfId="2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5" fillId="3" borderId="3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9" fontId="2" fillId="5" borderId="3" xfId="0" applyNumberFormat="1" applyFont="1" applyFill="1" applyBorder="1" applyAlignment="1">
      <alignment horizontal="center" vertical="center"/>
    </xf>
    <xf numFmtId="9" fontId="2" fillId="5" borderId="4" xfId="0" applyNumberFormat="1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13" fillId="8" borderId="5" xfId="1" applyFont="1" applyFill="1" applyBorder="1" applyAlignment="1">
      <alignment horizontal="center" vertical="center" textRotation="75" wrapText="1"/>
    </xf>
    <xf numFmtId="0" fontId="13" fillId="8" borderId="0" xfId="1" applyFont="1" applyFill="1" applyBorder="1" applyAlignment="1">
      <alignment horizontal="center" vertical="center" textRotation="75" wrapText="1"/>
    </xf>
    <xf numFmtId="0" fontId="13" fillId="8" borderId="6" xfId="1" applyFont="1" applyFill="1" applyBorder="1" applyAlignment="1">
      <alignment horizontal="center" vertical="center" textRotation="75" wrapText="1"/>
    </xf>
    <xf numFmtId="0" fontId="13" fillId="8" borderId="7" xfId="1" applyFont="1" applyFill="1" applyBorder="1" applyAlignment="1">
      <alignment horizontal="center" vertical="center" textRotation="75" wrapText="1"/>
    </xf>
    <xf numFmtId="0" fontId="13" fillId="8" borderId="8" xfId="1" applyFont="1" applyFill="1" applyBorder="1" applyAlignment="1">
      <alignment horizontal="center" vertical="center" textRotation="75" wrapText="1"/>
    </xf>
    <xf numFmtId="0" fontId="13" fillId="8" borderId="9" xfId="1" applyFont="1" applyFill="1" applyBorder="1" applyAlignment="1">
      <alignment horizontal="center" vertical="center" textRotation="75" wrapText="1"/>
    </xf>
    <xf numFmtId="14" fontId="0" fillId="0" borderId="0" xfId="0" applyNumberFormat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A9760"/>
      <color rgb="FFF9C0A1"/>
      <color rgb="FFF9C060"/>
      <color rgb="FFF26C1E"/>
      <color rgb="FFD3A7EB"/>
      <color rgb="FF000099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file:///\\amc-nas\Partage\Epsilon\08%20-%20SMQ%20AMC-ETEC%20NG\SMQ\C-FICHIERS\7-%20Support\Liste%20des%20enregistrements\Qualit&#233;\Non%20conformit&#233;s%20-%20Projets\2019\FP-2019-015" TargetMode="External"/><Relationship Id="rId13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OA%20Audit%20BV\Opportunit&#233;s%20d'am&#233;lioration%20-%20Audit%20BV%20du%2026012018.pdf" TargetMode="External"/><Relationship Id="rId18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OA%20Audit%20BV\Opportunit&#233;s%20d'am&#233;lioration%20-%20Audit%20BV%20du%2026012018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file:///\\amc-nas\Partage\Epsilon\08%20-%20SMQ%20AMC-ETEC%20NG\SMQ\C-FICHIERS\7-%20Support\Liste%20des%20enregistrements\Qualit&#233;\Non%20conformit&#233;s%20-%20Projets\2019\FP%202019-005" TargetMode="External"/><Relationship Id="rId21" Type="http://schemas.openxmlformats.org/officeDocument/2006/relationships/hyperlink" Target="file:///\\amc-nas\Partage\Epsilon\08%20-%20SMQ%20AMC-ETEC%20NG\SMQ\C-FICHIERS\7-%20Support\Liste%20des%20enregistrements\Qualit&#233;\Non%20conformit&#233;s%20-%20Projets\2019\FP%202019-014" TargetMode="External"/><Relationship Id="rId7" Type="http://schemas.openxmlformats.org/officeDocument/2006/relationships/hyperlink" Target="file:///\\amc-nas\Partage\Epsilon\08%20-%20SMQ%20AMC-ETEC%20NG\SMQ\C-FICHIERS\7-%20Support\Liste%20des%20enregistrements\Qualit&#233;\Non%20conformit&#233;s%20-%20Projets\FA%202019-009" TargetMode="External"/><Relationship Id="rId12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OA%20Audit%20BV\Opportunit&#233;s%20d'am&#233;lioration%20-%20Audit%20BV%20du%2026012018.pdf" TargetMode="External"/><Relationship Id="rId17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OA%20Audit%20BV\Opportunit&#233;s%20d'am&#233;lioration%20-%20Audit%20BV%20du%2026012018.pdf" TargetMode="External"/><Relationship Id="rId25" Type="http://schemas.openxmlformats.org/officeDocument/2006/relationships/hyperlink" Target="file:///\\amc-nas\Partage\Epsilon\08%20-%20SMQ%20AMC-ETEC%20NG\SMQ\C-FICHIERS\7-%20Support\Liste%20des%20enregistrements\Qualit&#233;\Audit\20190729%20-%20RAPPORT%20AUDIT%20AMCETEC%20SV12019.pdf" TargetMode="External"/><Relationship Id="rId2" Type="http://schemas.openxmlformats.org/officeDocument/2006/relationships/hyperlink" Target="file:///\\amc-nas\Partage\Epsilon\08%20-%20SMQ%20AMC-ETEC%20NG\SMQ\C-FICHIERS\7-%20Support\Liste%20des%20enregistrements\Qualit&#233;\Non%20conformit&#233;s%20-%20Projets\2019\FP%202019-004" TargetMode="External"/><Relationship Id="rId16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OA%20Audit%20BV\Opportunit&#233;s%20d'am&#233;lioration%20-%20Audit%20BV%20du%2026012018.pdf" TargetMode="External"/><Relationship Id="rId20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FP\FP2018-004%20R&#233;cup&#233;ration%20Titane%20sur%20cadres%20membranes" TargetMode="External"/><Relationship Id="rId1" Type="http://schemas.openxmlformats.org/officeDocument/2006/relationships/hyperlink" Target="file:///\\amc-nas\Partage\Epsilon\08%20-%20SMQ%20AMC-ETEC%20NG\SMQ\C-FICHIERS\7-%20Support\Liste%20des%20enregistrements\Qualit&#233;\Non%20conformit&#233;s%20-%20Projets\2019\FP%202019-003" TargetMode="External"/><Relationship Id="rId6" Type="http://schemas.openxmlformats.org/officeDocument/2006/relationships/hyperlink" Target="file:///\\amc-nas\Partage\Epsilon\08%20-%20SMQ%20AMC-ETEC%20NG\SMQ\C-FICHIERS\7-%20Support\Liste%20des%20enregistrements\Qualit&#233;\Non%20conformit&#233;s%20-%20Projets\FP%202019-010" TargetMode="External"/><Relationship Id="rId11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OA%20Audit%20BV\Opportunit&#233;s%20d'am&#233;lioration%20-%20Audit%20BV%20du%2026012018.pdf" TargetMode="External"/><Relationship Id="rId24" Type="http://schemas.openxmlformats.org/officeDocument/2006/relationships/hyperlink" Target="file:///\\amc-nas\Partage\Epsilon\08%20-%20SMQ%20AMC-ETEC%20NG\SMQ\C-FICHIERS\7-%20Support\Liste%20des%20enregistrements\Qualit&#233;\Non%20conformit&#233;s%20-%20Projets\2019\FP%202019-020\2019-020.docx" TargetMode="External"/><Relationship Id="rId5" Type="http://schemas.openxmlformats.org/officeDocument/2006/relationships/hyperlink" Target="file:///\\amc-nas\Partage\Epsilon\08%20-%20SMQ%20AMC-ETEC%20NG\SMQ\C-FICHIERS\7-%20Support\Liste%20des%20enregistrements\Qualit&#233;\Non%20conformit&#233;s%20-%20Projets\2019\FP%202019-010" TargetMode="External"/><Relationship Id="rId15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OA%20Audit%20BV\Opportunit&#233;s%20d'am&#233;lioration%20-%20Audit%20BV%20du%2026012018.pdf" TargetMode="External"/><Relationship Id="rId23" Type="http://schemas.openxmlformats.org/officeDocument/2006/relationships/hyperlink" Target="file:///\\amc-nas\Partage\Epsilon\08%20-%20SMQ%20AMC-ETEC%20NG\SMQ\C-FICHIERS\7-%20Support\Liste%20des%20enregistrements\Qualit&#233;\Non%20conformit&#233;s%20-%20Projets\2019\FP%202019-017" TargetMode="External"/><Relationship Id="rId28" Type="http://schemas.openxmlformats.org/officeDocument/2006/relationships/comments" Target="../comments2.xml"/><Relationship Id="rId10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OA%20Audit%20BV\Opportunit&#233;s%20d'am&#233;lioration%20-%20Audit%20BV%20du%2026012018.pdf" TargetMode="External"/><Relationship Id="rId19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OA%20Audit%20BV\Opportunit&#233;s%20d'am&#233;lioration%20-%20Audit%20BV%20du%2026012018.pdf" TargetMode="External"/><Relationship Id="rId4" Type="http://schemas.openxmlformats.org/officeDocument/2006/relationships/hyperlink" Target="file:///\\amc-nas\Partage\Epsilon\08%20-%20SMQ%20AMC-ETEC%20NG\SMQ\C-FICHIERS\7-%20Support\Liste%20des%20enregistrements\Qualit&#233;\Non%20conformit&#233;s%20-%20Projets\2019\FP%202019-006" TargetMode="External"/><Relationship Id="rId9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OA%20Audit%20BV\Opportunit&#233;s%20d'am&#233;lioration%20-%20Audit%20BV%20du%2026012018.pdf" TargetMode="External"/><Relationship Id="rId14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OA%20Audit%20BV\Opportunit&#233;s%20d'am&#233;lioration%20-%20Audit%20BV%20du%2026012018.pdf" TargetMode="External"/><Relationship Id="rId22" Type="http://schemas.openxmlformats.org/officeDocument/2006/relationships/hyperlink" Target="file:///\\amc-nas\Partage\Epsilon\08%20-%20SMQ%20AMC-ETEC%20NG\SMQ\C-FICHIERS\7-%20Support\Liste%20des%20enregistrements\Qualit&#233;\Non%20conformit&#233;s%20-%20Projets\2019\FP%202019-016" TargetMode="External"/><Relationship Id="rId27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U5"/>
  <sheetViews>
    <sheetView tabSelected="1" workbookViewId="0">
      <selection activeCell="F12" sqref="F12:F13"/>
    </sheetView>
  </sheetViews>
  <sheetFormatPr baseColWidth="10" defaultRowHeight="15" x14ac:dyDescent="0.25"/>
  <sheetData>
    <row r="3" spans="1:21" ht="63.75" x14ac:dyDescent="0.25">
      <c r="A3" s="6" t="s">
        <v>6</v>
      </c>
      <c r="B3" s="13" t="s">
        <v>19</v>
      </c>
      <c r="C3" s="6" t="s">
        <v>41</v>
      </c>
      <c r="D3" s="6" t="s">
        <v>62</v>
      </c>
      <c r="E3" s="7" t="s">
        <v>2</v>
      </c>
      <c r="F3" s="7" t="s">
        <v>124</v>
      </c>
      <c r="G3" s="6" t="s">
        <v>49</v>
      </c>
      <c r="H3" s="14" t="s">
        <v>118</v>
      </c>
      <c r="I3" s="6" t="s">
        <v>3</v>
      </c>
      <c r="J3" s="6" t="s">
        <v>42</v>
      </c>
      <c r="K3" s="6" t="s">
        <v>134</v>
      </c>
      <c r="L3" s="6" t="s">
        <v>133</v>
      </c>
      <c r="M3" s="6" t="s">
        <v>1</v>
      </c>
      <c r="N3" s="6" t="s">
        <v>8</v>
      </c>
      <c r="O3" s="7" t="s">
        <v>12</v>
      </c>
      <c r="P3" s="7" t="s">
        <v>43</v>
      </c>
      <c r="Q3" s="6" t="s">
        <v>11</v>
      </c>
      <c r="R3" s="6" t="s">
        <v>0</v>
      </c>
      <c r="S3" s="6" t="s">
        <v>10</v>
      </c>
      <c r="T3" s="6" t="s">
        <v>34</v>
      </c>
      <c r="U3" s="6" t="s">
        <v>4</v>
      </c>
    </row>
    <row r="4" spans="1:21" x14ac:dyDescent="0.25">
      <c r="A4" t="s">
        <v>143</v>
      </c>
      <c r="B4" t="s">
        <v>7</v>
      </c>
      <c r="D4" s="78" t="s">
        <v>148</v>
      </c>
      <c r="E4" s="78">
        <v>44078</v>
      </c>
      <c r="G4" t="s">
        <v>154</v>
      </c>
      <c r="H4" t="s">
        <v>37</v>
      </c>
    </row>
    <row r="5" spans="1:21" x14ac:dyDescent="0.25">
      <c r="A5" t="s">
        <v>144</v>
      </c>
      <c r="B5" t="s">
        <v>147</v>
      </c>
      <c r="D5" t="s">
        <v>63</v>
      </c>
      <c r="E5" s="78">
        <v>44078</v>
      </c>
      <c r="G5" t="s">
        <v>155</v>
      </c>
      <c r="H5" t="s">
        <v>153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>
    <pageSetUpPr fitToPage="1"/>
  </sheetPr>
  <dimension ref="A1:AG84"/>
  <sheetViews>
    <sheetView showGridLines="0" showZeros="0" zoomScaleNormal="100" workbookViewId="0">
      <pane xSplit="5" ySplit="3" topLeftCell="F59" activePane="bottomRight" state="frozen"/>
      <selection pane="topRight" activeCell="F1" sqref="F1"/>
      <selection pane="bottomLeft" activeCell="A4" sqref="A4"/>
      <selection pane="bottomRight" activeCell="AE76" sqref="AE76"/>
    </sheetView>
  </sheetViews>
  <sheetFormatPr baseColWidth="10" defaultColWidth="11.42578125" defaultRowHeight="13.5" x14ac:dyDescent="0.25"/>
  <cols>
    <col min="1" max="1" width="11.42578125" style="1"/>
    <col min="2" max="2" width="13.28515625" style="1" bestFit="1" customWidth="1"/>
    <col min="3" max="4" width="11.42578125" style="1"/>
    <col min="5" max="5" width="14.28515625" style="1" bestFit="1" customWidth="1"/>
    <col min="6" max="6" width="19.5703125" style="1" bestFit="1" customWidth="1"/>
    <col min="7" max="7" width="58.85546875" style="1" bestFit="1" customWidth="1"/>
    <col min="8" max="8" width="20.42578125" style="1" bestFit="1" customWidth="1"/>
    <col min="9" max="9" width="44.7109375" style="1" customWidth="1"/>
    <col min="10" max="10" width="18.42578125" style="1" customWidth="1"/>
    <col min="11" max="11" width="11.28515625" style="1" bestFit="1" customWidth="1"/>
    <col min="12" max="12" width="14.42578125" style="1" customWidth="1"/>
    <col min="13" max="14" width="11.42578125" style="1"/>
    <col min="15" max="16" width="12.85546875" style="1" customWidth="1"/>
    <col min="17" max="17" width="40.28515625" style="1" customWidth="1"/>
    <col min="18" max="20" width="11.42578125" style="1"/>
    <col min="21" max="21" width="15.28515625" style="1" customWidth="1"/>
    <col min="22" max="22" width="3.5703125" style="1" customWidth="1"/>
    <col min="23" max="23" width="5.5703125" style="1" bestFit="1" customWidth="1"/>
    <col min="24" max="24" width="6.7109375" style="1" bestFit="1" customWidth="1"/>
    <col min="25" max="25" width="5.5703125" style="1" customWidth="1"/>
    <col min="26" max="16384" width="11.42578125" style="1"/>
  </cols>
  <sheetData>
    <row r="1" spans="1:33" ht="80.25" customHeight="1" x14ac:dyDescent="0.25">
      <c r="A1" s="63"/>
      <c r="B1" s="64"/>
      <c r="C1" s="65" t="s">
        <v>13</v>
      </c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7"/>
      <c r="U1" s="9" t="s">
        <v>9</v>
      </c>
      <c r="V1" s="8"/>
      <c r="W1" s="8"/>
      <c r="X1" s="8"/>
      <c r="Y1" s="8"/>
    </row>
    <row r="2" spans="1:33" ht="7.5" customHeight="1" x14ac:dyDescent="0.3">
      <c r="A2" s="20"/>
      <c r="B2" s="21"/>
      <c r="C2" s="21"/>
      <c r="D2" s="21"/>
    </row>
    <row r="3" spans="1:33" ht="51" customHeight="1" x14ac:dyDescent="0.25">
      <c r="A3" s="6" t="s">
        <v>6</v>
      </c>
      <c r="B3" s="13" t="s">
        <v>19</v>
      </c>
      <c r="C3" s="6" t="s">
        <v>41</v>
      </c>
      <c r="D3" s="6" t="s">
        <v>62</v>
      </c>
      <c r="E3" s="7" t="s">
        <v>2</v>
      </c>
      <c r="F3" s="7" t="s">
        <v>124</v>
      </c>
      <c r="G3" s="6" t="s">
        <v>49</v>
      </c>
      <c r="H3" s="14" t="s">
        <v>118</v>
      </c>
      <c r="I3" s="6" t="s">
        <v>3</v>
      </c>
      <c r="J3" s="6" t="s">
        <v>42</v>
      </c>
      <c r="K3" s="6" t="s">
        <v>134</v>
      </c>
      <c r="L3" s="6" t="s">
        <v>133</v>
      </c>
      <c r="M3" s="6" t="s">
        <v>1</v>
      </c>
      <c r="N3" s="6" t="s">
        <v>8</v>
      </c>
      <c r="O3" s="7" t="s">
        <v>12</v>
      </c>
      <c r="P3" s="7" t="s">
        <v>43</v>
      </c>
      <c r="Q3" s="6" t="s">
        <v>11</v>
      </c>
      <c r="R3" s="6" t="s">
        <v>0</v>
      </c>
      <c r="S3" s="6" t="s">
        <v>10</v>
      </c>
      <c r="T3" s="6" t="s">
        <v>34</v>
      </c>
      <c r="U3" s="6" t="s">
        <v>4</v>
      </c>
      <c r="V3" s="2"/>
      <c r="W3" s="37" t="s">
        <v>15</v>
      </c>
      <c r="X3" s="37" t="s">
        <v>45</v>
      </c>
      <c r="Y3" s="37" t="s">
        <v>5</v>
      </c>
      <c r="Z3" s="37" t="s">
        <v>16</v>
      </c>
      <c r="AA3" s="37" t="s">
        <v>17</v>
      </c>
      <c r="AB3" s="37" t="s">
        <v>18</v>
      </c>
      <c r="AC3" s="37" t="s">
        <v>35</v>
      </c>
      <c r="AD3" s="3"/>
      <c r="AE3" s="2"/>
      <c r="AF3" s="4"/>
      <c r="AG3" s="5"/>
    </row>
    <row r="4" spans="1:33" s="27" customFormat="1" ht="15" x14ac:dyDescent="0.25">
      <c r="A4" s="41"/>
      <c r="B4" s="33"/>
      <c r="C4" s="32"/>
      <c r="D4" s="32"/>
      <c r="E4" s="34"/>
      <c r="F4" s="34"/>
      <c r="G4" s="32"/>
      <c r="H4" s="35"/>
      <c r="I4" s="32"/>
      <c r="J4" s="32"/>
      <c r="K4" s="32"/>
      <c r="L4" s="32"/>
      <c r="M4" s="32"/>
      <c r="N4" s="32"/>
      <c r="O4" s="34"/>
      <c r="P4" s="34"/>
      <c r="Q4" s="32"/>
      <c r="R4" s="32"/>
      <c r="S4" s="32"/>
      <c r="T4" s="32"/>
      <c r="U4" s="32"/>
      <c r="V4" s="29"/>
      <c r="W4" s="72" t="s">
        <v>96</v>
      </c>
      <c r="X4" s="73"/>
      <c r="Y4" s="73"/>
      <c r="Z4" s="73"/>
      <c r="AA4" s="73"/>
      <c r="AB4" s="73"/>
      <c r="AC4" s="74"/>
      <c r="AD4" s="26"/>
      <c r="AE4" s="29"/>
      <c r="AF4" s="30"/>
      <c r="AG4" s="31"/>
    </row>
    <row r="5" spans="1:33" s="27" customFormat="1" ht="15" x14ac:dyDescent="0.25">
      <c r="A5" s="41"/>
      <c r="B5" s="33"/>
      <c r="C5" s="32"/>
      <c r="D5" s="32"/>
      <c r="E5" s="34"/>
      <c r="F5" s="34"/>
      <c r="G5" s="32"/>
      <c r="H5" s="35"/>
      <c r="I5" s="32"/>
      <c r="J5" s="32"/>
      <c r="K5" s="32"/>
      <c r="L5" s="32"/>
      <c r="M5" s="32"/>
      <c r="N5" s="32"/>
      <c r="O5" s="34"/>
      <c r="P5" s="34"/>
      <c r="Q5" s="32"/>
      <c r="R5" s="36"/>
      <c r="S5" s="32"/>
      <c r="T5" s="32"/>
      <c r="U5" s="32"/>
      <c r="V5" s="29"/>
      <c r="W5" s="72"/>
      <c r="X5" s="73"/>
      <c r="Y5" s="73"/>
      <c r="Z5" s="73"/>
      <c r="AA5" s="73"/>
      <c r="AB5" s="73"/>
      <c r="AC5" s="74"/>
      <c r="AD5" s="26"/>
      <c r="AE5" s="29"/>
      <c r="AF5" s="30"/>
      <c r="AG5" s="31"/>
    </row>
    <row r="6" spans="1:33" s="27" customFormat="1" ht="66.75" hidden="1" x14ac:dyDescent="0.25">
      <c r="A6" s="41" t="s">
        <v>50</v>
      </c>
      <c r="B6" s="33" t="s">
        <v>61</v>
      </c>
      <c r="C6" s="32" t="s">
        <v>5</v>
      </c>
      <c r="D6" s="32" t="s">
        <v>64</v>
      </c>
      <c r="E6" s="34">
        <v>43126</v>
      </c>
      <c r="F6" s="34" t="s">
        <v>127</v>
      </c>
      <c r="G6" s="32" t="s">
        <v>65</v>
      </c>
      <c r="H6" s="35" t="s">
        <v>20</v>
      </c>
      <c r="I6" s="32" t="s">
        <v>75</v>
      </c>
      <c r="J6" s="32" t="s">
        <v>76</v>
      </c>
      <c r="K6" s="32" t="s">
        <v>76</v>
      </c>
      <c r="L6" s="32" t="s">
        <v>76</v>
      </c>
      <c r="M6" s="32" t="s">
        <v>28</v>
      </c>
      <c r="N6" s="32" t="s">
        <v>76</v>
      </c>
      <c r="O6" s="34">
        <v>43619</v>
      </c>
      <c r="P6" s="34">
        <v>43619</v>
      </c>
      <c r="Q6" s="32" t="s">
        <v>77</v>
      </c>
      <c r="R6" s="36">
        <v>43619</v>
      </c>
      <c r="S6" s="32" t="s">
        <v>38</v>
      </c>
      <c r="T6" s="32"/>
      <c r="U6" s="32" t="s">
        <v>78</v>
      </c>
      <c r="V6" s="29"/>
      <c r="W6" s="72"/>
      <c r="X6" s="73"/>
      <c r="Y6" s="73"/>
      <c r="Z6" s="73"/>
      <c r="AA6" s="73"/>
      <c r="AB6" s="73"/>
      <c r="AC6" s="74"/>
      <c r="AD6" s="26"/>
      <c r="AE6" s="29"/>
      <c r="AF6" s="30"/>
      <c r="AG6" s="31"/>
    </row>
    <row r="7" spans="1:33" s="27" customFormat="1" ht="66.75" hidden="1" x14ac:dyDescent="0.25">
      <c r="A7" s="41" t="s">
        <v>51</v>
      </c>
      <c r="B7" s="33" t="s">
        <v>61</v>
      </c>
      <c r="C7" s="32" t="s">
        <v>5</v>
      </c>
      <c r="D7" s="32" t="s">
        <v>64</v>
      </c>
      <c r="E7" s="34">
        <v>43126</v>
      </c>
      <c r="F7" s="34" t="s">
        <v>127</v>
      </c>
      <c r="G7" s="32" t="s">
        <v>66</v>
      </c>
      <c r="H7" s="35" t="s">
        <v>20</v>
      </c>
      <c r="I7" s="32" t="s">
        <v>79</v>
      </c>
      <c r="J7" s="32" t="s">
        <v>76</v>
      </c>
      <c r="K7" s="32" t="s">
        <v>76</v>
      </c>
      <c r="L7" s="32" t="s">
        <v>76</v>
      </c>
      <c r="M7" s="32" t="s">
        <v>28</v>
      </c>
      <c r="N7" s="32" t="s">
        <v>76</v>
      </c>
      <c r="O7" s="34">
        <v>43619</v>
      </c>
      <c r="P7" s="34">
        <v>43619</v>
      </c>
      <c r="Q7" s="32" t="s">
        <v>80</v>
      </c>
      <c r="R7" s="36">
        <v>43619</v>
      </c>
      <c r="S7" s="32" t="s">
        <v>38</v>
      </c>
      <c r="T7" s="32"/>
      <c r="U7" s="32" t="s">
        <v>78</v>
      </c>
      <c r="V7" s="29"/>
      <c r="W7" s="72"/>
      <c r="X7" s="73"/>
      <c r="Y7" s="73"/>
      <c r="Z7" s="73"/>
      <c r="AA7" s="73"/>
      <c r="AB7" s="73"/>
      <c r="AC7" s="74"/>
      <c r="AD7" s="26"/>
      <c r="AE7" s="29"/>
      <c r="AF7" s="30"/>
      <c r="AG7" s="31"/>
    </row>
    <row r="8" spans="1:33" s="27" customFormat="1" ht="80.25" hidden="1" x14ac:dyDescent="0.25">
      <c r="A8" s="41" t="s">
        <v>52</v>
      </c>
      <c r="B8" s="33" t="s">
        <v>61</v>
      </c>
      <c r="C8" s="32" t="s">
        <v>5</v>
      </c>
      <c r="D8" s="32" t="s">
        <v>64</v>
      </c>
      <c r="E8" s="34">
        <v>43126</v>
      </c>
      <c r="F8" s="34" t="s">
        <v>127</v>
      </c>
      <c r="G8" s="32" t="s">
        <v>67</v>
      </c>
      <c r="H8" s="35" t="s">
        <v>20</v>
      </c>
      <c r="I8" s="32" t="s">
        <v>81</v>
      </c>
      <c r="J8" s="32" t="s">
        <v>76</v>
      </c>
      <c r="K8" s="32" t="s">
        <v>76</v>
      </c>
      <c r="L8" s="32" t="s">
        <v>76</v>
      </c>
      <c r="M8" s="32" t="s">
        <v>28</v>
      </c>
      <c r="N8" s="32" t="s">
        <v>76</v>
      </c>
      <c r="O8" s="34">
        <v>43619</v>
      </c>
      <c r="P8" s="34">
        <v>43619</v>
      </c>
      <c r="Q8" s="32" t="s">
        <v>82</v>
      </c>
      <c r="R8" s="36">
        <v>43619</v>
      </c>
      <c r="S8" s="32" t="s">
        <v>38</v>
      </c>
      <c r="T8" s="32"/>
      <c r="U8" s="32" t="s">
        <v>78</v>
      </c>
      <c r="V8" s="29"/>
      <c r="W8" s="72"/>
      <c r="X8" s="73"/>
      <c r="Y8" s="73"/>
      <c r="Z8" s="73"/>
      <c r="AA8" s="73"/>
      <c r="AB8" s="73"/>
      <c r="AC8" s="74"/>
      <c r="AD8" s="26"/>
      <c r="AE8" s="29"/>
      <c r="AF8" s="30"/>
      <c r="AG8" s="31"/>
    </row>
    <row r="9" spans="1:33" s="27" customFormat="1" ht="53.25" hidden="1" x14ac:dyDescent="0.25">
      <c r="A9" s="41" t="s">
        <v>53</v>
      </c>
      <c r="B9" s="33" t="s">
        <v>61</v>
      </c>
      <c r="C9" s="32" t="s">
        <v>5</v>
      </c>
      <c r="D9" s="32" t="s">
        <v>64</v>
      </c>
      <c r="E9" s="34">
        <v>43126</v>
      </c>
      <c r="F9" s="34" t="s">
        <v>127</v>
      </c>
      <c r="G9" s="32" t="s">
        <v>68</v>
      </c>
      <c r="H9" s="35" t="s">
        <v>20</v>
      </c>
      <c r="I9" s="32" t="s">
        <v>83</v>
      </c>
      <c r="J9" s="32" t="s">
        <v>76</v>
      </c>
      <c r="K9" s="32" t="s">
        <v>76</v>
      </c>
      <c r="L9" s="32" t="s">
        <v>76</v>
      </c>
      <c r="M9" s="32" t="s">
        <v>28</v>
      </c>
      <c r="N9" s="32" t="s">
        <v>76</v>
      </c>
      <c r="O9" s="34">
        <v>43619</v>
      </c>
      <c r="P9" s="34">
        <v>43619</v>
      </c>
      <c r="Q9" s="32" t="s">
        <v>84</v>
      </c>
      <c r="R9" s="36">
        <v>43619</v>
      </c>
      <c r="S9" s="32" t="s">
        <v>38</v>
      </c>
      <c r="T9" s="32"/>
      <c r="U9" s="32" t="s">
        <v>78</v>
      </c>
      <c r="V9" s="29"/>
      <c r="W9" s="72"/>
      <c r="X9" s="73"/>
      <c r="Y9" s="73"/>
      <c r="Z9" s="73"/>
      <c r="AA9" s="73"/>
      <c r="AB9" s="73"/>
      <c r="AC9" s="74"/>
      <c r="AD9" s="26"/>
      <c r="AE9" s="29"/>
      <c r="AF9" s="30"/>
      <c r="AG9" s="31"/>
    </row>
    <row r="10" spans="1:33" s="27" customFormat="1" ht="53.25" hidden="1" x14ac:dyDescent="0.25">
      <c r="A10" s="41" t="s">
        <v>54</v>
      </c>
      <c r="B10" s="33" t="s">
        <v>61</v>
      </c>
      <c r="C10" s="32" t="s">
        <v>5</v>
      </c>
      <c r="D10" s="32" t="s">
        <v>64</v>
      </c>
      <c r="E10" s="34">
        <v>43126</v>
      </c>
      <c r="F10" s="34" t="s">
        <v>127</v>
      </c>
      <c r="G10" s="32" t="s">
        <v>69</v>
      </c>
      <c r="H10" s="35" t="s">
        <v>20</v>
      </c>
      <c r="I10" s="32" t="s">
        <v>95</v>
      </c>
      <c r="J10" s="32"/>
      <c r="K10" s="32"/>
      <c r="L10" s="32"/>
      <c r="M10" s="32"/>
      <c r="N10" s="32"/>
      <c r="O10" s="34"/>
      <c r="P10" s="34"/>
      <c r="Q10" s="32"/>
      <c r="R10" s="32"/>
      <c r="S10" s="32"/>
      <c r="T10" s="32"/>
      <c r="U10" s="32"/>
      <c r="V10" s="29"/>
      <c r="W10" s="72"/>
      <c r="X10" s="73"/>
      <c r="Y10" s="73"/>
      <c r="Z10" s="73"/>
      <c r="AA10" s="73"/>
      <c r="AB10" s="73"/>
      <c r="AC10" s="74"/>
      <c r="AD10" s="26"/>
      <c r="AE10" s="29"/>
      <c r="AF10" s="30"/>
      <c r="AG10" s="31"/>
    </row>
    <row r="11" spans="1:33" s="27" customFormat="1" ht="54" hidden="1" x14ac:dyDescent="0.25">
      <c r="A11" s="41" t="s">
        <v>55</v>
      </c>
      <c r="B11" s="33" t="s">
        <v>61</v>
      </c>
      <c r="C11" s="32" t="s">
        <v>5</v>
      </c>
      <c r="D11" s="32" t="s">
        <v>64</v>
      </c>
      <c r="E11" s="34">
        <v>43126</v>
      </c>
      <c r="F11" s="34" t="s">
        <v>127</v>
      </c>
      <c r="G11" s="32" t="s">
        <v>70</v>
      </c>
      <c r="H11" s="35" t="s">
        <v>20</v>
      </c>
      <c r="I11" s="32" t="s">
        <v>86</v>
      </c>
      <c r="J11" s="32" t="s">
        <v>76</v>
      </c>
      <c r="K11" s="32" t="s">
        <v>76</v>
      </c>
      <c r="L11" s="32" t="s">
        <v>76</v>
      </c>
      <c r="M11" s="32" t="s">
        <v>28</v>
      </c>
      <c r="N11" s="32" t="s">
        <v>76</v>
      </c>
      <c r="O11" s="34">
        <v>43619</v>
      </c>
      <c r="P11" s="34">
        <v>43619</v>
      </c>
      <c r="Q11" s="32" t="s">
        <v>84</v>
      </c>
      <c r="R11" s="36">
        <v>43619</v>
      </c>
      <c r="S11" s="32" t="s">
        <v>38</v>
      </c>
      <c r="T11" s="32"/>
      <c r="U11" s="32" t="s">
        <v>78</v>
      </c>
      <c r="V11" s="29"/>
      <c r="W11" s="72"/>
      <c r="X11" s="73"/>
      <c r="Y11" s="73"/>
      <c r="Z11" s="73"/>
      <c r="AA11" s="73"/>
      <c r="AB11" s="73"/>
      <c r="AC11" s="74"/>
      <c r="AD11" s="26"/>
      <c r="AE11" s="29"/>
      <c r="AF11" s="30"/>
      <c r="AG11" s="31"/>
    </row>
    <row r="12" spans="1:33" s="27" customFormat="1" ht="80.25" hidden="1" x14ac:dyDescent="0.25">
      <c r="A12" s="41" t="s">
        <v>56</v>
      </c>
      <c r="B12" s="33" t="s">
        <v>61</v>
      </c>
      <c r="C12" s="32" t="s">
        <v>5</v>
      </c>
      <c r="D12" s="32" t="s">
        <v>64</v>
      </c>
      <c r="E12" s="34">
        <v>43126</v>
      </c>
      <c r="F12" s="34" t="s">
        <v>127</v>
      </c>
      <c r="G12" s="32" t="s">
        <v>85</v>
      </c>
      <c r="H12" s="35" t="s">
        <v>20</v>
      </c>
      <c r="I12" s="32" t="s">
        <v>87</v>
      </c>
      <c r="J12" s="32" t="s">
        <v>76</v>
      </c>
      <c r="K12" s="32" t="s">
        <v>76</v>
      </c>
      <c r="L12" s="32" t="s">
        <v>76</v>
      </c>
      <c r="M12" s="32" t="s">
        <v>28</v>
      </c>
      <c r="N12" s="32" t="s">
        <v>76</v>
      </c>
      <c r="O12" s="34">
        <v>43619</v>
      </c>
      <c r="P12" s="34">
        <v>43619</v>
      </c>
      <c r="Q12" s="32" t="s">
        <v>80</v>
      </c>
      <c r="R12" s="36">
        <v>43619</v>
      </c>
      <c r="S12" s="32" t="s">
        <v>38</v>
      </c>
      <c r="T12" s="32"/>
      <c r="U12" s="32" t="s">
        <v>78</v>
      </c>
      <c r="V12" s="29"/>
      <c r="W12" s="72"/>
      <c r="X12" s="73"/>
      <c r="Y12" s="73"/>
      <c r="Z12" s="73"/>
      <c r="AA12" s="73"/>
      <c r="AB12" s="73"/>
      <c r="AC12" s="74"/>
      <c r="AD12" s="26"/>
      <c r="AE12" s="29"/>
      <c r="AF12" s="30"/>
      <c r="AG12" s="31"/>
    </row>
    <row r="13" spans="1:33" s="27" customFormat="1" ht="66.75" hidden="1" x14ac:dyDescent="0.25">
      <c r="A13" s="41" t="s">
        <v>57</v>
      </c>
      <c r="B13" s="33" t="s">
        <v>61</v>
      </c>
      <c r="C13" s="32" t="s">
        <v>5</v>
      </c>
      <c r="D13" s="32" t="s">
        <v>64</v>
      </c>
      <c r="E13" s="34">
        <v>43126</v>
      </c>
      <c r="F13" s="34" t="s">
        <v>127</v>
      </c>
      <c r="G13" s="32" t="s">
        <v>71</v>
      </c>
      <c r="H13" s="35" t="s">
        <v>20</v>
      </c>
      <c r="I13" s="32" t="s">
        <v>88</v>
      </c>
      <c r="J13" s="32" t="s">
        <v>76</v>
      </c>
      <c r="K13" s="32" t="s">
        <v>76</v>
      </c>
      <c r="L13" s="32" t="s">
        <v>76</v>
      </c>
      <c r="M13" s="32" t="s">
        <v>28</v>
      </c>
      <c r="N13" s="32" t="s">
        <v>76</v>
      </c>
      <c r="O13" s="34">
        <v>43619</v>
      </c>
      <c r="P13" s="34">
        <v>43619</v>
      </c>
      <c r="Q13" s="32" t="s">
        <v>89</v>
      </c>
      <c r="R13" s="36">
        <v>43619</v>
      </c>
      <c r="S13" s="32" t="s">
        <v>38</v>
      </c>
      <c r="T13" s="32"/>
      <c r="U13" s="32" t="s">
        <v>78</v>
      </c>
      <c r="V13" s="29"/>
      <c r="W13" s="72"/>
      <c r="X13" s="73"/>
      <c r="Y13" s="73"/>
      <c r="Z13" s="73"/>
      <c r="AA13" s="73"/>
      <c r="AB13" s="73"/>
      <c r="AC13" s="74"/>
      <c r="AD13" s="26"/>
      <c r="AE13" s="29"/>
      <c r="AF13" s="30"/>
      <c r="AG13" s="31"/>
    </row>
    <row r="14" spans="1:33" s="27" customFormat="1" ht="39.75" hidden="1" x14ac:dyDescent="0.25">
      <c r="A14" s="41" t="s">
        <v>58</v>
      </c>
      <c r="B14" s="33" t="s">
        <v>61</v>
      </c>
      <c r="C14" s="32" t="s">
        <v>5</v>
      </c>
      <c r="D14" s="32" t="s">
        <v>64</v>
      </c>
      <c r="E14" s="34">
        <v>43126</v>
      </c>
      <c r="F14" s="34" t="s">
        <v>127</v>
      </c>
      <c r="G14" s="32" t="s">
        <v>72</v>
      </c>
      <c r="H14" s="35" t="s">
        <v>20</v>
      </c>
      <c r="I14" s="32" t="s">
        <v>92</v>
      </c>
      <c r="J14" s="32" t="s">
        <v>76</v>
      </c>
      <c r="K14" s="32" t="s">
        <v>76</v>
      </c>
      <c r="L14" s="32" t="s">
        <v>76</v>
      </c>
      <c r="M14" s="32" t="s">
        <v>28</v>
      </c>
      <c r="N14" s="32" t="s">
        <v>76</v>
      </c>
      <c r="O14" s="34">
        <v>43619</v>
      </c>
      <c r="P14" s="34">
        <v>43619</v>
      </c>
      <c r="Q14" s="32" t="s">
        <v>93</v>
      </c>
      <c r="R14" s="36">
        <v>43619</v>
      </c>
      <c r="S14" s="32" t="s">
        <v>38</v>
      </c>
      <c r="T14" s="32"/>
      <c r="U14" s="32" t="s">
        <v>78</v>
      </c>
      <c r="V14" s="29"/>
      <c r="W14" s="72"/>
      <c r="X14" s="73"/>
      <c r="Y14" s="73"/>
      <c r="Z14" s="73"/>
      <c r="AA14" s="73"/>
      <c r="AB14" s="73"/>
      <c r="AC14" s="74"/>
      <c r="AD14" s="26"/>
      <c r="AE14" s="29"/>
      <c r="AF14" s="30"/>
      <c r="AG14" s="31"/>
    </row>
    <row r="15" spans="1:33" s="27" customFormat="1" ht="66.75" hidden="1" x14ac:dyDescent="0.25">
      <c r="A15" s="41" t="s">
        <v>59</v>
      </c>
      <c r="B15" s="33" t="s">
        <v>61</v>
      </c>
      <c r="C15" s="32" t="s">
        <v>5</v>
      </c>
      <c r="D15" s="32" t="s">
        <v>64</v>
      </c>
      <c r="E15" s="34">
        <v>43126</v>
      </c>
      <c r="F15" s="34" t="s">
        <v>127</v>
      </c>
      <c r="G15" s="32" t="s">
        <v>73</v>
      </c>
      <c r="H15" s="35" t="s">
        <v>20</v>
      </c>
      <c r="I15" s="32" t="s">
        <v>90</v>
      </c>
      <c r="J15" s="32" t="s">
        <v>76</v>
      </c>
      <c r="K15" s="32" t="s">
        <v>76</v>
      </c>
      <c r="L15" s="32" t="s">
        <v>76</v>
      </c>
      <c r="M15" s="32" t="s">
        <v>28</v>
      </c>
      <c r="N15" s="32" t="s">
        <v>76</v>
      </c>
      <c r="O15" s="34">
        <v>43619</v>
      </c>
      <c r="P15" s="34">
        <v>43619</v>
      </c>
      <c r="Q15" s="32" t="s">
        <v>91</v>
      </c>
      <c r="R15" s="36">
        <v>43619</v>
      </c>
      <c r="S15" s="32" t="s">
        <v>38</v>
      </c>
      <c r="T15" s="32"/>
      <c r="U15" s="32" t="s">
        <v>78</v>
      </c>
      <c r="V15" s="29"/>
      <c r="W15" s="72"/>
      <c r="X15" s="73"/>
      <c r="Y15" s="73"/>
      <c r="Z15" s="73"/>
      <c r="AA15" s="73"/>
      <c r="AB15" s="73"/>
      <c r="AC15" s="74"/>
      <c r="AD15" s="26"/>
      <c r="AE15" s="29"/>
      <c r="AF15" s="30"/>
      <c r="AG15" s="31"/>
    </row>
    <row r="16" spans="1:33" s="27" customFormat="1" ht="66.75" hidden="1" x14ac:dyDescent="0.25">
      <c r="A16" s="41" t="s">
        <v>60</v>
      </c>
      <c r="B16" s="33" t="s">
        <v>61</v>
      </c>
      <c r="C16" s="32" t="s">
        <v>5</v>
      </c>
      <c r="D16" s="32" t="s">
        <v>64</v>
      </c>
      <c r="E16" s="34">
        <v>43126</v>
      </c>
      <c r="F16" s="34" t="s">
        <v>127</v>
      </c>
      <c r="G16" s="32" t="s">
        <v>74</v>
      </c>
      <c r="H16" s="35" t="s">
        <v>20</v>
      </c>
      <c r="I16" s="32" t="s">
        <v>94</v>
      </c>
      <c r="J16" s="32" t="s">
        <v>76</v>
      </c>
      <c r="K16" s="32" t="s">
        <v>76</v>
      </c>
      <c r="L16" s="32" t="s">
        <v>76</v>
      </c>
      <c r="M16" s="32" t="s">
        <v>28</v>
      </c>
      <c r="N16" s="32" t="s">
        <v>76</v>
      </c>
      <c r="O16" s="34">
        <v>43830</v>
      </c>
      <c r="P16" s="34"/>
      <c r="Q16" s="32"/>
      <c r="R16" s="32"/>
      <c r="S16" s="32"/>
      <c r="T16" s="32"/>
      <c r="U16" s="32"/>
      <c r="V16" s="29"/>
      <c r="W16" s="75"/>
      <c r="X16" s="76"/>
      <c r="Y16" s="76"/>
      <c r="Z16" s="76"/>
      <c r="AA16" s="76"/>
      <c r="AB16" s="76"/>
      <c r="AC16" s="77"/>
      <c r="AD16" s="26"/>
      <c r="AE16" s="29"/>
      <c r="AF16" s="30"/>
      <c r="AG16" s="31"/>
    </row>
    <row r="17" spans="1:29" s="11" customFormat="1" ht="27" customHeight="1" x14ac:dyDescent="0.25">
      <c r="A17" s="18"/>
      <c r="B17" s="22"/>
      <c r="C17" s="23"/>
      <c r="D17" s="28"/>
      <c r="E17" s="24"/>
      <c r="F17" s="24"/>
      <c r="G17" s="10"/>
      <c r="H17" s="10"/>
      <c r="I17" s="9"/>
      <c r="J17" s="25"/>
      <c r="K17" s="24"/>
      <c r="L17" s="24"/>
      <c r="M17" s="10"/>
      <c r="N17" s="19"/>
      <c r="O17" s="12"/>
      <c r="P17" s="12"/>
      <c r="Q17" s="10"/>
      <c r="R17" s="12"/>
      <c r="S17" s="16"/>
      <c r="T17" s="10"/>
      <c r="U17" s="10"/>
      <c r="W17" s="10"/>
      <c r="X17" s="10"/>
      <c r="Y17" s="10"/>
      <c r="Z17" s="10"/>
      <c r="AA17" s="10"/>
      <c r="AB17" s="10"/>
      <c r="AC17" s="10"/>
    </row>
    <row r="18" spans="1:29" s="11" customFormat="1" ht="24.95" customHeight="1" x14ac:dyDescent="0.25">
      <c r="A18" s="18"/>
      <c r="B18" s="22"/>
      <c r="C18" s="23"/>
      <c r="D18" s="28"/>
      <c r="E18" s="24"/>
      <c r="F18" s="24"/>
      <c r="G18" s="10"/>
      <c r="H18" s="10"/>
      <c r="I18" s="9"/>
      <c r="J18" s="25"/>
      <c r="K18" s="24"/>
      <c r="L18" s="24"/>
      <c r="M18" s="10"/>
      <c r="N18" s="19"/>
      <c r="O18" s="12"/>
      <c r="P18" s="12"/>
      <c r="Q18" s="9"/>
      <c r="R18" s="12"/>
      <c r="S18" s="16"/>
      <c r="T18" s="10"/>
      <c r="U18" s="10"/>
      <c r="W18" s="10"/>
      <c r="X18" s="10"/>
      <c r="Y18" s="10"/>
      <c r="Z18" s="10"/>
      <c r="AA18" s="10"/>
      <c r="AB18" s="10"/>
      <c r="AC18" s="10"/>
    </row>
    <row r="19" spans="1:29" s="11" customFormat="1" ht="24.95" hidden="1" customHeight="1" x14ac:dyDescent="0.25">
      <c r="A19" s="18" t="s">
        <v>24</v>
      </c>
      <c r="B19" s="22" t="s">
        <v>40</v>
      </c>
      <c r="C19" s="23" t="str">
        <f t="shared" ref="C18:C24" si="0">_xlfn.IFS(B19="","",B19="Critique","FA",B19="Majeure","FA",B19="Mineure","FA",B19="Projet","FP",B19="Accident","FAA")</f>
        <v>FP</v>
      </c>
      <c r="D19" s="28" t="s">
        <v>63</v>
      </c>
      <c r="E19" s="24">
        <v>43552</v>
      </c>
      <c r="F19" s="24" t="s">
        <v>127</v>
      </c>
      <c r="G19" s="9" t="s">
        <v>26</v>
      </c>
      <c r="H19" s="10" t="s">
        <v>20</v>
      </c>
      <c r="I19" s="10" t="s">
        <v>27</v>
      </c>
      <c r="J19" s="25" t="str">
        <f t="shared" ref="J18:J24" si="1">_xlfn.IFS(B19="","",B19="Critique","Immédiat",B19="Majeure","3 jours",B19="Mineure","7 jours",B19="Projet","A l'étude",B19="Accident","Immédiat")</f>
        <v>A l'étude</v>
      </c>
      <c r="K19" s="24" t="str">
        <f>_xlfn.IFS(B19="","",B19="Critique",+E19,B19="Majeure",+E19+3,B19="Mineure",+E19+7,B19="Accident",+E19,B19="Projet","NC")</f>
        <v>NC</v>
      </c>
      <c r="L19" s="24" t="str">
        <f t="shared" ref="L18:L24" si="2">_xlfn.IFS(B19="","",B19="Critique",+E19+3,B19="Majeure",+E19+7,B19="Mineure",+E19+15,B19="Accident",+E19+3,B19="Projet","NC")</f>
        <v>NC</v>
      </c>
      <c r="M19" s="10" t="s">
        <v>28</v>
      </c>
      <c r="N19" s="19"/>
      <c r="O19" s="12">
        <v>43830</v>
      </c>
      <c r="P19" s="12"/>
      <c r="Q19" s="10"/>
      <c r="R19" s="12"/>
      <c r="S19" s="16">
        <f t="shared" ref="S17:S23" si="3">IF(R19&lt;&gt;"","X",0)</f>
        <v>0</v>
      </c>
      <c r="T19" s="10"/>
      <c r="U19" s="10"/>
      <c r="W19" s="10">
        <f t="shared" ref="W18:W25" si="4">IF(C19="FA",1,0)</f>
        <v>0</v>
      </c>
      <c r="X19" s="10">
        <f t="shared" ref="X18:X25" si="5">IF(AND((W19=1),(O19&lt;=K19)),1,0)</f>
        <v>0</v>
      </c>
      <c r="Y19" s="10">
        <f t="shared" ref="Y18:Y25" si="6">IF(C19="FP",1,0)</f>
        <v>1</v>
      </c>
      <c r="Z19" s="10">
        <f t="shared" ref="Z17:Z25" si="7">IF(R19&lt;&gt;"",+R19-E19,0)</f>
        <v>0</v>
      </c>
      <c r="AA19" s="10">
        <f t="shared" ref="AA18:AA24" si="8">IF(S19="X",1,0)</f>
        <v>0</v>
      </c>
      <c r="AB19" s="10">
        <f t="shared" ref="AB18:AB25" si="9">IF(S19="X",0,1)</f>
        <v>1</v>
      </c>
      <c r="AC19" s="10">
        <f t="shared" ref="AC18:AC24" si="10">+IF(T19="x",1,0)</f>
        <v>0</v>
      </c>
    </row>
    <row r="20" spans="1:29" s="11" customFormat="1" ht="24.95" hidden="1" customHeight="1" x14ac:dyDescent="0.25">
      <c r="A20" s="18" t="s">
        <v>25</v>
      </c>
      <c r="B20" s="22" t="s">
        <v>40</v>
      </c>
      <c r="C20" s="23" t="str">
        <f t="shared" si="0"/>
        <v>FP</v>
      </c>
      <c r="D20" s="28" t="s">
        <v>63</v>
      </c>
      <c r="E20" s="24">
        <v>43552</v>
      </c>
      <c r="F20" s="24" t="s">
        <v>127</v>
      </c>
      <c r="G20" s="9" t="s">
        <v>30</v>
      </c>
      <c r="H20" s="10" t="s">
        <v>20</v>
      </c>
      <c r="I20" s="10" t="s">
        <v>27</v>
      </c>
      <c r="J20" s="25" t="str">
        <f t="shared" si="1"/>
        <v>A l'étude</v>
      </c>
      <c r="K20" s="24" t="str">
        <f t="shared" ref="K20:K25" si="11">_xlfn.IFS(B20="","",B20="Critique",+E20,B20="Majeure",+E20+3,B20="Mineure",+E20+7,B20="Accident",+E20,B20="Projet","NC")</f>
        <v>NC</v>
      </c>
      <c r="L20" s="24" t="str">
        <f t="shared" si="2"/>
        <v>NC</v>
      </c>
      <c r="M20" s="10" t="s">
        <v>28</v>
      </c>
      <c r="N20" s="19"/>
      <c r="O20" s="12">
        <v>43830</v>
      </c>
      <c r="P20" s="12"/>
      <c r="Q20" s="10"/>
      <c r="R20" s="12"/>
      <c r="S20" s="16">
        <f t="shared" si="3"/>
        <v>0</v>
      </c>
      <c r="T20" s="10"/>
      <c r="U20" s="10"/>
      <c r="W20" s="10">
        <f t="shared" si="4"/>
        <v>0</v>
      </c>
      <c r="X20" s="10">
        <f t="shared" si="5"/>
        <v>0</v>
      </c>
      <c r="Y20" s="10">
        <f t="shared" si="6"/>
        <v>1</v>
      </c>
      <c r="Z20" s="10">
        <f t="shared" si="7"/>
        <v>0</v>
      </c>
      <c r="AA20" s="10">
        <f t="shared" si="8"/>
        <v>0</v>
      </c>
      <c r="AB20" s="10">
        <f t="shared" si="9"/>
        <v>1</v>
      </c>
      <c r="AC20" s="10">
        <f t="shared" si="10"/>
        <v>0</v>
      </c>
    </row>
    <row r="21" spans="1:29" s="11" customFormat="1" ht="24.95" hidden="1" customHeight="1" x14ac:dyDescent="0.25">
      <c r="A21" s="18" t="s">
        <v>29</v>
      </c>
      <c r="B21" s="22" t="s">
        <v>40</v>
      </c>
      <c r="C21" s="23" t="str">
        <f t="shared" si="0"/>
        <v>FP</v>
      </c>
      <c r="D21" s="28" t="s">
        <v>63</v>
      </c>
      <c r="E21" s="24">
        <v>43552</v>
      </c>
      <c r="F21" s="24" t="s">
        <v>127</v>
      </c>
      <c r="G21" s="10" t="s">
        <v>32</v>
      </c>
      <c r="H21" s="10" t="s">
        <v>20</v>
      </c>
      <c r="I21" s="10" t="s">
        <v>27</v>
      </c>
      <c r="J21" s="25" t="str">
        <f t="shared" si="1"/>
        <v>A l'étude</v>
      </c>
      <c r="K21" s="24" t="str">
        <f t="shared" si="11"/>
        <v>NC</v>
      </c>
      <c r="L21" s="24" t="str">
        <f t="shared" si="2"/>
        <v>NC</v>
      </c>
      <c r="M21" s="10" t="s">
        <v>28</v>
      </c>
      <c r="N21" s="19"/>
      <c r="O21" s="12">
        <v>43830</v>
      </c>
      <c r="P21" s="12"/>
      <c r="Q21" s="10"/>
      <c r="R21" s="12"/>
      <c r="S21" s="16">
        <f t="shared" si="3"/>
        <v>0</v>
      </c>
      <c r="T21" s="10"/>
      <c r="U21" s="10"/>
      <c r="W21" s="10">
        <f t="shared" si="4"/>
        <v>0</v>
      </c>
      <c r="X21" s="10">
        <f t="shared" si="5"/>
        <v>0</v>
      </c>
      <c r="Y21" s="10">
        <f t="shared" si="6"/>
        <v>1</v>
      </c>
      <c r="Z21" s="10">
        <f t="shared" si="7"/>
        <v>0</v>
      </c>
      <c r="AA21" s="10">
        <f t="shared" si="8"/>
        <v>0</v>
      </c>
      <c r="AB21" s="10">
        <f t="shared" si="9"/>
        <v>1</v>
      </c>
      <c r="AC21" s="10">
        <f t="shared" si="10"/>
        <v>0</v>
      </c>
    </row>
    <row r="22" spans="1:29" s="11" customFormat="1" ht="24.95" hidden="1" customHeight="1" x14ac:dyDescent="0.25">
      <c r="A22" s="18" t="s">
        <v>31</v>
      </c>
      <c r="B22" s="22" t="s">
        <v>40</v>
      </c>
      <c r="C22" s="23" t="str">
        <f t="shared" si="0"/>
        <v>FP</v>
      </c>
      <c r="D22" s="28" t="s">
        <v>63</v>
      </c>
      <c r="E22" s="24">
        <v>43553</v>
      </c>
      <c r="F22" s="24" t="s">
        <v>127</v>
      </c>
      <c r="G22" s="10" t="s">
        <v>33</v>
      </c>
      <c r="H22" s="10" t="s">
        <v>20</v>
      </c>
      <c r="I22" s="10" t="s">
        <v>27</v>
      </c>
      <c r="J22" s="25" t="str">
        <f t="shared" si="1"/>
        <v>A l'étude</v>
      </c>
      <c r="K22" s="24" t="str">
        <f t="shared" si="11"/>
        <v>NC</v>
      </c>
      <c r="L22" s="24" t="str">
        <f t="shared" si="2"/>
        <v>NC</v>
      </c>
      <c r="M22" s="10" t="s">
        <v>28</v>
      </c>
      <c r="N22" s="19"/>
      <c r="O22" s="12">
        <v>43830</v>
      </c>
      <c r="P22" s="12"/>
      <c r="Q22" s="10"/>
      <c r="R22" s="12"/>
      <c r="S22" s="16">
        <f t="shared" si="3"/>
        <v>0</v>
      </c>
      <c r="T22" s="10"/>
      <c r="U22" s="10"/>
      <c r="W22" s="10">
        <f t="shared" si="4"/>
        <v>0</v>
      </c>
      <c r="X22" s="10">
        <f t="shared" si="5"/>
        <v>0</v>
      </c>
      <c r="Y22" s="10">
        <f t="shared" si="6"/>
        <v>1</v>
      </c>
      <c r="Z22" s="10">
        <f t="shared" si="7"/>
        <v>0</v>
      </c>
      <c r="AA22" s="10">
        <f t="shared" si="8"/>
        <v>0</v>
      </c>
      <c r="AB22" s="10">
        <f t="shared" si="9"/>
        <v>1</v>
      </c>
      <c r="AC22" s="10">
        <f t="shared" si="10"/>
        <v>0</v>
      </c>
    </row>
    <row r="23" spans="1:29" s="11" customFormat="1" ht="24.95" customHeight="1" x14ac:dyDescent="0.25">
      <c r="A23" s="18"/>
      <c r="B23" s="22"/>
      <c r="C23" s="23"/>
      <c r="D23" s="28"/>
      <c r="E23" s="24"/>
      <c r="F23" s="24"/>
      <c r="G23" s="10"/>
      <c r="H23" s="10"/>
      <c r="I23" s="10"/>
      <c r="J23" s="25"/>
      <c r="K23" s="24"/>
      <c r="L23" s="24"/>
      <c r="M23" s="10"/>
      <c r="N23" s="19"/>
      <c r="O23" s="12"/>
      <c r="P23" s="12"/>
      <c r="Q23" s="9"/>
      <c r="R23" s="12"/>
      <c r="S23" s="16"/>
      <c r="T23" s="10"/>
      <c r="U23" s="10"/>
      <c r="W23" s="10"/>
      <c r="X23" s="10"/>
      <c r="Y23" s="10"/>
      <c r="Z23" s="10"/>
      <c r="AA23" s="10"/>
      <c r="AB23" s="10"/>
      <c r="AC23" s="10"/>
    </row>
    <row r="24" spans="1:29" s="11" customFormat="1" ht="24.95" customHeight="1" x14ac:dyDescent="0.25">
      <c r="A24" s="15"/>
      <c r="B24" s="22"/>
      <c r="C24" s="23"/>
      <c r="D24" s="28"/>
      <c r="E24" s="24"/>
      <c r="F24" s="24"/>
      <c r="G24" s="10"/>
      <c r="H24" s="10"/>
      <c r="I24" s="10"/>
      <c r="J24" s="25"/>
      <c r="K24" s="24"/>
      <c r="L24" s="24"/>
      <c r="M24" s="10"/>
      <c r="N24" s="19"/>
      <c r="O24" s="12"/>
      <c r="P24" s="12"/>
      <c r="Q24" s="9"/>
      <c r="R24" s="12"/>
      <c r="S24" s="16"/>
      <c r="T24" s="10"/>
      <c r="U24" s="10"/>
      <c r="W24" s="10"/>
      <c r="X24" s="10"/>
      <c r="Y24" s="10"/>
      <c r="Z24" s="10"/>
      <c r="AA24" s="10"/>
      <c r="AB24" s="10"/>
      <c r="AC24" s="10"/>
    </row>
    <row r="25" spans="1:29" s="11" customFormat="1" ht="24.95" customHeight="1" x14ac:dyDescent="0.25">
      <c r="A25" s="15"/>
      <c r="B25" s="22"/>
      <c r="C25" s="23"/>
      <c r="D25" s="28"/>
      <c r="E25" s="24"/>
      <c r="F25" s="24"/>
      <c r="G25" s="10"/>
      <c r="H25" s="10"/>
      <c r="I25" s="10"/>
      <c r="J25" s="25"/>
      <c r="K25" s="24"/>
      <c r="L25" s="24"/>
      <c r="M25" s="10"/>
      <c r="N25" s="19"/>
      <c r="O25" s="12"/>
      <c r="P25" s="10"/>
      <c r="Q25" s="10"/>
      <c r="R25" s="12"/>
      <c r="S25" s="16"/>
      <c r="T25" s="10"/>
      <c r="U25" s="10"/>
      <c r="W25" s="10"/>
      <c r="X25" s="10"/>
      <c r="Y25" s="10"/>
      <c r="Z25" s="10"/>
      <c r="AA25" s="10"/>
      <c r="AB25" s="10"/>
      <c r="AC25" s="10"/>
    </row>
    <row r="26" spans="1:29" s="11" customFormat="1" ht="24.95" hidden="1" customHeight="1" x14ac:dyDescent="0.25">
      <c r="A26" s="15" t="s">
        <v>46</v>
      </c>
      <c r="B26" s="22" t="s">
        <v>40</v>
      </c>
      <c r="C26" s="23" t="str">
        <f>_xlfn.IFS(B26="","",B26="Critique","FA",B26="Majeure","FA",B26="Mineure","FA",B26="Projet","FP",B26="Accident","FAA")</f>
        <v>FP</v>
      </c>
      <c r="D26" s="28" t="s">
        <v>63</v>
      </c>
      <c r="E26" s="24">
        <v>43584</v>
      </c>
      <c r="F26" s="24" t="s">
        <v>125</v>
      </c>
      <c r="G26" s="10" t="s">
        <v>39</v>
      </c>
      <c r="H26" s="10" t="s">
        <v>44</v>
      </c>
      <c r="I26" s="9" t="s">
        <v>47</v>
      </c>
      <c r="J26" s="25" t="str">
        <f>_xlfn.IFS(B26="","",B26="Critique","Immédiat",B26="Majeure","3 jours",B26="Mineure","7 jours",B26="Projet","A l'étude",B26="Accident","Immédiat")</f>
        <v>A l'étude</v>
      </c>
      <c r="K26" s="24" t="str">
        <f t="shared" ref="K26:K34" si="12">_xlfn.IFS(B26="","",B26="Critique",+E26,B26="Majeure",+E26+3,B26="Mineure",+E26+7,B26="Accident",+E26,B26="Projet","NC")</f>
        <v>NC</v>
      </c>
      <c r="L26" s="24" t="str">
        <f t="shared" ref="L26:L34" si="13">_xlfn.IFS(B26="","",B26="Critique",+E26+3,B26="Majeure",+E26+7,B26="Mineure",+E26+15,B26="Accident",+E26+3,B26="Projet","NC")</f>
        <v>NC</v>
      </c>
      <c r="M26" s="10" t="s">
        <v>23</v>
      </c>
      <c r="N26" s="19"/>
      <c r="O26" s="12">
        <v>43830</v>
      </c>
      <c r="P26" s="10"/>
      <c r="Q26" s="10" t="s">
        <v>48</v>
      </c>
      <c r="R26" s="12"/>
      <c r="S26" s="16">
        <f t="shared" ref="S26:S65" si="14">IF(R26&lt;&gt;"","X",0)</f>
        <v>0</v>
      </c>
      <c r="T26" s="10"/>
      <c r="U26" s="10"/>
      <c r="W26" s="10">
        <f>IF(C26="FA",1,0)</f>
        <v>0</v>
      </c>
      <c r="X26" s="10">
        <f>IF(AND((W26=1),(O26&lt;=K26)),1,0)</f>
        <v>0</v>
      </c>
      <c r="Y26" s="10">
        <f>IF(C26="FP",1,0)</f>
        <v>1</v>
      </c>
      <c r="Z26" s="10">
        <f>IF(R26&lt;&gt;"",+R26-E26,0)</f>
        <v>0</v>
      </c>
      <c r="AA26" s="10">
        <f>IF(S26="X",1,0)</f>
        <v>0</v>
      </c>
      <c r="AB26" s="10">
        <f>IF(S26="X",0,1)</f>
        <v>1</v>
      </c>
      <c r="AC26" s="10">
        <f>+IF(T26="x",1,0)</f>
        <v>0</v>
      </c>
    </row>
    <row r="27" spans="1:29" s="11" customFormat="1" ht="15" x14ac:dyDescent="0.25">
      <c r="A27" s="18"/>
      <c r="B27" s="22"/>
      <c r="C27" s="23"/>
      <c r="D27" s="28"/>
      <c r="E27" s="24"/>
      <c r="F27" s="24"/>
      <c r="G27" s="9"/>
      <c r="H27" s="10"/>
      <c r="I27" s="10"/>
      <c r="J27" s="25"/>
      <c r="K27" s="24"/>
      <c r="L27" s="24"/>
      <c r="M27" s="10"/>
      <c r="N27" s="19"/>
      <c r="O27" s="12"/>
      <c r="P27" s="12"/>
      <c r="Q27" s="9"/>
      <c r="R27" s="12"/>
      <c r="S27" s="16"/>
      <c r="T27" s="10"/>
      <c r="U27" s="10"/>
      <c r="W27" s="10"/>
      <c r="X27" s="10"/>
      <c r="Y27" s="10"/>
      <c r="Z27" s="10"/>
      <c r="AA27" s="10"/>
      <c r="AB27" s="10"/>
      <c r="AC27" s="10"/>
    </row>
    <row r="28" spans="1:29" s="11" customFormat="1" ht="135" hidden="1" x14ac:dyDescent="0.25">
      <c r="A28" s="15" t="s">
        <v>97</v>
      </c>
      <c r="B28" s="22" t="s">
        <v>40</v>
      </c>
      <c r="C28" s="23" t="str">
        <f t="shared" ref="C27:C44" si="15">_xlfn.IFS(B28="","",B28="Critique","FA",B28="Majeure","FA",B28="Mineure","FA",B28="Projet","FP",B28="Accident","FAA")</f>
        <v>FP</v>
      </c>
      <c r="D28" s="28" t="s">
        <v>63</v>
      </c>
      <c r="E28" s="24">
        <v>43622</v>
      </c>
      <c r="F28" s="24" t="s">
        <v>127</v>
      </c>
      <c r="G28" s="48" t="s">
        <v>105</v>
      </c>
      <c r="H28" s="10" t="s">
        <v>21</v>
      </c>
      <c r="I28" s="9" t="s">
        <v>113</v>
      </c>
      <c r="J28" s="25" t="str">
        <f>_xlfn.IFS(B28="","",B28="Critique","Immédiat",B28="Majeure","3 jours",B28="Mineure","7 jours",B28="Projet","A l'étude",B28="Accident","Immédiat")</f>
        <v>A l'étude</v>
      </c>
      <c r="K28" s="24" t="str">
        <f t="shared" si="12"/>
        <v>NC</v>
      </c>
      <c r="L28" s="24" t="str">
        <f t="shared" si="13"/>
        <v>NC</v>
      </c>
      <c r="M28" s="10" t="s">
        <v>37</v>
      </c>
      <c r="N28" s="19"/>
      <c r="O28" s="12">
        <v>43830</v>
      </c>
      <c r="P28" s="10"/>
      <c r="Q28" s="10"/>
      <c r="R28" s="12"/>
      <c r="S28" s="16">
        <f t="shared" si="14"/>
        <v>0</v>
      </c>
      <c r="T28" s="10"/>
      <c r="U28" s="10"/>
      <c r="W28" s="10">
        <f t="shared" ref="W27:W33" si="16">IF(C28="FA",1,0)</f>
        <v>0</v>
      </c>
      <c r="X28" s="10">
        <f t="shared" ref="X27:X33" si="17">IF(AND((W28=1),(O28&lt;=K28)),1,0)</f>
        <v>0</v>
      </c>
      <c r="Y28" s="10">
        <f t="shared" ref="Y27:Y33" si="18">IF(C28="FP",1,0)</f>
        <v>1</v>
      </c>
      <c r="Z28" s="10">
        <f t="shared" ref="Z27:Z33" si="19">IF(R28&lt;&gt;"",+R28-E28,0)</f>
        <v>0</v>
      </c>
      <c r="AA28" s="10">
        <f t="shared" ref="AA27:AA28" si="20">IF(S28="X",1,0)</f>
        <v>0</v>
      </c>
      <c r="AB28" s="10">
        <f t="shared" ref="AB27:AB33" si="21">IF(S28="X",0,1)</f>
        <v>1</v>
      </c>
      <c r="AC28" s="10">
        <f t="shared" ref="AC27:AC28" si="22">+IF(T28="x",1,0)</f>
        <v>0</v>
      </c>
    </row>
    <row r="29" spans="1:29" s="11" customFormat="1" ht="27" hidden="1" x14ac:dyDescent="0.25">
      <c r="A29" s="15" t="s">
        <v>98</v>
      </c>
      <c r="B29" s="22" t="s">
        <v>40</v>
      </c>
      <c r="C29" s="23" t="str">
        <f t="shared" si="15"/>
        <v>FP</v>
      </c>
      <c r="D29" s="28" t="s">
        <v>63</v>
      </c>
      <c r="E29" s="24">
        <v>43622</v>
      </c>
      <c r="F29" s="24" t="s">
        <v>127</v>
      </c>
      <c r="G29" s="9" t="s">
        <v>106</v>
      </c>
      <c r="H29" s="10" t="s">
        <v>20</v>
      </c>
      <c r="I29" s="9" t="s">
        <v>107</v>
      </c>
      <c r="J29" s="25" t="str">
        <f>_xlfn.IFS(B29="","",B29="Critique","Immédiat",B29="Majeure","3 jours",B29="Mineure","7 jours",B29="Projet","A l'étude",B29="Accident","Immédiat")</f>
        <v>A l'étude</v>
      </c>
      <c r="K29" s="24" t="str">
        <f t="shared" si="12"/>
        <v>NC</v>
      </c>
      <c r="L29" s="24" t="str">
        <f t="shared" si="13"/>
        <v>NC</v>
      </c>
      <c r="M29" s="10" t="s">
        <v>28</v>
      </c>
      <c r="N29" s="19"/>
      <c r="O29" s="12">
        <v>43830</v>
      </c>
      <c r="P29" s="10"/>
      <c r="Q29" s="10" t="s">
        <v>129</v>
      </c>
      <c r="R29" s="12"/>
      <c r="S29" s="16">
        <f t="shared" si="14"/>
        <v>0</v>
      </c>
      <c r="T29" s="10"/>
      <c r="U29" s="10"/>
      <c r="W29" s="10">
        <f t="shared" si="16"/>
        <v>0</v>
      </c>
      <c r="X29" s="10">
        <f t="shared" si="17"/>
        <v>0</v>
      </c>
      <c r="Y29" s="10">
        <f t="shared" si="18"/>
        <v>1</v>
      </c>
      <c r="Z29" s="10">
        <f t="shared" si="19"/>
        <v>0</v>
      </c>
      <c r="AA29" s="10"/>
      <c r="AB29" s="10">
        <f t="shared" si="21"/>
        <v>1</v>
      </c>
      <c r="AC29" s="10"/>
    </row>
    <row r="30" spans="1:29" s="11" customFormat="1" ht="67.5" hidden="1" x14ac:dyDescent="0.25">
      <c r="A30" s="44" t="s">
        <v>99</v>
      </c>
      <c r="B30" s="22" t="s">
        <v>40</v>
      </c>
      <c r="C30" s="23" t="str">
        <f t="shared" si="15"/>
        <v>FP</v>
      </c>
      <c r="D30" s="28" t="s">
        <v>63</v>
      </c>
      <c r="E30" s="24">
        <v>43622</v>
      </c>
      <c r="F30" s="24" t="s">
        <v>127</v>
      </c>
      <c r="G30" s="42" t="s">
        <v>108</v>
      </c>
      <c r="H30" s="10" t="s">
        <v>20</v>
      </c>
      <c r="I30" s="9" t="s">
        <v>114</v>
      </c>
      <c r="J30" s="43">
        <v>43739</v>
      </c>
      <c r="K30" s="24" t="str">
        <f t="shared" si="12"/>
        <v>NC</v>
      </c>
      <c r="L30" s="24" t="str">
        <f t="shared" si="13"/>
        <v>NC</v>
      </c>
      <c r="M30" s="10" t="s">
        <v>28</v>
      </c>
      <c r="N30" s="19"/>
      <c r="O30" s="12">
        <v>43830</v>
      </c>
      <c r="P30" s="10"/>
      <c r="Q30" s="10"/>
      <c r="R30" s="12"/>
      <c r="S30" s="16">
        <f t="shared" si="14"/>
        <v>0</v>
      </c>
      <c r="T30" s="10"/>
      <c r="U30" s="10"/>
      <c r="W30" s="10">
        <f t="shared" si="16"/>
        <v>0</v>
      </c>
      <c r="X30" s="10">
        <f t="shared" si="17"/>
        <v>0</v>
      </c>
      <c r="Y30" s="10">
        <f t="shared" si="18"/>
        <v>1</v>
      </c>
      <c r="Z30" s="10">
        <f t="shared" si="19"/>
        <v>0</v>
      </c>
      <c r="AA30" s="10"/>
      <c r="AB30" s="10">
        <f t="shared" si="21"/>
        <v>1</v>
      </c>
      <c r="AC30" s="10"/>
    </row>
    <row r="31" spans="1:29" s="11" customFormat="1" ht="40.5" hidden="1" x14ac:dyDescent="0.25">
      <c r="A31" s="18" t="s">
        <v>100</v>
      </c>
      <c r="B31" s="22" t="s">
        <v>40</v>
      </c>
      <c r="C31" s="23" t="str">
        <f t="shared" si="15"/>
        <v>FP</v>
      </c>
      <c r="D31" s="28" t="s">
        <v>63</v>
      </c>
      <c r="E31" s="24">
        <v>43622</v>
      </c>
      <c r="F31" s="24" t="s">
        <v>127</v>
      </c>
      <c r="G31" s="9" t="s">
        <v>112</v>
      </c>
      <c r="H31" s="10" t="s">
        <v>22</v>
      </c>
      <c r="I31" s="10" t="s">
        <v>111</v>
      </c>
      <c r="J31" s="43">
        <v>43647</v>
      </c>
      <c r="K31" s="24" t="str">
        <f t="shared" si="12"/>
        <v>NC</v>
      </c>
      <c r="L31" s="24" t="str">
        <f t="shared" si="13"/>
        <v>NC</v>
      </c>
      <c r="M31" s="10" t="s">
        <v>142</v>
      </c>
      <c r="N31" s="19"/>
      <c r="O31" s="12">
        <v>43830</v>
      </c>
      <c r="P31" s="10"/>
      <c r="Q31" s="10"/>
      <c r="R31" s="12"/>
      <c r="S31" s="16">
        <f t="shared" si="14"/>
        <v>0</v>
      </c>
      <c r="T31" s="10"/>
      <c r="U31" s="10"/>
      <c r="W31" s="10">
        <f t="shared" si="16"/>
        <v>0</v>
      </c>
      <c r="X31" s="10">
        <f t="shared" si="17"/>
        <v>0</v>
      </c>
      <c r="Y31" s="10">
        <f t="shared" si="18"/>
        <v>1</v>
      </c>
      <c r="Z31" s="10">
        <f t="shared" si="19"/>
        <v>0</v>
      </c>
      <c r="AA31" s="10"/>
      <c r="AB31" s="10">
        <f t="shared" si="21"/>
        <v>1</v>
      </c>
      <c r="AC31" s="10"/>
    </row>
    <row r="32" spans="1:29" s="11" customFormat="1" ht="54" hidden="1" x14ac:dyDescent="0.25">
      <c r="A32" s="18" t="s">
        <v>101</v>
      </c>
      <c r="B32" s="22" t="s">
        <v>40</v>
      </c>
      <c r="C32" s="23" t="str">
        <f t="shared" si="15"/>
        <v>FP</v>
      </c>
      <c r="D32" s="28" t="s">
        <v>63</v>
      </c>
      <c r="E32" s="24">
        <v>43627</v>
      </c>
      <c r="F32" s="24" t="s">
        <v>127</v>
      </c>
      <c r="G32" s="10" t="s">
        <v>109</v>
      </c>
      <c r="H32" s="10" t="s">
        <v>20</v>
      </c>
      <c r="I32" s="9" t="s">
        <v>115</v>
      </c>
      <c r="J32" s="25" t="str">
        <f>_xlfn.IFS(B32="","",B32="Critique","Immédiat",B32="Majeure","3 jours",B32="Mineure","7 jours",B32="Projet","A l'étude",B32="Accident","Immédiat")</f>
        <v>A l'étude</v>
      </c>
      <c r="K32" s="24" t="str">
        <f t="shared" si="12"/>
        <v>NC</v>
      </c>
      <c r="L32" s="24" t="str">
        <f t="shared" si="13"/>
        <v>NC</v>
      </c>
      <c r="M32" s="10" t="s">
        <v>28</v>
      </c>
      <c r="N32" s="19"/>
      <c r="O32" s="12">
        <v>43830</v>
      </c>
      <c r="P32" s="10"/>
      <c r="Q32" s="9" t="s">
        <v>123</v>
      </c>
      <c r="R32" s="12"/>
      <c r="S32" s="16">
        <f t="shared" si="14"/>
        <v>0</v>
      </c>
      <c r="T32" s="10"/>
      <c r="U32" s="10"/>
      <c r="W32" s="10">
        <f t="shared" si="16"/>
        <v>0</v>
      </c>
      <c r="X32" s="10">
        <f t="shared" si="17"/>
        <v>0</v>
      </c>
      <c r="Y32" s="10">
        <f t="shared" si="18"/>
        <v>1</v>
      </c>
      <c r="Z32" s="10">
        <f t="shared" si="19"/>
        <v>0</v>
      </c>
      <c r="AA32" s="10"/>
      <c r="AB32" s="10">
        <f t="shared" si="21"/>
        <v>1</v>
      </c>
      <c r="AC32" s="10"/>
    </row>
    <row r="33" spans="1:29" s="11" customFormat="1" ht="24.95" hidden="1" customHeight="1" x14ac:dyDescent="0.25">
      <c r="A33" s="18" t="s">
        <v>102</v>
      </c>
      <c r="B33" s="22" t="s">
        <v>40</v>
      </c>
      <c r="C33" s="23" t="str">
        <f t="shared" si="15"/>
        <v>FP</v>
      </c>
      <c r="D33" s="28" t="s">
        <v>63</v>
      </c>
      <c r="E33" s="24">
        <v>43627</v>
      </c>
      <c r="F33" s="24" t="s">
        <v>126</v>
      </c>
      <c r="G33" s="9" t="s">
        <v>116</v>
      </c>
      <c r="H33" s="10" t="s">
        <v>20</v>
      </c>
      <c r="I33" s="9" t="s">
        <v>117</v>
      </c>
      <c r="J33" s="43">
        <v>43628</v>
      </c>
      <c r="K33" s="24" t="str">
        <f t="shared" si="12"/>
        <v>NC</v>
      </c>
      <c r="L33" s="24" t="str">
        <f t="shared" si="13"/>
        <v>NC</v>
      </c>
      <c r="M33" s="10" t="s">
        <v>23</v>
      </c>
      <c r="N33" s="19"/>
      <c r="O33" s="12">
        <v>43830</v>
      </c>
      <c r="P33" s="10"/>
      <c r="Q33" s="10"/>
      <c r="R33" s="12"/>
      <c r="S33" s="16">
        <f t="shared" si="14"/>
        <v>0</v>
      </c>
      <c r="T33" s="10"/>
      <c r="U33" s="10"/>
      <c r="W33" s="10">
        <f t="shared" si="16"/>
        <v>0</v>
      </c>
      <c r="X33" s="10">
        <f t="shared" si="17"/>
        <v>0</v>
      </c>
      <c r="Y33" s="10">
        <f t="shared" si="18"/>
        <v>1</v>
      </c>
      <c r="Z33" s="10">
        <f t="shared" si="19"/>
        <v>0</v>
      </c>
      <c r="AA33" s="10"/>
      <c r="AB33" s="10">
        <f t="shared" si="21"/>
        <v>1</v>
      </c>
      <c r="AC33" s="10"/>
    </row>
    <row r="34" spans="1:29" s="11" customFormat="1" ht="15" x14ac:dyDescent="0.25">
      <c r="A34" s="18"/>
      <c r="B34" s="22"/>
      <c r="C34" s="23"/>
      <c r="D34" s="28"/>
      <c r="E34" s="24"/>
      <c r="F34" s="24"/>
      <c r="G34" s="9"/>
      <c r="H34" s="10"/>
      <c r="I34" s="9"/>
      <c r="J34" s="25"/>
      <c r="K34" s="24"/>
      <c r="L34" s="24"/>
      <c r="M34" s="9"/>
      <c r="N34" s="19"/>
      <c r="O34" s="12"/>
      <c r="P34" s="10"/>
      <c r="Q34" s="9"/>
      <c r="R34" s="12"/>
      <c r="S34" s="16"/>
      <c r="T34" s="10"/>
      <c r="U34" s="10"/>
      <c r="W34" s="10"/>
      <c r="X34" s="10"/>
      <c r="Y34" s="10"/>
      <c r="Z34" s="10"/>
      <c r="AA34" s="10"/>
      <c r="AB34" s="10"/>
      <c r="AC34" s="10"/>
    </row>
    <row r="35" spans="1:29" s="11" customFormat="1" ht="67.5" hidden="1" x14ac:dyDescent="0.25">
      <c r="A35" s="45" t="s">
        <v>103</v>
      </c>
      <c r="B35" s="22" t="s">
        <v>40</v>
      </c>
      <c r="C35" s="23" t="str">
        <f t="shared" si="15"/>
        <v>FP</v>
      </c>
      <c r="D35" s="28" t="s">
        <v>63</v>
      </c>
      <c r="E35" s="24">
        <v>43634</v>
      </c>
      <c r="F35" s="24" t="s">
        <v>127</v>
      </c>
      <c r="G35" s="9" t="s">
        <v>136</v>
      </c>
      <c r="H35" s="10" t="s">
        <v>20</v>
      </c>
      <c r="I35" s="9" t="s">
        <v>137</v>
      </c>
      <c r="J35" s="25" t="str">
        <f t="shared" ref="J34:J44" si="23">_xlfn.IFS(B35="","",B35="Critique","Immédiat",B35="Majeure","3 jours",B35="Mineure","7 jours",B35="Projet","A l'étude",B35="Accident","Immédiat")</f>
        <v>A l'étude</v>
      </c>
      <c r="K35" s="24" t="str">
        <f t="shared" ref="K35:K43" si="24">_xlfn.IFS(B35="","",B35="Critique",+E35,B35="Majeure",+E35+3,B35="Mineure",+E35+7,B35="Accident",+E35,B35="Projet","NC")</f>
        <v>NC</v>
      </c>
      <c r="L35" s="24" t="str">
        <f t="shared" ref="L35:L50" si="25">_xlfn.IFS(B35="","",B35="Critique",+E35+3,B35="Majeure",+E35+7,B35="Mineure",+E35+15,B35="Accident",+E35+3,B35="Projet","NC")</f>
        <v>NC</v>
      </c>
      <c r="M35" s="10" t="s">
        <v>28</v>
      </c>
      <c r="N35" s="19"/>
      <c r="O35" s="12">
        <v>43830</v>
      </c>
      <c r="P35" s="10"/>
      <c r="Q35" s="9" t="s">
        <v>132</v>
      </c>
      <c r="R35" s="12"/>
      <c r="S35" s="16">
        <f t="shared" si="14"/>
        <v>0</v>
      </c>
      <c r="T35" s="10"/>
      <c r="U35" s="10"/>
      <c r="W35" s="10">
        <f t="shared" ref="W34:W44" si="26">IF(C35="FA",1,0)</f>
        <v>0</v>
      </c>
      <c r="X35" s="10">
        <f t="shared" ref="X34:X44" si="27">IF(AND((W35=1),(O35&lt;=K35)),1,0)</f>
        <v>0</v>
      </c>
      <c r="Y35" s="10">
        <f t="shared" ref="Y34:Y44" si="28">IF(C35="FP",1,0)</f>
        <v>1</v>
      </c>
      <c r="Z35" s="10">
        <f t="shared" ref="Z34:Z46" si="29">IF(R35&lt;&gt;"",+R35-E35,0)</f>
        <v>0</v>
      </c>
      <c r="AA35" s="10"/>
      <c r="AB35" s="10">
        <f t="shared" ref="AB34:AB44" si="30">IF(S35="X",0,1)</f>
        <v>1</v>
      </c>
      <c r="AC35" s="10"/>
    </row>
    <row r="36" spans="1:29" s="11" customFormat="1" ht="40.5" hidden="1" x14ac:dyDescent="0.25">
      <c r="A36" s="18" t="s">
        <v>104</v>
      </c>
      <c r="B36" s="22" t="s">
        <v>40</v>
      </c>
      <c r="C36" s="23" t="str">
        <f t="shared" si="15"/>
        <v>FP</v>
      </c>
      <c r="D36" s="28" t="s">
        <v>63</v>
      </c>
      <c r="E36" s="24">
        <v>43635</v>
      </c>
      <c r="F36" s="24" t="s">
        <v>128</v>
      </c>
      <c r="G36" s="9" t="s">
        <v>122</v>
      </c>
      <c r="H36" s="10" t="s">
        <v>20</v>
      </c>
      <c r="I36" s="10"/>
      <c r="J36" s="25" t="str">
        <f t="shared" si="23"/>
        <v>A l'étude</v>
      </c>
      <c r="K36" s="24" t="str">
        <f t="shared" si="24"/>
        <v>NC</v>
      </c>
      <c r="L36" s="24" t="str">
        <f t="shared" si="25"/>
        <v>NC</v>
      </c>
      <c r="M36" s="10" t="s">
        <v>141</v>
      </c>
      <c r="N36" s="19"/>
      <c r="O36" s="12">
        <v>43830</v>
      </c>
      <c r="P36" s="10"/>
      <c r="Q36" s="10"/>
      <c r="R36" s="12"/>
      <c r="S36" s="16">
        <f t="shared" si="14"/>
        <v>0</v>
      </c>
      <c r="T36" s="10"/>
      <c r="U36" s="10"/>
      <c r="W36" s="10">
        <f t="shared" si="26"/>
        <v>0</v>
      </c>
      <c r="X36" s="10">
        <f t="shared" si="27"/>
        <v>0</v>
      </c>
      <c r="Y36" s="10">
        <f t="shared" si="28"/>
        <v>1</v>
      </c>
      <c r="Z36" s="10">
        <f t="shared" si="29"/>
        <v>0</v>
      </c>
      <c r="AA36" s="10"/>
      <c r="AB36" s="10">
        <f t="shared" si="30"/>
        <v>1</v>
      </c>
      <c r="AC36" s="10"/>
    </row>
    <row r="37" spans="1:29" s="11" customFormat="1" ht="15" x14ac:dyDescent="0.25">
      <c r="A37" s="18"/>
      <c r="B37" s="22"/>
      <c r="C37" s="23"/>
      <c r="D37" s="28"/>
      <c r="E37" s="24"/>
      <c r="F37" s="24"/>
      <c r="G37" s="9"/>
      <c r="H37" s="10"/>
      <c r="I37" s="9"/>
      <c r="J37" s="25"/>
      <c r="K37" s="24"/>
      <c r="L37" s="24"/>
      <c r="M37" s="10"/>
      <c r="N37" s="19"/>
      <c r="O37" s="12"/>
      <c r="P37" s="12"/>
      <c r="Q37" s="9"/>
      <c r="R37" s="12"/>
      <c r="S37" s="16"/>
      <c r="T37" s="10"/>
      <c r="U37" s="10"/>
      <c r="W37" s="10"/>
      <c r="X37" s="10"/>
      <c r="Y37" s="10"/>
      <c r="Z37" s="10"/>
      <c r="AA37" s="10"/>
      <c r="AB37" s="10"/>
      <c r="AC37" s="10"/>
    </row>
    <row r="38" spans="1:29" s="11" customFormat="1" ht="67.5" hidden="1" x14ac:dyDescent="0.25">
      <c r="A38" s="45" t="s">
        <v>120</v>
      </c>
      <c r="B38" s="22" t="s">
        <v>40</v>
      </c>
      <c r="C38" s="23" t="str">
        <f t="shared" si="15"/>
        <v>FP</v>
      </c>
      <c r="D38" s="28" t="s">
        <v>63</v>
      </c>
      <c r="E38" s="24">
        <v>43648</v>
      </c>
      <c r="F38" s="24" t="s">
        <v>130</v>
      </c>
      <c r="G38" s="9" t="s">
        <v>135</v>
      </c>
      <c r="H38" s="10" t="s">
        <v>119</v>
      </c>
      <c r="I38" s="9" t="s">
        <v>131</v>
      </c>
      <c r="J38" s="25" t="str">
        <f t="shared" si="23"/>
        <v>A l'étude</v>
      </c>
      <c r="K38" s="24" t="str">
        <f t="shared" si="24"/>
        <v>NC</v>
      </c>
      <c r="L38" s="24" t="str">
        <f t="shared" si="25"/>
        <v>NC</v>
      </c>
      <c r="M38" s="9" t="s">
        <v>138</v>
      </c>
      <c r="N38" s="19"/>
      <c r="O38" s="12">
        <v>43830</v>
      </c>
      <c r="P38" s="10"/>
      <c r="Q38" s="10"/>
      <c r="R38" s="12"/>
      <c r="S38" s="16">
        <f t="shared" si="14"/>
        <v>0</v>
      </c>
      <c r="T38" s="10"/>
      <c r="U38" s="10"/>
      <c r="W38" s="10">
        <f t="shared" si="26"/>
        <v>0</v>
      </c>
      <c r="X38" s="10">
        <f t="shared" si="27"/>
        <v>0</v>
      </c>
      <c r="Y38" s="10">
        <f t="shared" si="28"/>
        <v>1</v>
      </c>
      <c r="Z38" s="10">
        <f t="shared" si="29"/>
        <v>0</v>
      </c>
      <c r="AA38" s="10"/>
      <c r="AB38" s="10">
        <f t="shared" si="30"/>
        <v>1</v>
      </c>
      <c r="AC38" s="10"/>
    </row>
    <row r="39" spans="1:29" s="11" customFormat="1" ht="152.25" customHeight="1" x14ac:dyDescent="0.25">
      <c r="A39" s="18"/>
      <c r="B39" s="22"/>
      <c r="C39" s="23"/>
      <c r="D39" s="28"/>
      <c r="E39" s="24"/>
      <c r="F39" s="24"/>
      <c r="G39" s="9"/>
      <c r="H39" s="10"/>
      <c r="I39" s="47"/>
      <c r="J39" s="25"/>
      <c r="K39" s="24"/>
      <c r="L39" s="24"/>
      <c r="M39" s="10"/>
      <c r="N39" s="19"/>
      <c r="O39" s="12"/>
      <c r="P39" s="12"/>
      <c r="Q39" s="9"/>
      <c r="R39" s="12"/>
      <c r="S39" s="16"/>
      <c r="T39" s="10"/>
      <c r="U39" s="10"/>
      <c r="W39" s="10"/>
      <c r="X39" s="10"/>
      <c r="Y39" s="10"/>
      <c r="Z39" s="10"/>
      <c r="AA39" s="10"/>
      <c r="AB39" s="10"/>
      <c r="AC39" s="10"/>
    </row>
    <row r="40" spans="1:29" s="11" customFormat="1" ht="15" x14ac:dyDescent="0.25">
      <c r="A40" s="45"/>
      <c r="B40" s="22"/>
      <c r="C40" s="23"/>
      <c r="D40" s="28"/>
      <c r="E40" s="24"/>
      <c r="F40" s="24"/>
      <c r="G40" s="9"/>
      <c r="H40" s="10"/>
      <c r="I40" s="9"/>
      <c r="J40" s="25"/>
      <c r="K40" s="24"/>
      <c r="L40" s="24"/>
      <c r="M40" s="10"/>
      <c r="N40" s="19"/>
      <c r="O40" s="12"/>
      <c r="P40" s="12"/>
      <c r="Q40" s="10"/>
      <c r="R40" s="12"/>
      <c r="S40" s="16">
        <f t="shared" si="14"/>
        <v>0</v>
      </c>
      <c r="T40" s="10"/>
      <c r="U40" s="10"/>
      <c r="W40" s="10"/>
      <c r="X40" s="10"/>
      <c r="Y40" s="10"/>
      <c r="Z40" s="10"/>
      <c r="AA40" s="10"/>
      <c r="AB40" s="10"/>
      <c r="AC40" s="10"/>
    </row>
    <row r="41" spans="1:29" s="11" customFormat="1" ht="15" x14ac:dyDescent="0.25">
      <c r="A41" s="45"/>
      <c r="B41" s="22"/>
      <c r="C41" s="23"/>
      <c r="D41" s="28"/>
      <c r="E41" s="24"/>
      <c r="F41" s="24"/>
      <c r="G41" s="9"/>
      <c r="H41" s="10"/>
      <c r="I41" s="9"/>
      <c r="J41" s="25"/>
      <c r="K41" s="24"/>
      <c r="L41" s="24"/>
      <c r="M41" s="9"/>
      <c r="N41" s="19"/>
      <c r="O41" s="12"/>
      <c r="P41" s="12"/>
      <c r="Q41" s="9"/>
      <c r="R41" s="12"/>
      <c r="S41" s="16">
        <f t="shared" si="14"/>
        <v>0</v>
      </c>
      <c r="T41" s="10"/>
      <c r="U41" s="10"/>
      <c r="W41" s="10"/>
      <c r="X41" s="10"/>
      <c r="Y41" s="10"/>
      <c r="Z41" s="10"/>
      <c r="AA41" s="10"/>
      <c r="AB41" s="10"/>
      <c r="AC41" s="10"/>
    </row>
    <row r="42" spans="1:29" s="11" customFormat="1" ht="15" x14ac:dyDescent="0.25">
      <c r="A42" s="18"/>
      <c r="B42" s="22"/>
      <c r="C42" s="23"/>
      <c r="D42" s="28"/>
      <c r="E42" s="24"/>
      <c r="F42" s="24"/>
      <c r="G42" s="9"/>
      <c r="H42" s="10"/>
      <c r="I42" s="9"/>
      <c r="J42" s="25"/>
      <c r="K42" s="24"/>
      <c r="L42" s="24"/>
      <c r="M42" s="10"/>
      <c r="N42" s="19"/>
      <c r="O42" s="12"/>
      <c r="P42" s="12"/>
      <c r="Q42" s="9"/>
      <c r="R42" s="12"/>
      <c r="S42" s="16">
        <f t="shared" si="14"/>
        <v>0</v>
      </c>
      <c r="T42" s="10"/>
      <c r="U42" s="10"/>
      <c r="W42" s="10"/>
      <c r="X42" s="10"/>
      <c r="Y42" s="10"/>
      <c r="Z42" s="10"/>
      <c r="AA42" s="10"/>
      <c r="AB42" s="10"/>
      <c r="AC42" s="10"/>
    </row>
    <row r="43" spans="1:29" s="11" customFormat="1" ht="15" x14ac:dyDescent="0.25">
      <c r="A43" s="18"/>
      <c r="B43" s="22"/>
      <c r="C43" s="23"/>
      <c r="D43" s="28"/>
      <c r="E43" s="24"/>
      <c r="F43" s="24"/>
      <c r="G43" s="9"/>
      <c r="H43" s="10"/>
      <c r="I43" s="9"/>
      <c r="J43" s="25"/>
      <c r="K43" s="24"/>
      <c r="L43" s="24"/>
      <c r="M43" s="10"/>
      <c r="N43" s="19"/>
      <c r="O43" s="12"/>
      <c r="P43" s="12"/>
      <c r="Q43" s="9"/>
      <c r="R43" s="12"/>
      <c r="S43" s="16">
        <f t="shared" si="14"/>
        <v>0</v>
      </c>
      <c r="T43" s="10"/>
      <c r="U43" s="10"/>
      <c r="W43" s="10"/>
      <c r="X43" s="10"/>
      <c r="Y43" s="10"/>
      <c r="Z43" s="10"/>
      <c r="AA43" s="10"/>
      <c r="AB43" s="10"/>
      <c r="AC43" s="10"/>
    </row>
    <row r="44" spans="1:29" s="11" customFormat="1" ht="15" x14ac:dyDescent="0.25">
      <c r="A44" s="18"/>
      <c r="B44" s="22"/>
      <c r="C44" s="23"/>
      <c r="D44" s="28"/>
      <c r="E44" s="24"/>
      <c r="F44" s="24"/>
      <c r="G44" s="9"/>
      <c r="H44" s="10"/>
      <c r="I44" s="9"/>
      <c r="J44" s="25"/>
      <c r="K44" s="24"/>
      <c r="L44" s="24"/>
      <c r="M44" s="10"/>
      <c r="N44" s="19"/>
      <c r="O44" s="12"/>
      <c r="P44" s="12"/>
      <c r="Q44" s="9"/>
      <c r="R44" s="12"/>
      <c r="S44" s="16">
        <f t="shared" si="14"/>
        <v>0</v>
      </c>
      <c r="T44" s="10"/>
      <c r="U44" s="10"/>
      <c r="W44" s="10"/>
      <c r="X44" s="10"/>
      <c r="Y44" s="10"/>
      <c r="Z44" s="10"/>
      <c r="AA44" s="10"/>
      <c r="AB44" s="10"/>
      <c r="AC44" s="10"/>
    </row>
    <row r="45" spans="1:29" s="11" customFormat="1" ht="40.5" hidden="1" customHeight="1" x14ac:dyDescent="0.25">
      <c r="A45" s="18" t="s">
        <v>121</v>
      </c>
      <c r="B45" s="22" t="s">
        <v>40</v>
      </c>
      <c r="C45" s="23" t="str">
        <f>_xlfn.IFS(B45="","",B45="Critique","FA",B45="Majeure","FA",B45="Mineure","FA",B45="Projet","FP",B45="Accident","FAA")</f>
        <v>FP</v>
      </c>
      <c r="D45" s="28" t="s">
        <v>64</v>
      </c>
      <c r="E45" s="24">
        <v>43728</v>
      </c>
      <c r="F45" s="24" t="s">
        <v>127</v>
      </c>
      <c r="G45" s="9" t="s">
        <v>139</v>
      </c>
      <c r="H45" s="10" t="s">
        <v>20</v>
      </c>
      <c r="I45" s="9" t="s">
        <v>140</v>
      </c>
      <c r="J45" s="43">
        <v>43767</v>
      </c>
      <c r="K45" s="43">
        <v>43767</v>
      </c>
      <c r="L45" s="43">
        <v>43767</v>
      </c>
      <c r="M45" s="10" t="s">
        <v>23</v>
      </c>
      <c r="N45" s="19"/>
      <c r="O45" s="12">
        <v>43830</v>
      </c>
      <c r="P45" s="10"/>
      <c r="Q45" s="10"/>
      <c r="R45" s="12"/>
      <c r="S45" s="16">
        <f t="shared" si="14"/>
        <v>0</v>
      </c>
      <c r="T45" s="10"/>
      <c r="U45" s="10"/>
      <c r="W45" s="10">
        <f>IF(C45="FA",1,0)</f>
        <v>0</v>
      </c>
      <c r="X45" s="10">
        <f>IF(AND((W45=1),(O45&lt;=K45)),1,0)</f>
        <v>0</v>
      </c>
      <c r="Y45" s="10">
        <f>IF(C45="FP",1,0)</f>
        <v>1</v>
      </c>
      <c r="Z45" s="10">
        <f t="shared" ref="Z45" si="31">IF(R45&lt;&gt;"",+R45-E45,0)</f>
        <v>0</v>
      </c>
      <c r="AA45" s="10"/>
      <c r="AB45" s="10"/>
      <c r="AC45" s="10"/>
    </row>
    <row r="46" spans="1:29" s="11" customFormat="1" ht="27" customHeight="1" x14ac:dyDescent="0.25">
      <c r="A46" s="18"/>
      <c r="B46" s="22"/>
      <c r="C46" s="23"/>
      <c r="D46" s="28"/>
      <c r="E46" s="24"/>
      <c r="F46" s="24"/>
      <c r="G46" s="9"/>
      <c r="H46" s="10"/>
      <c r="I46" s="10"/>
      <c r="J46" s="25"/>
      <c r="K46" s="24"/>
      <c r="L46" s="24"/>
      <c r="M46" s="10"/>
      <c r="N46" s="19"/>
      <c r="O46" s="12"/>
      <c r="P46" s="12"/>
      <c r="Q46" s="9"/>
      <c r="R46" s="12"/>
      <c r="S46" s="16">
        <f t="shared" si="14"/>
        <v>0</v>
      </c>
      <c r="T46" s="10"/>
      <c r="U46" s="10"/>
      <c r="W46" s="10"/>
      <c r="X46" s="10"/>
      <c r="Y46" s="10"/>
      <c r="Z46" s="10"/>
      <c r="AA46" s="10"/>
      <c r="AB46" s="10"/>
      <c r="AC46" s="10"/>
    </row>
    <row r="47" spans="1:29" s="11" customFormat="1" ht="42" customHeight="1" x14ac:dyDescent="0.25">
      <c r="A47" s="18"/>
      <c r="B47" s="22"/>
      <c r="C47" s="23"/>
      <c r="D47" s="28"/>
      <c r="E47" s="24"/>
      <c r="F47" s="24"/>
      <c r="G47" s="9"/>
      <c r="H47" s="10"/>
      <c r="I47" s="10"/>
      <c r="J47" s="25"/>
      <c r="K47" s="24"/>
      <c r="L47" s="24"/>
      <c r="M47" s="10"/>
      <c r="N47" s="19"/>
      <c r="O47" s="12"/>
      <c r="P47" s="12"/>
      <c r="Q47" s="9"/>
      <c r="R47" s="12"/>
      <c r="S47" s="16">
        <f t="shared" si="14"/>
        <v>0</v>
      </c>
      <c r="T47" s="10"/>
      <c r="U47" s="10"/>
      <c r="W47" s="10"/>
      <c r="X47" s="10"/>
      <c r="Y47" s="10"/>
      <c r="Z47" s="10"/>
      <c r="AA47" s="10"/>
      <c r="AB47" s="10"/>
      <c r="AC47" s="10"/>
    </row>
    <row r="48" spans="1:29" s="11" customFormat="1" ht="15" x14ac:dyDescent="0.25">
      <c r="A48" s="18"/>
      <c r="B48" s="22"/>
      <c r="C48" s="23"/>
      <c r="D48" s="28"/>
      <c r="E48" s="24"/>
      <c r="F48" s="24"/>
      <c r="G48" s="9"/>
      <c r="H48" s="10"/>
      <c r="I48" s="9"/>
      <c r="J48" s="25"/>
      <c r="K48" s="24"/>
      <c r="L48" s="24"/>
      <c r="M48" s="10"/>
      <c r="N48" s="19"/>
      <c r="O48" s="12"/>
      <c r="P48" s="12"/>
      <c r="Q48" s="9"/>
      <c r="R48" s="12"/>
      <c r="S48" s="16">
        <f t="shared" si="14"/>
        <v>0</v>
      </c>
      <c r="T48" s="10"/>
      <c r="U48" s="10"/>
      <c r="W48" s="10"/>
      <c r="X48" s="10"/>
      <c r="Y48" s="10"/>
      <c r="Z48" s="10"/>
      <c r="AA48" s="10"/>
      <c r="AB48" s="10"/>
      <c r="AC48" s="10"/>
    </row>
    <row r="49" spans="1:29" s="11" customFormat="1" ht="27" customHeight="1" x14ac:dyDescent="0.25">
      <c r="A49" s="18"/>
      <c r="B49" s="22"/>
      <c r="C49" s="23"/>
      <c r="D49" s="28"/>
      <c r="E49" s="24"/>
      <c r="F49" s="24"/>
      <c r="G49" s="9"/>
      <c r="H49" s="10"/>
      <c r="I49" s="10"/>
      <c r="J49" s="25"/>
      <c r="K49" s="24"/>
      <c r="L49" s="24"/>
      <c r="M49" s="10"/>
      <c r="N49" s="19"/>
      <c r="O49" s="12"/>
      <c r="P49" s="12"/>
      <c r="Q49" s="9"/>
      <c r="R49" s="12"/>
      <c r="S49" s="16">
        <f t="shared" si="14"/>
        <v>0</v>
      </c>
      <c r="T49" s="10"/>
      <c r="U49" s="10"/>
      <c r="W49" s="10"/>
      <c r="X49" s="10"/>
      <c r="Y49" s="10"/>
      <c r="Z49" s="10"/>
      <c r="AA49" s="10"/>
      <c r="AB49" s="10"/>
      <c r="AC49" s="10"/>
    </row>
    <row r="50" spans="1:29" s="11" customFormat="1" ht="27" customHeight="1" x14ac:dyDescent="0.25">
      <c r="A50" s="18"/>
      <c r="B50" s="22"/>
      <c r="C50" s="23"/>
      <c r="D50" s="28"/>
      <c r="E50" s="24"/>
      <c r="F50" s="24"/>
      <c r="G50" s="9"/>
      <c r="H50" s="10"/>
      <c r="I50" s="9"/>
      <c r="J50" s="25"/>
      <c r="K50" s="24"/>
      <c r="L50" s="24"/>
      <c r="M50" s="10"/>
      <c r="N50" s="19"/>
      <c r="O50" s="12"/>
      <c r="P50" s="12"/>
      <c r="Q50" s="9"/>
      <c r="R50" s="12"/>
      <c r="S50" s="16">
        <f t="shared" si="14"/>
        <v>0</v>
      </c>
      <c r="T50" s="10"/>
      <c r="U50" s="10"/>
      <c r="W50" s="10"/>
      <c r="X50" s="10"/>
      <c r="Y50" s="10"/>
      <c r="Z50" s="10"/>
      <c r="AA50" s="10"/>
      <c r="AB50" s="10"/>
      <c r="AC50" s="10"/>
    </row>
    <row r="51" spans="1:29" s="11" customFormat="1" ht="15" x14ac:dyDescent="0.25">
      <c r="A51" s="59"/>
      <c r="B51" s="49"/>
      <c r="C51" s="50"/>
      <c r="D51" s="51"/>
      <c r="E51" s="52"/>
      <c r="F51" s="52"/>
      <c r="G51" s="53"/>
      <c r="H51" s="54"/>
      <c r="I51" s="53"/>
      <c r="J51" s="55"/>
      <c r="K51" s="52"/>
      <c r="L51" s="52"/>
      <c r="M51" s="54"/>
      <c r="N51" s="56"/>
      <c r="O51" s="57"/>
      <c r="P51" s="57"/>
      <c r="Q51" s="53"/>
      <c r="R51" s="57"/>
      <c r="S51" s="58">
        <f t="shared" si="14"/>
        <v>0</v>
      </c>
      <c r="T51" s="54"/>
      <c r="U51" s="60"/>
      <c r="W51" s="10"/>
      <c r="X51" s="10"/>
      <c r="Y51" s="10"/>
      <c r="Z51" s="10"/>
      <c r="AA51" s="10"/>
      <c r="AB51" s="10"/>
      <c r="AC51" s="10"/>
    </row>
    <row r="52" spans="1:29" s="11" customFormat="1" ht="15" x14ac:dyDescent="0.25">
      <c r="A52" s="59"/>
      <c r="B52" s="49"/>
      <c r="C52" s="50"/>
      <c r="D52" s="51"/>
      <c r="E52" s="52"/>
      <c r="F52" s="52"/>
      <c r="G52" s="53"/>
      <c r="H52" s="54"/>
      <c r="I52" s="53"/>
      <c r="J52" s="55"/>
      <c r="K52" s="52"/>
      <c r="L52" s="52"/>
      <c r="M52" s="54"/>
      <c r="N52" s="56"/>
      <c r="O52" s="57"/>
      <c r="P52" s="57"/>
      <c r="Q52" s="53"/>
      <c r="R52" s="57"/>
      <c r="S52" s="58">
        <f t="shared" si="14"/>
        <v>0</v>
      </c>
      <c r="T52" s="54"/>
      <c r="U52" s="60"/>
      <c r="W52" s="10"/>
      <c r="X52" s="10"/>
      <c r="Y52" s="10"/>
      <c r="Z52" s="10"/>
      <c r="AA52" s="10"/>
      <c r="AB52" s="10"/>
      <c r="AC52" s="10"/>
    </row>
    <row r="53" spans="1:29" s="11" customFormat="1" ht="15" x14ac:dyDescent="0.25">
      <c r="A53" s="59"/>
      <c r="B53" s="49"/>
      <c r="C53" s="50"/>
      <c r="D53" s="51"/>
      <c r="E53" s="52"/>
      <c r="F53" s="52"/>
      <c r="G53" s="53"/>
      <c r="H53" s="54"/>
      <c r="I53" s="53"/>
      <c r="J53" s="55"/>
      <c r="K53" s="52"/>
      <c r="L53" s="52"/>
      <c r="M53" s="54"/>
      <c r="N53" s="56"/>
      <c r="O53" s="57"/>
      <c r="P53" s="57"/>
      <c r="Q53" s="53"/>
      <c r="R53" s="57"/>
      <c r="S53" s="58">
        <f t="shared" si="14"/>
        <v>0</v>
      </c>
      <c r="T53" s="54"/>
      <c r="U53" s="60"/>
      <c r="W53" s="10"/>
      <c r="X53" s="10"/>
      <c r="Y53" s="10"/>
      <c r="Z53" s="10"/>
      <c r="AA53" s="10"/>
      <c r="AB53" s="10"/>
      <c r="AC53" s="10"/>
    </row>
    <row r="54" spans="1:29" s="11" customFormat="1" ht="15" x14ac:dyDescent="0.25">
      <c r="A54" s="18"/>
      <c r="B54" s="22"/>
      <c r="C54" s="50"/>
      <c r="D54" s="28"/>
      <c r="E54" s="24"/>
      <c r="F54" s="24"/>
      <c r="G54" s="9"/>
      <c r="H54" s="10"/>
      <c r="I54" s="9"/>
      <c r="J54" s="25"/>
      <c r="K54" s="24"/>
      <c r="L54" s="24"/>
      <c r="M54" s="10"/>
      <c r="N54" s="19"/>
      <c r="O54" s="12"/>
      <c r="P54" s="12"/>
      <c r="Q54" s="9"/>
      <c r="R54" s="12"/>
      <c r="S54" s="58">
        <f t="shared" si="14"/>
        <v>0</v>
      </c>
      <c r="T54" s="10"/>
      <c r="U54" s="10"/>
      <c r="W54" s="10"/>
      <c r="X54" s="10"/>
      <c r="Y54" s="10"/>
      <c r="Z54" s="10"/>
      <c r="AA54" s="10"/>
      <c r="AB54" s="10"/>
      <c r="AC54" s="10"/>
    </row>
    <row r="55" spans="1:29" s="11" customFormat="1" ht="15" x14ac:dyDescent="0.25">
      <c r="A55" s="18"/>
      <c r="B55" s="22"/>
      <c r="C55" s="50"/>
      <c r="D55" s="28"/>
      <c r="E55" s="24"/>
      <c r="F55" s="24"/>
      <c r="G55" s="9"/>
      <c r="H55" s="10"/>
      <c r="I55" s="9"/>
      <c r="J55" s="25"/>
      <c r="K55" s="24"/>
      <c r="L55" s="24"/>
      <c r="M55" s="10"/>
      <c r="N55" s="19"/>
      <c r="O55" s="12"/>
      <c r="P55" s="12"/>
      <c r="Q55" s="9"/>
      <c r="R55" s="12"/>
      <c r="S55" s="58">
        <f t="shared" si="14"/>
        <v>0</v>
      </c>
      <c r="T55" s="10"/>
      <c r="U55" s="10"/>
      <c r="W55" s="10"/>
      <c r="X55" s="10"/>
      <c r="Y55" s="10"/>
      <c r="Z55" s="10"/>
      <c r="AA55" s="10"/>
      <c r="AB55" s="10"/>
      <c r="AC55" s="10"/>
    </row>
    <row r="56" spans="1:29" s="11" customFormat="1" ht="15" x14ac:dyDescent="0.25">
      <c r="A56" s="18"/>
      <c r="B56" s="22"/>
      <c r="C56" s="50"/>
      <c r="D56" s="28"/>
      <c r="E56" s="24"/>
      <c r="F56" s="24"/>
      <c r="G56" s="9"/>
      <c r="H56" s="10"/>
      <c r="I56" s="9"/>
      <c r="J56" s="25"/>
      <c r="K56" s="24"/>
      <c r="L56" s="24"/>
      <c r="M56" s="10"/>
      <c r="N56" s="19"/>
      <c r="O56" s="12"/>
      <c r="P56" s="12"/>
      <c r="Q56" s="9"/>
      <c r="R56" s="12"/>
      <c r="S56" s="58">
        <f t="shared" si="14"/>
        <v>0</v>
      </c>
      <c r="T56" s="10"/>
      <c r="U56" s="10"/>
      <c r="W56" s="10"/>
      <c r="X56" s="10"/>
      <c r="Y56" s="10"/>
      <c r="Z56" s="10"/>
      <c r="AA56" s="10"/>
      <c r="AB56" s="10"/>
      <c r="AC56" s="10"/>
    </row>
    <row r="57" spans="1:29" s="11" customFormat="1" ht="15" x14ac:dyDescent="0.25">
      <c r="A57" s="18"/>
      <c r="B57" s="22"/>
      <c r="C57" s="50"/>
      <c r="D57" s="28"/>
      <c r="E57" s="24"/>
      <c r="F57" s="24"/>
      <c r="G57" s="9"/>
      <c r="H57" s="10"/>
      <c r="I57" s="9"/>
      <c r="J57" s="25"/>
      <c r="K57" s="24"/>
      <c r="L57" s="24"/>
      <c r="M57" s="10"/>
      <c r="N57" s="19"/>
      <c r="O57" s="12"/>
      <c r="P57" s="12"/>
      <c r="Q57" s="9"/>
      <c r="R57" s="12"/>
      <c r="S57" s="58">
        <f t="shared" si="14"/>
        <v>0</v>
      </c>
      <c r="T57" s="10"/>
      <c r="U57" s="10"/>
      <c r="W57" s="10"/>
      <c r="X57" s="10"/>
      <c r="Y57" s="10"/>
      <c r="Z57" s="10"/>
      <c r="AA57" s="10"/>
      <c r="AB57" s="10"/>
      <c r="AC57" s="10"/>
    </row>
    <row r="58" spans="1:29" s="11" customFormat="1" ht="63" customHeight="1" x14ac:dyDescent="0.25">
      <c r="A58" s="18"/>
      <c r="B58" s="22"/>
      <c r="C58" s="23"/>
      <c r="D58" s="28"/>
      <c r="E58" s="24"/>
      <c r="F58" s="24"/>
      <c r="G58" s="9"/>
      <c r="H58" s="10"/>
      <c r="I58" s="9"/>
      <c r="J58" s="25"/>
      <c r="K58" s="24"/>
      <c r="L58" s="24"/>
      <c r="M58" s="10"/>
      <c r="N58" s="19"/>
      <c r="O58" s="12"/>
      <c r="P58" s="12"/>
      <c r="Q58" s="9"/>
      <c r="R58" s="12"/>
      <c r="S58" s="58">
        <f t="shared" si="14"/>
        <v>0</v>
      </c>
      <c r="T58" s="10"/>
      <c r="U58" s="10"/>
      <c r="W58" s="10"/>
      <c r="X58" s="10"/>
      <c r="Y58" s="10"/>
      <c r="Z58" s="10"/>
      <c r="AA58" s="10"/>
      <c r="AB58" s="10"/>
      <c r="AC58" s="10"/>
    </row>
    <row r="59" spans="1:29" s="11" customFormat="1" ht="60.75" customHeight="1" x14ac:dyDescent="0.25">
      <c r="A59" s="18"/>
      <c r="B59" s="22"/>
      <c r="C59" s="23"/>
      <c r="D59" s="28"/>
      <c r="E59" s="24"/>
      <c r="F59" s="24"/>
      <c r="G59" s="9"/>
      <c r="H59" s="10"/>
      <c r="I59" s="9"/>
      <c r="J59" s="25"/>
      <c r="K59" s="24"/>
      <c r="L59" s="24"/>
      <c r="M59" s="10"/>
      <c r="N59" s="19"/>
      <c r="O59" s="12"/>
      <c r="P59" s="12"/>
      <c r="Q59" s="9"/>
      <c r="R59" s="12"/>
      <c r="S59" s="58">
        <f t="shared" si="14"/>
        <v>0</v>
      </c>
      <c r="T59" s="10"/>
      <c r="U59" s="10"/>
      <c r="W59" s="10"/>
      <c r="X59" s="10"/>
      <c r="Y59" s="10"/>
      <c r="Z59" s="10"/>
      <c r="AA59" s="10"/>
      <c r="AB59" s="10"/>
      <c r="AC59" s="10"/>
    </row>
    <row r="60" spans="1:29" s="11" customFormat="1" ht="15" x14ac:dyDescent="0.25">
      <c r="A60" s="18"/>
      <c r="B60" s="22"/>
      <c r="C60" s="23"/>
      <c r="D60" s="28"/>
      <c r="E60" s="24"/>
      <c r="F60" s="24"/>
      <c r="G60" s="9"/>
      <c r="H60" s="10"/>
      <c r="I60" s="9"/>
      <c r="J60" s="25"/>
      <c r="K60" s="24"/>
      <c r="L60" s="24"/>
      <c r="M60" s="10"/>
      <c r="N60" s="19"/>
      <c r="O60" s="12"/>
      <c r="P60" s="12"/>
      <c r="Q60" s="9"/>
      <c r="R60" s="12"/>
      <c r="S60" s="58">
        <f t="shared" si="14"/>
        <v>0</v>
      </c>
      <c r="T60" s="10"/>
      <c r="U60" s="10"/>
      <c r="W60" s="10"/>
      <c r="X60" s="10"/>
      <c r="Y60" s="10"/>
      <c r="Z60" s="10"/>
      <c r="AA60" s="10"/>
      <c r="AB60" s="10"/>
      <c r="AC60" s="10"/>
    </row>
    <row r="61" spans="1:29" s="11" customFormat="1" ht="47.25" customHeight="1" x14ac:dyDescent="0.25">
      <c r="A61" s="18"/>
      <c r="B61" s="22"/>
      <c r="C61" s="23"/>
      <c r="D61" s="28"/>
      <c r="E61" s="24"/>
      <c r="F61" s="24"/>
      <c r="G61" s="9"/>
      <c r="H61" s="10"/>
      <c r="I61" s="9"/>
      <c r="J61" s="25"/>
      <c r="K61" s="24"/>
      <c r="L61" s="24"/>
      <c r="M61" s="10"/>
      <c r="N61" s="19"/>
      <c r="O61" s="12"/>
      <c r="P61" s="12"/>
      <c r="Q61" s="9"/>
      <c r="R61" s="12"/>
      <c r="S61" s="58">
        <f t="shared" si="14"/>
        <v>0</v>
      </c>
      <c r="T61" s="10"/>
      <c r="U61" s="10"/>
      <c r="W61" s="10"/>
      <c r="X61" s="10"/>
      <c r="Y61" s="10"/>
      <c r="Z61" s="10"/>
      <c r="AA61" s="10"/>
      <c r="AB61" s="10"/>
      <c r="AC61" s="10"/>
    </row>
    <row r="62" spans="1:29" s="11" customFormat="1" ht="15" x14ac:dyDescent="0.25">
      <c r="A62" s="18"/>
      <c r="B62" s="22"/>
      <c r="C62" s="23"/>
      <c r="D62" s="28"/>
      <c r="E62" s="24"/>
      <c r="F62" s="24"/>
      <c r="G62" s="61"/>
      <c r="H62" s="10"/>
      <c r="I62" s="9"/>
      <c r="J62" s="25"/>
      <c r="K62" s="24"/>
      <c r="L62" s="24"/>
      <c r="M62" s="10"/>
      <c r="N62" s="19"/>
      <c r="O62" s="12"/>
      <c r="P62" s="12"/>
      <c r="Q62" s="9"/>
      <c r="R62" s="12"/>
      <c r="S62" s="58">
        <f t="shared" si="14"/>
        <v>0</v>
      </c>
      <c r="T62" s="10"/>
      <c r="U62" s="10"/>
      <c r="W62" s="10"/>
      <c r="X62" s="10"/>
      <c r="Y62" s="10"/>
      <c r="Z62" s="10"/>
      <c r="AA62" s="10"/>
      <c r="AB62" s="10"/>
      <c r="AC62" s="10"/>
    </row>
    <row r="63" spans="1:29" s="11" customFormat="1" ht="15" x14ac:dyDescent="0.25">
      <c r="A63" s="18"/>
      <c r="B63" s="22"/>
      <c r="C63" s="23"/>
      <c r="D63" s="28"/>
      <c r="E63" s="24"/>
      <c r="F63" s="24"/>
      <c r="G63" s="61"/>
      <c r="H63" s="10"/>
      <c r="I63" s="9"/>
      <c r="J63" s="25"/>
      <c r="K63" s="24"/>
      <c r="L63" s="24"/>
      <c r="M63" s="10"/>
      <c r="N63" s="19"/>
      <c r="O63" s="12"/>
      <c r="P63" s="12"/>
      <c r="Q63" s="9"/>
      <c r="R63" s="12"/>
      <c r="S63" s="58">
        <f t="shared" si="14"/>
        <v>0</v>
      </c>
      <c r="T63" s="10"/>
      <c r="U63" s="10"/>
      <c r="W63" s="10"/>
      <c r="X63" s="10"/>
      <c r="Y63" s="10"/>
      <c r="Z63" s="10"/>
      <c r="AA63" s="10"/>
      <c r="AB63" s="10"/>
      <c r="AC63" s="10"/>
    </row>
    <row r="64" spans="1:29" s="11" customFormat="1" ht="37.5" customHeight="1" x14ac:dyDescent="0.25">
      <c r="A64" s="18"/>
      <c r="B64" s="22"/>
      <c r="C64" s="23"/>
      <c r="D64" s="28"/>
      <c r="E64" s="24"/>
      <c r="F64" s="24"/>
      <c r="G64" s="9"/>
      <c r="H64" s="10"/>
      <c r="I64" s="9"/>
      <c r="J64" s="25"/>
      <c r="K64" s="24"/>
      <c r="L64" s="24"/>
      <c r="M64" s="10"/>
      <c r="N64" s="19"/>
      <c r="O64" s="12"/>
      <c r="P64" s="12"/>
      <c r="Q64" s="9"/>
      <c r="R64" s="12"/>
      <c r="S64" s="16">
        <f t="shared" si="14"/>
        <v>0</v>
      </c>
      <c r="T64" s="10"/>
      <c r="U64" s="10"/>
      <c r="W64" s="10"/>
      <c r="X64" s="10"/>
      <c r="Y64" s="10"/>
      <c r="Z64" s="10"/>
      <c r="AA64" s="10"/>
      <c r="AB64" s="10"/>
      <c r="AC64" s="10"/>
    </row>
    <row r="65" spans="1:29" s="11" customFormat="1" ht="15" x14ac:dyDescent="0.25">
      <c r="A65" s="18"/>
      <c r="B65" s="22"/>
      <c r="C65" s="23"/>
      <c r="D65" s="28"/>
      <c r="E65" s="24"/>
      <c r="F65" s="24"/>
      <c r="G65" s="9"/>
      <c r="H65" s="10"/>
      <c r="I65" s="9"/>
      <c r="J65" s="25"/>
      <c r="K65" s="24"/>
      <c r="L65" s="24"/>
      <c r="M65" s="10"/>
      <c r="N65" s="19"/>
      <c r="O65" s="12"/>
      <c r="P65" s="12"/>
      <c r="Q65" s="9"/>
      <c r="R65" s="12"/>
      <c r="S65" s="16">
        <f t="shared" si="14"/>
        <v>0</v>
      </c>
      <c r="T65" s="10"/>
      <c r="U65" s="10"/>
      <c r="W65" s="10"/>
      <c r="X65" s="10"/>
      <c r="Y65" s="10"/>
      <c r="Z65" s="10"/>
      <c r="AA65" s="10"/>
      <c r="AB65" s="10"/>
      <c r="AC65" s="10"/>
    </row>
    <row r="66" spans="1:29" s="11" customFormat="1" ht="15" x14ac:dyDescent="0.25">
      <c r="A66" s="18"/>
      <c r="B66" s="22"/>
      <c r="C66" s="23"/>
      <c r="D66" s="28"/>
      <c r="E66" s="24"/>
      <c r="F66" s="24"/>
      <c r="G66" s="9"/>
      <c r="H66" s="10"/>
      <c r="I66" s="9"/>
      <c r="J66" s="25"/>
      <c r="K66" s="24"/>
      <c r="L66" s="24"/>
      <c r="M66" s="10"/>
      <c r="N66" s="19"/>
      <c r="O66" s="12"/>
      <c r="P66" s="12"/>
      <c r="Q66" s="9"/>
      <c r="R66" s="12"/>
      <c r="S66" s="16"/>
      <c r="T66" s="10"/>
      <c r="U66" s="10"/>
      <c r="W66" s="10"/>
      <c r="X66" s="10"/>
      <c r="Y66" s="10"/>
      <c r="Z66" s="10"/>
      <c r="AA66" s="10"/>
      <c r="AB66" s="10"/>
      <c r="AC66" s="10"/>
    </row>
    <row r="67" spans="1:29" s="11" customFormat="1" ht="15" x14ac:dyDescent="0.25">
      <c r="A67" s="18"/>
      <c r="B67" s="22"/>
      <c r="C67" s="23"/>
      <c r="D67" s="28"/>
      <c r="E67" s="24"/>
      <c r="F67" s="24"/>
      <c r="G67" s="9"/>
      <c r="H67" s="10"/>
      <c r="I67" s="9"/>
      <c r="J67" s="25"/>
      <c r="K67" s="24"/>
      <c r="L67" s="24"/>
      <c r="M67" s="10"/>
      <c r="N67" s="19"/>
      <c r="O67" s="12"/>
      <c r="P67" s="12"/>
      <c r="Q67" s="9"/>
      <c r="R67" s="12"/>
      <c r="S67" s="16"/>
      <c r="T67" s="10"/>
      <c r="U67" s="10"/>
      <c r="W67" s="10"/>
      <c r="X67" s="10"/>
      <c r="Y67" s="10"/>
      <c r="Z67" s="10"/>
      <c r="AA67" s="10"/>
      <c r="AB67" s="10"/>
      <c r="AC67" s="10"/>
    </row>
    <row r="68" spans="1:29" s="11" customFormat="1" ht="15" x14ac:dyDescent="0.25">
      <c r="A68" s="18"/>
      <c r="B68" s="22"/>
      <c r="C68" s="23"/>
      <c r="D68" s="28"/>
      <c r="E68" s="24"/>
      <c r="F68" s="24"/>
      <c r="G68" s="9"/>
      <c r="H68" s="10"/>
      <c r="I68" s="9"/>
      <c r="J68" s="25"/>
      <c r="K68" s="24"/>
      <c r="L68" s="24"/>
      <c r="M68" s="10"/>
      <c r="N68" s="19"/>
      <c r="O68" s="12"/>
      <c r="P68" s="12"/>
      <c r="Q68" s="9"/>
      <c r="R68" s="12"/>
      <c r="S68" s="16"/>
      <c r="T68" s="10"/>
      <c r="U68" s="10"/>
      <c r="W68" s="10"/>
      <c r="X68" s="10"/>
      <c r="Y68" s="10"/>
      <c r="Z68" s="10"/>
      <c r="AA68" s="10"/>
      <c r="AB68" s="10"/>
      <c r="AC68" s="10"/>
    </row>
    <row r="69" spans="1:29" s="11" customFormat="1" ht="15" x14ac:dyDescent="0.25">
      <c r="A69" s="18"/>
      <c r="B69" s="22"/>
      <c r="C69" s="23"/>
      <c r="D69" s="28"/>
      <c r="E69" s="24"/>
      <c r="F69" s="24"/>
      <c r="G69" s="9"/>
      <c r="H69" s="10"/>
      <c r="I69" s="9"/>
      <c r="J69" s="25"/>
      <c r="K69" s="24"/>
      <c r="L69" s="24"/>
      <c r="M69" s="10"/>
      <c r="N69" s="19"/>
      <c r="O69" s="12"/>
      <c r="P69" s="12"/>
      <c r="Q69" s="9"/>
      <c r="R69" s="12"/>
      <c r="S69" s="16"/>
      <c r="T69" s="10"/>
      <c r="U69" s="10"/>
      <c r="W69" s="10"/>
      <c r="X69" s="10"/>
      <c r="Y69" s="10"/>
      <c r="Z69" s="10"/>
      <c r="AA69" s="10"/>
      <c r="AB69" s="10"/>
      <c r="AC69" s="10"/>
    </row>
    <row r="70" spans="1:29" s="11" customFormat="1" ht="15" x14ac:dyDescent="0.25">
      <c r="A70" s="18"/>
      <c r="B70" s="22"/>
      <c r="C70" s="23"/>
      <c r="D70" s="28"/>
      <c r="E70" s="24"/>
      <c r="F70" s="24"/>
      <c r="G70" s="9"/>
      <c r="H70" s="10"/>
      <c r="I70" s="9"/>
      <c r="J70" s="25"/>
      <c r="K70" s="24"/>
      <c r="L70" s="24"/>
      <c r="M70" s="10"/>
      <c r="N70" s="19"/>
      <c r="O70" s="12"/>
      <c r="P70" s="12"/>
      <c r="Q70" s="9"/>
      <c r="R70" s="12"/>
      <c r="S70" s="16"/>
      <c r="T70" s="10"/>
      <c r="U70" s="10"/>
      <c r="W70" s="10"/>
      <c r="X70" s="10"/>
      <c r="Y70" s="10"/>
      <c r="Z70" s="10"/>
      <c r="AA70" s="10"/>
      <c r="AB70" s="10"/>
      <c r="AC70" s="10"/>
    </row>
    <row r="71" spans="1:29" s="11" customFormat="1" ht="15" x14ac:dyDescent="0.25">
      <c r="A71" s="18"/>
      <c r="B71" s="22"/>
      <c r="C71" s="23"/>
      <c r="D71" s="28"/>
      <c r="E71" s="24"/>
      <c r="F71" s="24"/>
      <c r="G71" s="9"/>
      <c r="H71" s="10"/>
      <c r="I71" s="9"/>
      <c r="J71" s="25"/>
      <c r="K71" s="24"/>
      <c r="L71" s="24"/>
      <c r="M71" s="10"/>
      <c r="N71" s="19"/>
      <c r="O71" s="12"/>
      <c r="P71" s="12"/>
      <c r="Q71" s="9"/>
      <c r="R71" s="12"/>
      <c r="S71" s="16"/>
      <c r="T71" s="10"/>
      <c r="U71" s="10"/>
      <c r="W71" s="10"/>
      <c r="X71" s="10"/>
      <c r="Y71" s="10"/>
      <c r="Z71" s="10"/>
      <c r="AA71" s="10"/>
      <c r="AB71" s="10"/>
      <c r="AC71" s="10"/>
    </row>
    <row r="72" spans="1:29" s="11" customFormat="1" ht="15" x14ac:dyDescent="0.25">
      <c r="A72" s="18"/>
      <c r="B72" s="22"/>
      <c r="C72" s="23"/>
      <c r="D72" s="28"/>
      <c r="E72" s="24"/>
      <c r="F72" s="24"/>
      <c r="G72" s="9"/>
      <c r="H72" s="10"/>
      <c r="I72" s="9"/>
      <c r="J72" s="25"/>
      <c r="K72" s="24"/>
      <c r="L72" s="24"/>
      <c r="M72" s="10"/>
      <c r="N72" s="19"/>
      <c r="O72" s="12"/>
      <c r="P72" s="12"/>
      <c r="Q72" s="9"/>
      <c r="R72" s="12"/>
      <c r="S72" s="16"/>
      <c r="T72" s="10"/>
      <c r="U72" s="10"/>
      <c r="W72" s="10"/>
      <c r="X72" s="10"/>
      <c r="Y72" s="10"/>
      <c r="Z72" s="10"/>
      <c r="AA72" s="10"/>
      <c r="AB72" s="10"/>
      <c r="AC72" s="10"/>
    </row>
    <row r="73" spans="1:29" s="11" customFormat="1" ht="15" x14ac:dyDescent="0.25">
      <c r="A73" s="18"/>
      <c r="B73" s="22"/>
      <c r="C73" s="23"/>
      <c r="D73" s="28"/>
      <c r="E73" s="24"/>
      <c r="F73" s="24"/>
      <c r="G73" s="9"/>
      <c r="H73" s="10"/>
      <c r="I73" s="9"/>
      <c r="J73" s="25"/>
      <c r="K73" s="24"/>
      <c r="L73" s="24"/>
      <c r="M73" s="10"/>
      <c r="N73" s="19"/>
      <c r="O73" s="12"/>
      <c r="P73" s="12"/>
      <c r="Q73" s="9"/>
      <c r="R73" s="12"/>
      <c r="S73" s="16"/>
      <c r="T73" s="10"/>
      <c r="U73" s="10"/>
      <c r="W73" s="10"/>
      <c r="X73" s="10"/>
      <c r="Y73" s="10"/>
      <c r="Z73" s="10"/>
      <c r="AA73" s="10"/>
      <c r="AB73" s="10"/>
      <c r="AC73" s="10"/>
    </row>
    <row r="74" spans="1:29" s="11" customFormat="1" ht="15" x14ac:dyDescent="0.25">
      <c r="A74" s="18"/>
      <c r="B74" s="22"/>
      <c r="C74" s="23"/>
      <c r="D74" s="28"/>
      <c r="E74" s="24"/>
      <c r="F74" s="24"/>
      <c r="G74" s="9"/>
      <c r="H74" s="10"/>
      <c r="I74" s="9"/>
      <c r="J74" s="25"/>
      <c r="K74" s="24"/>
      <c r="L74" s="24"/>
      <c r="M74" s="10"/>
      <c r="N74" s="19"/>
      <c r="O74" s="12"/>
      <c r="P74" s="12"/>
      <c r="Q74" s="9"/>
      <c r="R74" s="12"/>
      <c r="S74" s="16"/>
      <c r="T74" s="10"/>
      <c r="U74" s="10"/>
      <c r="W74" s="10"/>
      <c r="X74" s="10"/>
      <c r="Y74" s="10"/>
      <c r="Z74" s="10"/>
      <c r="AA74" s="10"/>
      <c r="AB74" s="10"/>
      <c r="AC74" s="10"/>
    </row>
    <row r="75" spans="1:29" s="11" customFormat="1" ht="15" x14ac:dyDescent="0.25">
      <c r="A75" s="18"/>
      <c r="B75" s="22"/>
      <c r="C75" s="23"/>
      <c r="D75" s="28"/>
      <c r="E75" s="24"/>
      <c r="F75" s="24"/>
      <c r="G75" s="9"/>
      <c r="H75" s="10"/>
      <c r="I75" s="9"/>
      <c r="J75" s="25"/>
      <c r="K75" s="24"/>
      <c r="L75" s="24"/>
      <c r="M75" s="10"/>
      <c r="N75" s="19"/>
      <c r="O75" s="12"/>
      <c r="P75" s="12"/>
      <c r="Q75" s="9"/>
      <c r="R75" s="12"/>
      <c r="S75" s="16"/>
      <c r="T75" s="10"/>
      <c r="U75" s="10"/>
      <c r="W75" s="10"/>
      <c r="X75" s="10"/>
      <c r="Y75" s="10"/>
      <c r="Z75" s="10"/>
      <c r="AA75" s="10"/>
      <c r="AB75" s="10"/>
      <c r="AC75" s="10"/>
    </row>
    <row r="76" spans="1:29" s="11" customFormat="1" ht="15" x14ac:dyDescent="0.25">
      <c r="A76" s="18"/>
      <c r="B76" s="22"/>
      <c r="C76" s="23"/>
      <c r="D76" s="28"/>
      <c r="E76" s="24"/>
      <c r="F76" s="24"/>
      <c r="G76" s="9"/>
      <c r="H76" s="10"/>
      <c r="I76" s="9"/>
      <c r="J76" s="25"/>
      <c r="K76" s="24"/>
      <c r="L76" s="24"/>
      <c r="M76" s="10"/>
      <c r="N76" s="19"/>
      <c r="O76" s="12"/>
      <c r="P76" s="12"/>
      <c r="Q76" s="9"/>
      <c r="R76" s="12"/>
      <c r="S76" s="16"/>
      <c r="T76" s="10"/>
      <c r="U76" s="10"/>
      <c r="W76" s="10"/>
      <c r="X76" s="10"/>
      <c r="Y76" s="10"/>
      <c r="Z76" s="10"/>
      <c r="AA76" s="10"/>
      <c r="AB76" s="10"/>
      <c r="AC76" s="10"/>
    </row>
    <row r="77" spans="1:29" s="11" customFormat="1" ht="21.75" customHeight="1" x14ac:dyDescent="0.25">
      <c r="A77" s="18"/>
      <c r="B77" s="22"/>
      <c r="C77" s="23"/>
      <c r="D77" s="28"/>
      <c r="E77" s="24"/>
      <c r="F77" s="24"/>
      <c r="G77" s="9"/>
      <c r="H77" s="10"/>
      <c r="I77" s="9"/>
      <c r="J77" s="25"/>
      <c r="K77" s="24"/>
      <c r="L77" s="24"/>
      <c r="M77" s="10"/>
      <c r="N77" s="19"/>
      <c r="O77" s="12"/>
      <c r="P77" s="12"/>
      <c r="Q77" s="9"/>
      <c r="R77" s="12"/>
      <c r="S77" s="16"/>
      <c r="T77" s="10"/>
      <c r="U77" s="10"/>
      <c r="W77" s="10"/>
      <c r="X77" s="10"/>
      <c r="Y77" s="10"/>
      <c r="Z77" s="10"/>
      <c r="AA77" s="10"/>
      <c r="AB77" s="10"/>
      <c r="AC77" s="10"/>
    </row>
    <row r="78" spans="1:29" x14ac:dyDescent="0.25">
      <c r="W78" s="10"/>
      <c r="X78" s="10"/>
      <c r="Y78" s="10"/>
      <c r="Z78" s="17"/>
      <c r="AA78" s="10"/>
      <c r="AB78" s="10"/>
      <c r="AC78" s="10"/>
    </row>
    <row r="79" spans="1:29" ht="12" customHeight="1" x14ac:dyDescent="0.25">
      <c r="W79" s="40"/>
      <c r="X79" s="40"/>
      <c r="Y79" s="38"/>
      <c r="Z79" s="39"/>
      <c r="AA79" s="38"/>
      <c r="AB79" s="38"/>
      <c r="AC79" s="38"/>
    </row>
    <row r="80" spans="1:29" ht="24.95" customHeight="1" x14ac:dyDescent="0.25">
      <c r="U80" s="70"/>
      <c r="V80" s="71"/>
      <c r="W80" s="68"/>
      <c r="X80" s="69"/>
    </row>
    <row r="81" ht="24.95" customHeight="1" x14ac:dyDescent="0.25"/>
    <row r="82" ht="24.95" customHeight="1" x14ac:dyDescent="0.25"/>
    <row r="83" ht="24.95" customHeight="1" x14ac:dyDescent="0.25"/>
    <row r="84" ht="24.95" customHeight="1" x14ac:dyDescent="0.25"/>
  </sheetData>
  <autoFilter ref="A3:U77">
    <filterColumn colId="2">
      <filters>
        <filter val="FA"/>
        <filter val="FAA"/>
      </filters>
    </filterColumn>
  </autoFilter>
  <mergeCells count="5">
    <mergeCell ref="A1:B1"/>
    <mergeCell ref="C1:T1"/>
    <mergeCell ref="W80:X80"/>
    <mergeCell ref="U80:V80"/>
    <mergeCell ref="W4:AC16"/>
  </mergeCells>
  <phoneticPr fontId="11" type="noConversion"/>
  <hyperlinks>
    <hyperlink ref="A19" r:id="rId1"/>
    <hyperlink ref="A20" r:id="rId2"/>
    <hyperlink ref="A21" r:id="rId3"/>
    <hyperlink ref="A22" r:id="rId4"/>
    <hyperlink ref="A26" r:id="rId5"/>
    <hyperlink ref="A28" r:id="rId6" display="2019-010"/>
    <hyperlink ref="A29" r:id="rId7" display="2019-009"/>
    <hyperlink ref="A31" r:id="rId8"/>
    <hyperlink ref="A6" r:id="rId9"/>
    <hyperlink ref="A7" r:id="rId10"/>
    <hyperlink ref="A8" r:id="rId11"/>
    <hyperlink ref="A9" r:id="rId12"/>
    <hyperlink ref="A10" r:id="rId13"/>
    <hyperlink ref="A11" r:id="rId14"/>
    <hyperlink ref="A12" r:id="rId15"/>
    <hyperlink ref="A13" r:id="rId16"/>
    <hyperlink ref="A14" r:id="rId17"/>
    <hyperlink ref="A15" r:id="rId18"/>
    <hyperlink ref="A16" r:id="rId19"/>
    <hyperlink ref="G28" r:id="rId20"/>
    <hyperlink ref="A30" r:id="rId21"/>
    <hyperlink ref="A32" r:id="rId22"/>
    <hyperlink ref="A33" r:id="rId23"/>
    <hyperlink ref="A36" r:id="rId24"/>
    <hyperlink ref="A45" r:id="rId25"/>
  </hyperlinks>
  <pageMargins left="0.25" right="0.25" top="0.75" bottom="0.75" header="0.3" footer="0.3"/>
  <pageSetup paperSize="8" scale="49" fitToHeight="0" orientation="landscape" r:id="rId26"/>
  <legacyDrawing r:id="rId27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Données!$E$2:$E$2</xm:f>
          </x14:formula1>
          <xm:sqref>H4:H33</xm:sqref>
        </x14:dataValidation>
        <x14:dataValidation type="list" allowBlank="1" showInputMessage="1" showErrorMessage="1">
          <x14:formula1>
            <xm:f>Données!$D$2:$D$22</xm:f>
          </x14:formula1>
          <xm:sqref>F4:F77</xm:sqref>
        </x14:dataValidation>
        <x14:dataValidation type="list" allowBlank="1" showInputMessage="1" showErrorMessage="1">
          <x14:formula1>
            <xm:f>Données!$E$2:$E$6</xm:f>
          </x14:formula1>
          <xm:sqref>H34:H77</xm:sqref>
        </x14:dataValidation>
        <x14:dataValidation type="list" allowBlank="1" showInputMessage="1" showErrorMessage="1">
          <x14:formula1>
            <xm:f>Données!$C$2:$C$3</xm:f>
          </x14:formula1>
          <xm:sqref>D4:D77</xm:sqref>
        </x14:dataValidation>
        <x14:dataValidation type="list" allowBlank="1" showInputMessage="1" showErrorMessage="1">
          <x14:formula1>
            <xm:f>Données!$B$2:$B$7</xm:f>
          </x14:formula1>
          <xm:sqref>B4:B77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2"/>
  <sheetViews>
    <sheetView workbookViewId="0">
      <selection activeCell="B13" sqref="B13"/>
    </sheetView>
  </sheetViews>
  <sheetFormatPr baseColWidth="10" defaultColWidth="10.85546875" defaultRowHeight="15" x14ac:dyDescent="0.25"/>
  <cols>
    <col min="1" max="1" width="15" style="1" bestFit="1" customWidth="1"/>
    <col min="2" max="2" width="12.85546875" style="1" bestFit="1" customWidth="1"/>
    <col min="3" max="3" width="13.140625" style="1" bestFit="1" customWidth="1"/>
    <col min="4" max="4" width="20.7109375" bestFit="1" customWidth="1"/>
    <col min="5" max="5" width="20.42578125" style="1" bestFit="1" customWidth="1"/>
    <col min="6" max="16384" width="10.85546875" style="1"/>
  </cols>
  <sheetData>
    <row r="1" spans="1:5" ht="29.25" customHeight="1" x14ac:dyDescent="0.25">
      <c r="A1" s="11" t="s">
        <v>14</v>
      </c>
      <c r="B1" s="11" t="s">
        <v>19</v>
      </c>
      <c r="C1" s="11" t="s">
        <v>62</v>
      </c>
      <c r="D1" s="11"/>
      <c r="E1" s="8" t="s">
        <v>118</v>
      </c>
    </row>
    <row r="2" spans="1:5" x14ac:dyDescent="0.25">
      <c r="A2" s="11"/>
      <c r="B2" s="11"/>
      <c r="C2" s="11"/>
    </row>
    <row r="3" spans="1:5" ht="13.5" x14ac:dyDescent="0.25">
      <c r="A3" s="11" t="s">
        <v>15</v>
      </c>
      <c r="B3" s="11" t="s">
        <v>145</v>
      </c>
      <c r="C3" s="11" t="s">
        <v>63</v>
      </c>
      <c r="D3" s="38"/>
      <c r="E3" s="62" t="s">
        <v>149</v>
      </c>
    </row>
    <row r="4" spans="1:5" ht="13.5" x14ac:dyDescent="0.25">
      <c r="A4" s="11" t="s">
        <v>5</v>
      </c>
      <c r="B4" s="11" t="s">
        <v>7</v>
      </c>
      <c r="C4" s="11" t="s">
        <v>148</v>
      </c>
      <c r="D4" s="46"/>
      <c r="E4" s="62" t="s">
        <v>150</v>
      </c>
    </row>
    <row r="5" spans="1:5" ht="13.5" x14ac:dyDescent="0.25">
      <c r="A5" s="11" t="s">
        <v>36</v>
      </c>
      <c r="B5" s="11" t="s">
        <v>146</v>
      </c>
      <c r="C5" s="11"/>
      <c r="D5" s="38"/>
      <c r="E5" s="11" t="s">
        <v>23</v>
      </c>
    </row>
    <row r="6" spans="1:5" ht="13.5" x14ac:dyDescent="0.25">
      <c r="B6" s="11" t="s">
        <v>147</v>
      </c>
      <c r="D6" s="38"/>
      <c r="E6" s="11" t="s">
        <v>37</v>
      </c>
    </row>
    <row r="7" spans="1:5" ht="13.5" x14ac:dyDescent="0.25">
      <c r="B7" s="11"/>
      <c r="D7" s="38"/>
      <c r="E7" s="11" t="s">
        <v>142</v>
      </c>
    </row>
    <row r="8" spans="1:5" ht="13.5" x14ac:dyDescent="0.25">
      <c r="D8" s="38"/>
      <c r="E8" s="62" t="s">
        <v>151</v>
      </c>
    </row>
    <row r="9" spans="1:5" ht="13.5" x14ac:dyDescent="0.25">
      <c r="C9" s="11"/>
      <c r="D9" s="38"/>
      <c r="E9" s="62" t="s">
        <v>152</v>
      </c>
    </row>
    <row r="10" spans="1:5" ht="13.5" x14ac:dyDescent="0.25">
      <c r="B10" s="11"/>
      <c r="D10" s="38"/>
      <c r="E10" s="62" t="s">
        <v>153</v>
      </c>
    </row>
    <row r="11" spans="1:5" ht="13.5" x14ac:dyDescent="0.25">
      <c r="D11" s="38"/>
      <c r="E11" s="11" t="s">
        <v>110</v>
      </c>
    </row>
    <row r="12" spans="1:5" ht="13.5" x14ac:dyDescent="0.25">
      <c r="D12" s="38"/>
      <c r="E12" s="62"/>
    </row>
    <row r="13" spans="1:5" ht="13.5" x14ac:dyDescent="0.25">
      <c r="D13" s="38"/>
    </row>
    <row r="14" spans="1:5" ht="13.5" x14ac:dyDescent="0.25">
      <c r="D14" s="38"/>
    </row>
    <row r="15" spans="1:5" ht="13.5" x14ac:dyDescent="0.25">
      <c r="D15" s="38"/>
    </row>
    <row r="16" spans="1:5" ht="13.5" x14ac:dyDescent="0.25">
      <c r="D16" s="38"/>
    </row>
    <row r="17" spans="4:4" ht="13.5" x14ac:dyDescent="0.25">
      <c r="D17" s="38"/>
    </row>
    <row r="18" spans="4:4" ht="13.5" x14ac:dyDescent="0.25">
      <c r="D18" s="38"/>
    </row>
    <row r="19" spans="4:4" ht="13.5" x14ac:dyDescent="0.25">
      <c r="D19" s="38"/>
    </row>
    <row r="20" spans="4:4" ht="13.5" x14ac:dyDescent="0.25">
      <c r="D20" s="46"/>
    </row>
    <row r="21" spans="4:4" ht="13.5" x14ac:dyDescent="0.25">
      <c r="D21" s="38"/>
    </row>
    <row r="22" spans="4:4" ht="13.5" x14ac:dyDescent="0.25">
      <c r="D22" s="38"/>
    </row>
  </sheetData>
  <sortState ref="A3:E22">
    <sortCondition ref="E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</vt:lpstr>
      <vt:lpstr>Fichier</vt:lpstr>
      <vt:lpstr>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Mimi</dc:creator>
  <cp:lastModifiedBy>James Menard</cp:lastModifiedBy>
  <cp:lastPrinted>2019-06-05T10:20:37Z</cp:lastPrinted>
  <dcterms:created xsi:type="dcterms:W3CDTF">2014-07-24T17:49:09Z</dcterms:created>
  <dcterms:modified xsi:type="dcterms:W3CDTF">2020-04-09T13:33:28Z</dcterms:modified>
</cp:coreProperties>
</file>