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18675" windowHeight="11985" firstSheet="11"/>
  </bookViews>
  <sheets>
    <sheet name="données" sheetId="1" r:id="rId1"/>
    <sheet name="La Dordogne Libre - 24" sheetId="354" r:id="rId2"/>
    <sheet name="La Gazette du Midi - 31" sheetId="355" r:id="rId3"/>
    <sheet name="La Gazette du Midi - 82" sheetId="356" r:id="rId4"/>
    <sheet name="Le Berry Républicain - 18" sheetId="357" r:id="rId5"/>
    <sheet name="Le Courrier Français - 33" sheetId="358" r:id="rId6"/>
    <sheet name="Le Courrier Français - 82" sheetId="359" r:id="rId7"/>
    <sheet name="Le Courrier Picard - 60" sheetId="360" r:id="rId8"/>
    <sheet name="Le Limouxin - 11" sheetId="361" r:id="rId9"/>
    <sheet name="Le Tarn Libre - 81" sheetId="362" r:id="rId10"/>
    <sheet name="Le Villefranchois - 12" sheetId="363" r:id="rId11"/>
    <sheet name="Les Annonces Landaises - 40" sheetId="364" r:id="rId12"/>
    <sheet name="Petites Affiches du Pays Basque" sheetId="365" r:id="rId13"/>
    <sheet name="L'Opinion Indépendante - 31" sheetId="366" r:id="rId14"/>
    <sheet name="Midi Libre - 34" sheetId="367" r:id="rId15"/>
    <sheet name="Sud Ouest - 47" sheetId="368" r:id="rId16"/>
    <sheet name="Terre Dauphinoise - 38" sheetId="369" r:id="rId17"/>
  </sheets>
  <definedNames>
    <definedName name="_xlnm._FilterDatabase" localSheetId="0" hidden="1">données!$H$1:$H$1</definedName>
  </definedNames>
  <calcPr calcId="145621"/>
</workbook>
</file>

<file path=xl/calcChain.xml><?xml version="1.0" encoding="utf-8"?>
<calcChain xmlns="http://schemas.openxmlformats.org/spreadsheetml/2006/main">
  <c r="J3" i="369" l="1"/>
  <c r="K3" i="369"/>
  <c r="J4" i="368"/>
  <c r="K4" i="368"/>
  <c r="J3" i="367"/>
  <c r="K3" i="367"/>
  <c r="J3" i="366"/>
  <c r="K3" i="366"/>
  <c r="J7" i="365"/>
  <c r="K7" i="365"/>
  <c r="J3" i="364"/>
  <c r="K3" i="364"/>
  <c r="J3" i="363"/>
  <c r="K3" i="363"/>
  <c r="J3" i="362"/>
  <c r="K3" i="362"/>
  <c r="J3" i="361"/>
  <c r="K3" i="361"/>
  <c r="J3" i="360"/>
  <c r="K3" i="360"/>
  <c r="J4" i="359"/>
  <c r="K4" i="359"/>
  <c r="J3" i="358"/>
  <c r="K3" i="358"/>
  <c r="J3" i="357"/>
  <c r="K3" i="357"/>
  <c r="J4" i="356"/>
  <c r="K4" i="356"/>
  <c r="J6" i="355"/>
  <c r="K6" i="355"/>
  <c r="J3" i="354"/>
  <c r="K3" i="354"/>
</calcChain>
</file>

<file path=xl/sharedStrings.xml><?xml version="1.0" encoding="utf-8"?>
<sst xmlns="http://schemas.openxmlformats.org/spreadsheetml/2006/main" count="327" uniqueCount="62">
  <si>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</si>
  <si>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</si>
  <si>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</si>
  <si>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</si>
  <si>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</si>
  <si>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</si>
  <si>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</si>
  <si>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</si>
  <si>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</si>
  <si>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 xml:space="preserve">Comission </t>
  </si>
  <si>
    <t>Terre Dauphinoise - 38</t>
  </si>
  <si>
    <t>Le Tarn Libre - 81</t>
  </si>
  <si>
    <t>La Gazette du Midi - 31</t>
  </si>
  <si>
    <t>Le Villefranchois - 12</t>
  </si>
  <si>
    <t>Le Courrier Français - 82</t>
  </si>
  <si>
    <t>Le Berry Républicain - 18</t>
  </si>
  <si>
    <t>La Gazette du Midi - 82</t>
  </si>
  <si>
    <t>L'Opinion Indépendante - 31</t>
  </si>
  <si>
    <t>Total</t>
  </si>
  <si>
    <t>N°facture</t>
  </si>
  <si>
    <t>A</t>
  </si>
  <si>
    <t>112-E</t>
  </si>
  <si>
    <t>Le Limouxin - 11</t>
  </si>
  <si>
    <t>La Dordogne Libre - 24</t>
  </si>
  <si>
    <t>Le Courrier Picard - 60</t>
  </si>
  <si>
    <t>Midi Libre - 34</t>
  </si>
  <si>
    <t>Sud Ouest - 47</t>
  </si>
  <si>
    <t>Les Annonces Landaises - 40</t>
  </si>
  <si>
    <t>Le Courrier Français - 33</t>
  </si>
  <si>
    <t>http://forum.excel-pratique.com/post422538.html#p422538</t>
  </si>
  <si>
    <t>PROFESSIONNELS LEGAL+ DROIT PRIVE</t>
  </si>
  <si>
    <t>SCP NEGRE GINOULHAC</t>
  </si>
  <si>
    <t>Me CHASSANT</t>
  </si>
  <si>
    <t>CABINET CAF EXPERTS</t>
  </si>
  <si>
    <t>CABINET NATHALIE GAUPILLAT</t>
  </si>
  <si>
    <t>SCP BAUDOIN SAEZ</t>
  </si>
  <si>
    <t>FIDAL2</t>
  </si>
  <si>
    <t>SCP PIQUEMAL &amp; ASSOCIES</t>
  </si>
  <si>
    <t>SCP LARTIGUE-CHABBERT ET LANNES</t>
  </si>
  <si>
    <t>MORVILLIERS SENTENAC ET ASSOCIES</t>
  </si>
  <si>
    <t>Me Christine CASTEX</t>
  </si>
  <si>
    <t>CAP COMPTA</t>
  </si>
  <si>
    <t>Petites Affiches du Pays Basque</t>
  </si>
  <si>
    <t>1235fr</t>
  </si>
  <si>
    <t>12R5</t>
  </si>
  <si>
    <t>12R6</t>
  </si>
  <si>
    <t>12R7</t>
  </si>
  <si>
    <t>12R8</t>
  </si>
  <si>
    <t>12R9</t>
  </si>
  <si>
    <t>12R10</t>
  </si>
  <si>
    <t>12R11</t>
  </si>
  <si>
    <t>12R12</t>
  </si>
  <si>
    <t>12R13</t>
  </si>
  <si>
    <t>12R14</t>
  </si>
  <si>
    <t>12R15</t>
  </si>
  <si>
    <t>12R16</t>
  </si>
  <si>
    <t>12R17</t>
  </si>
  <si>
    <t>12R18</t>
  </si>
  <si>
    <t>B</t>
  </si>
  <si>
    <t>C</t>
  </si>
  <si>
    <t>D</t>
  </si>
  <si>
    <t>http://forum.excel-pratique.com/excel/legere-modification-code-vba-t73878.html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</si>
</sst>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14" fontId="0" fillId="0" borderId="0" xfId="0" applyNumberFormat="1"/>
    <xf numFmtId="0" fontId="0" fillId="2" borderId="0" xfId="0" applyFill="1" applyBorder="1"/>
    <xf numFmtId="0" fontId="0" fillId="2" borderId="0" xfId="0" applyFill="1"/>
    <xf numFmtId="0" fontId="0" fillId="2" borderId="0" xfId="0" applyNumberFormat="1" applyFill="1"/>
    <xf numFmtId="14" fontId="0" fillId="2" borderId="0" xfId="0" applyNumberFormat="1" applyFill="1"/>
  </cellXfs>
  <cellStyles count="2">
    <cellStyle name="Lien hypertexte" xfId="1" builtinId="8"/>
    <cellStyle name="Normal" xfId="0" builtinId="0"/>
  </cellStyles>
  <dxfs count="43">
    <dxf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9" formatCode="dd/mm/yyyy"/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133350</xdr:colOff>
      <xdr:row>10</xdr:row>
      <xdr:rowOff>161924</xdr:rowOff>
    </xdr:from>
    <xdr:to>
      <xdr:col>14</xdr:col>
      <xdr:colOff>257176</xdr:colOff>
      <xdr:row>15</xdr:row>
      <xdr:rowOff>0</xdr:rowOff>
    </xdr:to>
    <xdr:sp macro="[0]!Feuil1.cmdCreateWorksheets_Click" textlink="">
      <xdr:nvSpPr>
        <xdr:cNvPr id="2" name="Triangle isocèle 1"/>
        <xdr:cNvSpPr/>
      </xdr:nvSpPr>
      <xdr:spPr>
        <a:xfrm>
          <a:off x="17821275" y="2066924"/>
          <a:ext cx="885826" cy="895351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MAJ</a:t>
          </a:r>
        </a:p>
      </xdr:txBody>
    </xdr:sp>
    <xdr:clientData/>
  </xdr:twoCellAnchor>
  <xdr:twoCellAnchor>
    <xdr:from>
      <xdr:col>2</xdr:col>
      <xdr:colOff>180975</xdr:colOff>
      <xdr:row>19</xdr:row>
      <xdr:rowOff>104776</xdr:rowOff>
    </xdr:from>
    <xdr:to>
      <xdr:col>4</xdr:col>
      <xdr:colOff>133350</xdr:colOff>
      <xdr:row>22</xdr:row>
      <xdr:rowOff>9526</xdr:rowOff>
    </xdr:to>
    <xdr:sp macro="" textlink="">
      <xdr:nvSpPr>
        <xdr:cNvPr id="3" name="ZoneTexte 2"/>
        <xdr:cNvSpPr txBox="1"/>
      </xdr:nvSpPr>
      <xdr:spPr>
        <a:xfrm>
          <a:off x="2505075" y="3724276"/>
          <a:ext cx="450532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Modification</a:t>
          </a:r>
          <a:r>
            <a:rPr lang="fr-FR" sz="1100" baseline="0"/>
            <a:t> du code VBA afin:</a:t>
          </a:r>
        </a:p>
        <a:p>
          <a:r>
            <a:rPr lang="fr-FR" sz="1100" baseline="0"/>
            <a:t>Que dans les onglets apparaissen seulement les colonnes en jaune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15" totalsRowShown="0" headerRowDxfId="42" headerRowBorderDxfId="41" tableBorderDxfId="40" totalsRowBorderDxfId="39">
  <autoFilter ref="A1:K15"/>
  <sortState ref="A2:K15">
    <sortCondition ref="J1:J15"/>
  </sortState>
  <tableColumns count="11">
    <tableColumn id="1" name="Date de validation" dataDxfId="38"/>
    <tableColumn id="2" name="Dossier client"/>
    <tableColumn id="3" name="Total HT"/>
    <tableColumn id="4" name="Organisme"/>
    <tableColumn id="5" name="Code organisme"/>
    <tableColumn id="6" name="Date de publication" dataDxfId="5"/>
    <tableColumn id="7" name="Code transaction" dataDxfId="4"/>
    <tableColumn id="8" name="Édition" dataDxfId="3"/>
    <tableColumn id="9" name="Facture total" dataDxfId="2"/>
    <tableColumn id="10" name="Comission " dataDxfId="1"/>
    <tableColumn id="11" name="N°facture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9" name="Tableau19" displayName="Tableau19" ref="A1:K3" totalsRowCount="1">
  <autoFilter ref="A1:K2"/>
  <tableColumns count="11">
    <tableColumn id="1" name="Date de validation" totalsRowLabel="Total" dataDxfId="37"/>
    <tableColumn id="2" name="Dossier client"/>
    <tableColumn id="3" name="Total HT"/>
    <tableColumn id="4" name="Organisme"/>
    <tableColumn id="5" name="Code organisme"/>
    <tableColumn id="6" name="Date de publication" dataDxfId="3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0" name="Tableau20" displayName="Tableau20" ref="A1:K6" totalsRowCount="1">
  <autoFilter ref="A1:K5"/>
  <tableColumns count="11">
    <tableColumn id="1" name="Date de validation" totalsRowLabel="Total" dataDxfId="35"/>
    <tableColumn id="2" name="Dossier client"/>
    <tableColumn id="3" name="Total HT"/>
    <tableColumn id="4" name="Organisme"/>
    <tableColumn id="5" name="Code organisme"/>
    <tableColumn id="6" name="Date de publication" dataDxfId="3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1" name="Tableau21" displayName="Tableau21" ref="A1:K4" totalsRowCount="1">
  <autoFilter ref="A1:K3"/>
  <tableColumns count="11">
    <tableColumn id="1" name="Date de validation" totalsRowLabel="Total" dataDxfId="33"/>
    <tableColumn id="2" name="Dossier client"/>
    <tableColumn id="3" name="Total HT"/>
    <tableColumn id="4" name="Organisme"/>
    <tableColumn id="5" name="Code organisme"/>
    <tableColumn id="6" name="Date de publication" dataDxfId="3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2" name="Tableau22" displayName="Tableau22" ref="A1:K3" totalsRowCount="1">
  <autoFilter ref="A1:K2"/>
  <tableColumns count="11">
    <tableColumn id="1" name="Date de validation" totalsRowLabel="Total" dataDxfId="31"/>
    <tableColumn id="2" name="Dossier client"/>
    <tableColumn id="3" name="Total HT"/>
    <tableColumn id="4" name="Organisme"/>
    <tableColumn id="5" name="Code organisme"/>
    <tableColumn id="6" name="Date de publication" dataDxfId="3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23" name="Tableau23" displayName="Tableau23" ref="A1:K3" totalsRowCount="1">
  <autoFilter ref="A1:K2"/>
  <tableColumns count="11">
    <tableColumn id="1" name="Date de validation" totalsRowLabel="Total" dataDxfId="29"/>
    <tableColumn id="2" name="Dossier client"/>
    <tableColumn id="3" name="Total HT"/>
    <tableColumn id="4" name="Organisme"/>
    <tableColumn id="5" name="Code organisme"/>
    <tableColumn id="6" name="Date de publication" dataDxfId="2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24" name="Tableau24" displayName="Tableau24" ref="A1:K4" totalsRowCount="1">
  <autoFilter ref="A1:K3"/>
  <tableColumns count="11">
    <tableColumn id="1" name="Date de validation" totalsRowLabel="Total" dataDxfId="27"/>
    <tableColumn id="2" name="Dossier client"/>
    <tableColumn id="3" name="Total HT"/>
    <tableColumn id="4" name="Organisme"/>
    <tableColumn id="5" name="Code organisme"/>
    <tableColumn id="6" name="Date de publication" dataDxfId="2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25" name="Tableau25" displayName="Tableau25" ref="A1:K3" totalsRowCount="1">
  <autoFilter ref="A1:K2"/>
  <tableColumns count="11">
    <tableColumn id="1" name="Date de validation" totalsRowLabel="Total" dataDxfId="25"/>
    <tableColumn id="2" name="Dossier client"/>
    <tableColumn id="3" name="Total HT"/>
    <tableColumn id="4" name="Organisme"/>
    <tableColumn id="5" name="Code organisme"/>
    <tableColumn id="6" name="Date de publication" dataDxfId="2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26" name="Tableau26" displayName="Tableau26" ref="A1:K3" totalsRowCount="1">
  <autoFilter ref="A1:K2"/>
  <tableColumns count="11">
    <tableColumn id="1" name="Date de validation" totalsRowLabel="Total" dataDxfId="23"/>
    <tableColumn id="2" name="Dossier client"/>
    <tableColumn id="3" name="Total HT"/>
    <tableColumn id="4" name="Organisme"/>
    <tableColumn id="5" name="Code organisme"/>
    <tableColumn id="6" name="Date de publication" dataDxfId="2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27" name="Tableau27" displayName="Tableau27" ref="A1:K3" totalsRowCount="1">
  <autoFilter ref="A1:K2"/>
  <tableColumns count="11">
    <tableColumn id="1" name="Date de validation" totalsRowLabel="Total" dataDxfId="21"/>
    <tableColumn id="2" name="Dossier client"/>
    <tableColumn id="3" name="Total HT"/>
    <tableColumn id="4" name="Organisme"/>
    <tableColumn id="5" name="Code organisme"/>
    <tableColumn id="6" name="Date de publication" dataDxfId="2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28" name="Tableau28" displayName="Tableau28" ref="A1:K3" totalsRowCount="1">
  <autoFilter ref="A1:K2"/>
  <tableColumns count="11">
    <tableColumn id="1" name="Date de validation" totalsRowLabel="Total" dataDxfId="19"/>
    <tableColumn id="2" name="Dossier client"/>
    <tableColumn id="3" name="Total HT"/>
    <tableColumn id="4" name="Organisme"/>
    <tableColumn id="5" name="Code organisme"/>
    <tableColumn id="6" name="Date de publication" dataDxfId="1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29" name="Tableau29" displayName="Tableau29" ref="A1:K3" totalsRowCount="1">
  <autoFilter ref="A1:K2"/>
  <tableColumns count="11">
    <tableColumn id="1" name="Date de validation" totalsRowLabel="Total" dataDxfId="17"/>
    <tableColumn id="2" name="Dossier client"/>
    <tableColumn id="3" name="Total HT"/>
    <tableColumn id="4" name="Organisme"/>
    <tableColumn id="5" name="Code organisme"/>
    <tableColumn id="6" name="Date de publication" dataDxfId="1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30" name="Tableau30" displayName="Tableau30" ref="A1:K7" totalsRowCount="1">
  <autoFilter ref="A1:K6"/>
  <tableColumns count="11">
    <tableColumn id="1" name="Date de validation" totalsRowLabel="Total" dataDxfId="15"/>
    <tableColumn id="2" name="Dossier client"/>
    <tableColumn id="3" name="Total HT"/>
    <tableColumn id="4" name="Organisme"/>
    <tableColumn id="5" name="Code organisme"/>
    <tableColumn id="6" name="Date de publication" dataDxfId="1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id="31" name="Tableau31" displayName="Tableau31" ref="A1:K3" totalsRowCount="1">
  <autoFilter ref="A1:K2"/>
  <tableColumns count="11">
    <tableColumn id="1" name="Date de validation" totalsRowLabel="Total" dataDxfId="13"/>
    <tableColumn id="2" name="Dossier client"/>
    <tableColumn id="3" name="Total HT"/>
    <tableColumn id="4" name="Organisme"/>
    <tableColumn id="5" name="Code organisme"/>
    <tableColumn id="6" name="Date de publication" dataDxfId="1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id="32" name="Tableau32" displayName="Tableau32" ref="A1:K3" totalsRowCount="1">
  <autoFilter ref="A1:K2"/>
  <tableColumns count="11">
    <tableColumn id="1" name="Date de validation" totalsRowLabel="Total" dataDxfId="11"/>
    <tableColumn id="2" name="Dossier client"/>
    <tableColumn id="3" name="Total HT"/>
    <tableColumn id="4" name="Organisme"/>
    <tableColumn id="5" name="Code organisme"/>
    <tableColumn id="6" name="Date de publication" dataDxfId="1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id="33" name="Tableau33" displayName="Tableau33" ref="A1:K4" totalsRowCount="1">
  <autoFilter ref="A1:K3"/>
  <tableColumns count="11">
    <tableColumn id="1" name="Date de validation" totalsRowLabel="Total" dataDxfId="9"/>
    <tableColumn id="2" name="Dossier client"/>
    <tableColumn id="3" name="Total HT"/>
    <tableColumn id="4" name="Organisme"/>
    <tableColumn id="5" name="Code organisme"/>
    <tableColumn id="6" name="Date de publication" dataDxfId="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id="34" name="Tableau34" displayName="Tableau34" ref="A1:K3" totalsRowCount="1">
  <autoFilter ref="A1:K2"/>
  <tableColumns count="11">
    <tableColumn id="1" name="Date de validation" totalsRowLabel="Total" dataDxfId="7"/>
    <tableColumn id="2" name="Dossier client"/>
    <tableColumn id="3" name="Total HT"/>
    <tableColumn id="4" name="Organisme"/>
    <tableColumn id="5" name="Code organisme"/>
    <tableColumn id="6" name="Date de publication" dataDxfId="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excel/legere-modification-code-vba-t73878.html" TargetMode="External"/><Relationship Id="rId1" Type="http://schemas.openxmlformats.org/officeDocument/2006/relationships/hyperlink" Target="http://forum.excel-pratique.com/post422538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M18"/>
  <sheetViews>
    <sheetView tabSelected="1" workbookViewId="0">
      <selection activeCell="C19" sqref="C19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</cols>
  <sheetData>
    <row r="1" spans="1:13" x14ac:dyDescent="0.25">
      <c r="A1" s="3" t="s">
        <v>0</v>
      </c>
      <c r="B1" s="5" t="s">
        <v>1</v>
      </c>
      <c r="C1" s="5" t="s">
        <v>2</v>
      </c>
      <c r="D1" s="5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19</v>
      </c>
    </row>
    <row r="2" spans="1:13" x14ac:dyDescent="0.25">
      <c r="A2" s="6">
        <v>42375</v>
      </c>
      <c r="B2" t="s">
        <v>43</v>
      </c>
      <c r="C2">
        <v>174.24</v>
      </c>
      <c r="D2" t="s">
        <v>20</v>
      </c>
      <c r="E2" t="s">
        <v>21</v>
      </c>
      <c r="F2" s="10">
        <v>42370</v>
      </c>
      <c r="G2" s="8" t="s">
        <v>44</v>
      </c>
      <c r="H2" s="8" t="s">
        <v>20</v>
      </c>
      <c r="I2" s="8">
        <v>124.45</v>
      </c>
      <c r="J2" s="9">
        <v>12.2</v>
      </c>
      <c r="K2" s="7"/>
    </row>
    <row r="3" spans="1:13" x14ac:dyDescent="0.25">
      <c r="A3" s="6">
        <v>42377</v>
      </c>
      <c r="B3" t="s">
        <v>43</v>
      </c>
      <c r="C3">
        <v>176.24</v>
      </c>
      <c r="D3" t="s">
        <v>20</v>
      </c>
      <c r="E3" t="s">
        <v>21</v>
      </c>
      <c r="F3" s="10">
        <v>42372</v>
      </c>
      <c r="G3" s="8" t="s">
        <v>46</v>
      </c>
      <c r="H3" s="8" t="s">
        <v>20</v>
      </c>
      <c r="I3" s="8">
        <v>126.45</v>
      </c>
      <c r="J3" s="9"/>
      <c r="K3" s="7"/>
    </row>
    <row r="4" spans="1:13" x14ac:dyDescent="0.25">
      <c r="A4" s="6">
        <v>42378</v>
      </c>
      <c r="B4" t="s">
        <v>43</v>
      </c>
      <c r="C4">
        <v>177.24</v>
      </c>
      <c r="D4" t="s">
        <v>20</v>
      </c>
      <c r="E4" t="s">
        <v>21</v>
      </c>
      <c r="F4" s="10">
        <v>42373</v>
      </c>
      <c r="G4" s="8" t="s">
        <v>47</v>
      </c>
      <c r="H4" s="8" t="s">
        <v>20</v>
      </c>
      <c r="I4" s="8">
        <v>127.45</v>
      </c>
      <c r="J4" s="9">
        <v>14.6</v>
      </c>
      <c r="K4" s="7"/>
    </row>
    <row r="5" spans="1:13" x14ac:dyDescent="0.25">
      <c r="A5" s="6">
        <v>42379</v>
      </c>
      <c r="B5" t="s">
        <v>43</v>
      </c>
      <c r="C5">
        <v>178.24</v>
      </c>
      <c r="D5" t="s">
        <v>20</v>
      </c>
      <c r="E5" t="s">
        <v>21</v>
      </c>
      <c r="F5" s="10">
        <v>42374</v>
      </c>
      <c r="G5" s="8" t="s">
        <v>48</v>
      </c>
      <c r="H5" s="8" t="s">
        <v>20</v>
      </c>
      <c r="I5" s="8">
        <v>128.44999999999999</v>
      </c>
      <c r="J5" s="9">
        <v>15.8</v>
      </c>
      <c r="K5" s="7"/>
    </row>
    <row r="6" spans="1:13" x14ac:dyDescent="0.25">
      <c r="A6" s="6">
        <v>42380</v>
      </c>
      <c r="B6" t="s">
        <v>43</v>
      </c>
      <c r="C6">
        <v>179.24</v>
      </c>
      <c r="D6" t="s">
        <v>20</v>
      </c>
      <c r="E6" t="s">
        <v>21</v>
      </c>
      <c r="F6" s="10">
        <v>42375</v>
      </c>
      <c r="G6" s="8" t="s">
        <v>49</v>
      </c>
      <c r="H6" s="8" t="s">
        <v>20</v>
      </c>
      <c r="I6" s="8">
        <v>129.44999999999999</v>
      </c>
      <c r="J6" s="9"/>
      <c r="K6" s="7"/>
    </row>
    <row r="7" spans="1:13" x14ac:dyDescent="0.25">
      <c r="A7" s="6">
        <v>42381</v>
      </c>
      <c r="B7" t="s">
        <v>43</v>
      </c>
      <c r="C7">
        <v>180.24</v>
      </c>
      <c r="D7" t="s">
        <v>20</v>
      </c>
      <c r="E7" t="s">
        <v>21</v>
      </c>
      <c r="F7" s="10">
        <v>42376</v>
      </c>
      <c r="G7" s="8" t="s">
        <v>50</v>
      </c>
      <c r="H7" s="8" t="s">
        <v>58</v>
      </c>
      <c r="I7" s="8">
        <v>130.44999999999999</v>
      </c>
      <c r="J7" s="9">
        <v>18.2</v>
      </c>
      <c r="K7" s="7"/>
      <c r="M7" s="1" t="s">
        <v>29</v>
      </c>
    </row>
    <row r="8" spans="1:13" x14ac:dyDescent="0.25">
      <c r="A8" s="6">
        <v>42382</v>
      </c>
      <c r="B8" t="s">
        <v>43</v>
      </c>
      <c r="C8">
        <v>181.24</v>
      </c>
      <c r="D8" t="s">
        <v>20</v>
      </c>
      <c r="E8" t="s">
        <v>21</v>
      </c>
      <c r="F8" s="10">
        <v>42377</v>
      </c>
      <c r="G8" s="8" t="s">
        <v>51</v>
      </c>
      <c r="H8" s="8" t="s">
        <v>58</v>
      </c>
      <c r="I8" s="8">
        <v>131.44999999999999</v>
      </c>
      <c r="J8" s="9">
        <v>19.399999999999999</v>
      </c>
      <c r="K8" s="7"/>
    </row>
    <row r="9" spans="1:13" x14ac:dyDescent="0.25">
      <c r="A9" s="6">
        <v>42383</v>
      </c>
      <c r="B9" t="s">
        <v>43</v>
      </c>
      <c r="C9">
        <v>182.24</v>
      </c>
      <c r="D9" t="s">
        <v>20</v>
      </c>
      <c r="E9" t="s">
        <v>21</v>
      </c>
      <c r="F9" s="10">
        <v>42378</v>
      </c>
      <c r="G9" s="8" t="s">
        <v>52</v>
      </c>
      <c r="H9" s="8" t="s">
        <v>58</v>
      </c>
      <c r="I9" s="8">
        <v>132.44999999999999</v>
      </c>
      <c r="J9" s="9"/>
      <c r="K9" s="7"/>
    </row>
    <row r="10" spans="1:13" x14ac:dyDescent="0.25">
      <c r="A10" s="6">
        <v>42384</v>
      </c>
      <c r="B10" t="s">
        <v>43</v>
      </c>
      <c r="C10">
        <v>183.24</v>
      </c>
      <c r="D10" t="s">
        <v>20</v>
      </c>
      <c r="E10" t="s">
        <v>21</v>
      </c>
      <c r="F10" s="10">
        <v>42379</v>
      </c>
      <c r="G10" s="8" t="s">
        <v>53</v>
      </c>
      <c r="H10" s="8" t="s">
        <v>58</v>
      </c>
      <c r="I10" s="8">
        <v>133.44999999999999</v>
      </c>
      <c r="J10" s="9"/>
      <c r="K10" s="7"/>
    </row>
    <row r="11" spans="1:13" x14ac:dyDescent="0.25">
      <c r="A11" s="6">
        <v>42385</v>
      </c>
      <c r="B11" t="s">
        <v>43</v>
      </c>
      <c r="C11">
        <v>184.24</v>
      </c>
      <c r="D11" t="s">
        <v>20</v>
      </c>
      <c r="E11" t="s">
        <v>21</v>
      </c>
      <c r="F11" s="10">
        <v>42380</v>
      </c>
      <c r="G11" s="8" t="s">
        <v>54</v>
      </c>
      <c r="H11" s="8" t="s">
        <v>58</v>
      </c>
      <c r="I11" s="8">
        <v>134.44999999999999</v>
      </c>
      <c r="J11" s="9">
        <v>23</v>
      </c>
      <c r="K11" s="7"/>
    </row>
    <row r="12" spans="1:13" x14ac:dyDescent="0.25">
      <c r="A12" s="6">
        <v>42376</v>
      </c>
      <c r="B12" t="s">
        <v>43</v>
      </c>
      <c r="C12">
        <v>175.24</v>
      </c>
      <c r="D12" t="s">
        <v>20</v>
      </c>
      <c r="E12" t="s">
        <v>21</v>
      </c>
      <c r="F12" s="10">
        <v>42371</v>
      </c>
      <c r="G12" s="8" t="s">
        <v>45</v>
      </c>
      <c r="H12" s="8" t="s">
        <v>20</v>
      </c>
      <c r="I12" s="8">
        <v>125.45</v>
      </c>
      <c r="J12" s="9">
        <v>24.2</v>
      </c>
      <c r="K12" s="7"/>
    </row>
    <row r="13" spans="1:13" x14ac:dyDescent="0.25">
      <c r="A13" s="6">
        <v>42386</v>
      </c>
      <c r="B13" t="s">
        <v>43</v>
      </c>
      <c r="C13">
        <v>185.24</v>
      </c>
      <c r="D13" t="s">
        <v>20</v>
      </c>
      <c r="E13" t="s">
        <v>21</v>
      </c>
      <c r="F13" s="10">
        <v>42381</v>
      </c>
      <c r="G13" s="8" t="s">
        <v>55</v>
      </c>
      <c r="H13" s="8" t="s">
        <v>59</v>
      </c>
      <c r="I13" s="8">
        <v>135.44999999999999</v>
      </c>
      <c r="J13" s="9">
        <v>25.4</v>
      </c>
      <c r="K13" s="7"/>
    </row>
    <row r="14" spans="1:13" x14ac:dyDescent="0.25">
      <c r="A14" s="6">
        <v>42387</v>
      </c>
      <c r="B14" t="s">
        <v>43</v>
      </c>
      <c r="C14">
        <v>186.24</v>
      </c>
      <c r="D14" t="s">
        <v>20</v>
      </c>
      <c r="E14" t="s">
        <v>21</v>
      </c>
      <c r="F14" s="10">
        <v>42382</v>
      </c>
      <c r="G14" s="8" t="s">
        <v>56</v>
      </c>
      <c r="H14" s="8" t="s">
        <v>59</v>
      </c>
      <c r="I14" s="8">
        <v>136.44999999999999</v>
      </c>
      <c r="J14" s="9">
        <v>26.6</v>
      </c>
      <c r="K14" s="7"/>
    </row>
    <row r="15" spans="1:13" x14ac:dyDescent="0.25">
      <c r="A15" s="6">
        <v>42388</v>
      </c>
      <c r="B15" t="s">
        <v>43</v>
      </c>
      <c r="C15">
        <v>187.24</v>
      </c>
      <c r="D15" t="s">
        <v>20</v>
      </c>
      <c r="E15" t="s">
        <v>21</v>
      </c>
      <c r="F15" s="10">
        <v>42383</v>
      </c>
      <c r="G15" s="8" t="s">
        <v>57</v>
      </c>
      <c r="H15" s="8" t="s">
        <v>60</v>
      </c>
      <c r="I15" s="8"/>
      <c r="J15" s="9"/>
      <c r="K15" s="7"/>
    </row>
    <row r="18" spans="3:3" x14ac:dyDescent="0.25">
      <c r="C18" s="1" t="s">
        <v>61</v>
      </c>
    </row>
  </sheetData>
  <hyperlinks>
    <hyperlink ref="M7" r:id="rId1" location="p422538"/>
    <hyperlink ref="C18" r:id="rId2"/>
  </hyperlinks>
  <pageMargins left="0.7" right="0.7" top="0.75" bottom="0.75" header="0.3" footer="0.3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42395</v>
      </c>
      <c r="B2">
        <v>174110</v>
      </c>
      <c r="C2">
        <v>230.4</v>
      </c>
      <c r="D2" t="s">
        <v>35</v>
      </c>
      <c r="E2">
        <v>513188</v>
      </c>
      <c r="F2" s="6">
        <v>42398</v>
      </c>
      <c r="G2">
        <v>174110</v>
      </c>
      <c r="H2" t="s">
        <v>23</v>
      </c>
      <c r="I2">
        <v>420.12</v>
      </c>
    </row>
    <row r="3" spans="1:11" x14ac:dyDescent="0.25">
      <c r="A3" t="s">
        <v>18</v>
      </c>
      <c r="J3">
        <f>SUBTOTAL(109,Tableau19[[Comission ]])</f>
        <v>0</v>
      </c>
      <c r="K3">
        <f>SUBTOTAL(103,Tableau19[N°facture])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K6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42354</v>
      </c>
      <c r="B2">
        <v>173307</v>
      </c>
      <c r="C2">
        <v>122.44</v>
      </c>
      <c r="D2" t="s">
        <v>33</v>
      </c>
      <c r="E2">
        <v>597054</v>
      </c>
      <c r="F2" s="6">
        <v>42387</v>
      </c>
      <c r="G2">
        <v>173307</v>
      </c>
      <c r="H2" t="s">
        <v>12</v>
      </c>
      <c r="I2">
        <v>409.12</v>
      </c>
    </row>
    <row r="3" spans="1:11" x14ac:dyDescent="0.25">
      <c r="A3" s="6">
        <v>42361</v>
      </c>
      <c r="B3">
        <v>173492</v>
      </c>
      <c r="C3">
        <v>103.68</v>
      </c>
      <c r="D3" t="s">
        <v>33</v>
      </c>
      <c r="E3">
        <v>597054</v>
      </c>
      <c r="F3" s="6">
        <v>42387</v>
      </c>
      <c r="G3">
        <v>173492</v>
      </c>
      <c r="H3" t="s">
        <v>12</v>
      </c>
      <c r="I3">
        <v>410.12</v>
      </c>
    </row>
    <row r="4" spans="1:11" x14ac:dyDescent="0.25">
      <c r="A4" s="6">
        <v>42374</v>
      </c>
      <c r="B4">
        <v>173664</v>
      </c>
      <c r="C4">
        <v>220.32</v>
      </c>
      <c r="D4" t="s">
        <v>33</v>
      </c>
      <c r="E4">
        <v>597054</v>
      </c>
      <c r="F4" s="6">
        <v>42394</v>
      </c>
      <c r="G4">
        <v>173664</v>
      </c>
      <c r="H4" t="s">
        <v>12</v>
      </c>
      <c r="I4">
        <v>413.12</v>
      </c>
    </row>
    <row r="5" spans="1:11" x14ac:dyDescent="0.25">
      <c r="A5" s="6">
        <v>42387</v>
      </c>
      <c r="B5">
        <v>173935</v>
      </c>
      <c r="C5">
        <v>192.24</v>
      </c>
      <c r="D5" t="s">
        <v>33</v>
      </c>
      <c r="E5">
        <v>597054</v>
      </c>
      <c r="F5" s="6">
        <v>42394</v>
      </c>
      <c r="G5">
        <v>173935</v>
      </c>
      <c r="H5" t="s">
        <v>12</v>
      </c>
      <c r="I5">
        <v>414.12</v>
      </c>
    </row>
    <row r="6" spans="1:11" x14ac:dyDescent="0.25">
      <c r="A6" t="s">
        <v>18</v>
      </c>
      <c r="J6">
        <f>SUBTOTAL(109,Tableau20[[Comission ]])</f>
        <v>0</v>
      </c>
      <c r="K6">
        <f>SUBTOTAL(103,Tableau20[N°facture])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42368</v>
      </c>
      <c r="B2">
        <v>173574</v>
      </c>
      <c r="C2">
        <v>167.4</v>
      </c>
      <c r="D2" t="s">
        <v>32</v>
      </c>
      <c r="E2">
        <v>587927</v>
      </c>
      <c r="F2" s="6">
        <v>42373</v>
      </c>
      <c r="G2">
        <v>173574</v>
      </c>
      <c r="H2" t="s">
        <v>16</v>
      </c>
      <c r="I2">
        <v>407.12</v>
      </c>
    </row>
    <row r="3" spans="1:11" x14ac:dyDescent="0.25">
      <c r="A3" s="6">
        <v>42359</v>
      </c>
      <c r="B3">
        <v>173429</v>
      </c>
      <c r="C3">
        <v>130.66999999999999</v>
      </c>
      <c r="D3" t="s">
        <v>39</v>
      </c>
      <c r="E3">
        <v>237978</v>
      </c>
      <c r="F3" s="6">
        <v>42373</v>
      </c>
      <c r="G3">
        <v>173429</v>
      </c>
      <c r="H3" t="s">
        <v>16</v>
      </c>
      <c r="I3">
        <v>436.12</v>
      </c>
    </row>
    <row r="4" spans="1:11" x14ac:dyDescent="0.25">
      <c r="A4" t="s">
        <v>18</v>
      </c>
      <c r="J4">
        <f>SUBTOTAL(109,Tableau21[[Comission ]])</f>
        <v>0</v>
      </c>
      <c r="K4">
        <f>SUBTOTAL(103,Tableau21[N°facture])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42374</v>
      </c>
      <c r="B2">
        <v>173649</v>
      </c>
      <c r="C2">
        <v>173.76</v>
      </c>
      <c r="D2" t="s">
        <v>39</v>
      </c>
      <c r="E2">
        <v>237978</v>
      </c>
      <c r="F2" s="6">
        <v>42378</v>
      </c>
      <c r="G2">
        <v>173649</v>
      </c>
      <c r="H2" t="s">
        <v>15</v>
      </c>
      <c r="I2">
        <v>449.12</v>
      </c>
    </row>
    <row r="3" spans="1:11" x14ac:dyDescent="0.25">
      <c r="A3" t="s">
        <v>18</v>
      </c>
      <c r="J3">
        <f>SUBTOTAL(109,Tableau22[[Comission ]])</f>
        <v>0</v>
      </c>
      <c r="K3">
        <f>SUBTOTAL(103,Tableau22[N°facture])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42388</v>
      </c>
      <c r="B2">
        <v>173978</v>
      </c>
      <c r="C2">
        <v>140.49</v>
      </c>
      <c r="D2" t="s">
        <v>41</v>
      </c>
      <c r="E2">
        <v>602194</v>
      </c>
      <c r="F2" s="6">
        <v>42391</v>
      </c>
      <c r="G2">
        <v>173978</v>
      </c>
      <c r="H2" t="s">
        <v>28</v>
      </c>
      <c r="I2">
        <v>467.12</v>
      </c>
    </row>
    <row r="3" spans="1:11" x14ac:dyDescent="0.25">
      <c r="A3" t="s">
        <v>18</v>
      </c>
      <c r="J3">
        <f>SUBTOTAL(109,Tableau23[[Comission ]])</f>
        <v>0</v>
      </c>
      <c r="K3">
        <f>SUBTOTAL(103,Tableau23[N°facture])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42360</v>
      </c>
      <c r="B2">
        <v>173452</v>
      </c>
      <c r="C2">
        <v>131.91999999999999</v>
      </c>
      <c r="D2" t="s">
        <v>32</v>
      </c>
      <c r="E2">
        <v>587927</v>
      </c>
      <c r="F2" s="6">
        <v>42370</v>
      </c>
      <c r="G2">
        <v>173452</v>
      </c>
      <c r="H2" t="s">
        <v>14</v>
      </c>
      <c r="I2">
        <v>406.12</v>
      </c>
    </row>
    <row r="3" spans="1:11" x14ac:dyDescent="0.25">
      <c r="A3" s="6">
        <v>42394</v>
      </c>
      <c r="B3">
        <v>174086</v>
      </c>
      <c r="C3">
        <v>140.58000000000001</v>
      </c>
      <c r="D3" t="s">
        <v>32</v>
      </c>
      <c r="E3">
        <v>587927</v>
      </c>
      <c r="F3" s="6">
        <v>42398</v>
      </c>
      <c r="G3">
        <v>174086</v>
      </c>
      <c r="H3" t="s">
        <v>14</v>
      </c>
      <c r="I3">
        <v>408.12</v>
      </c>
    </row>
    <row r="4" spans="1:11" x14ac:dyDescent="0.25">
      <c r="A4" t="s">
        <v>18</v>
      </c>
      <c r="J4">
        <f>SUBTOTAL(109,Tableau24[[Comission ]])</f>
        <v>0</v>
      </c>
      <c r="K4">
        <f>SUBTOTAL(103,Tableau24[N°facture])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42375</v>
      </c>
      <c r="B2">
        <v>173688</v>
      </c>
      <c r="C2">
        <v>137.74</v>
      </c>
      <c r="D2" t="s">
        <v>37</v>
      </c>
      <c r="E2">
        <v>510413</v>
      </c>
      <c r="F2" s="6">
        <v>42380</v>
      </c>
      <c r="G2">
        <v>173688</v>
      </c>
      <c r="H2" t="s">
        <v>24</v>
      </c>
      <c r="I2">
        <v>474.12</v>
      </c>
    </row>
    <row r="3" spans="1:11" x14ac:dyDescent="0.25">
      <c r="A3" t="s">
        <v>18</v>
      </c>
      <c r="J3">
        <f>SUBTOTAL(109,Tableau25[[Comission ]])</f>
        <v>0</v>
      </c>
      <c r="K3">
        <f>SUBTOTAL(103,Tableau25[N°facture])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42391</v>
      </c>
      <c r="B2">
        <v>174067</v>
      </c>
      <c r="C2">
        <v>273.16000000000003</v>
      </c>
      <c r="D2" t="s">
        <v>38</v>
      </c>
      <c r="E2">
        <v>573567</v>
      </c>
      <c r="F2" s="6">
        <v>42398</v>
      </c>
      <c r="G2">
        <v>174067</v>
      </c>
      <c r="H2" t="s">
        <v>22</v>
      </c>
      <c r="I2">
        <v>124.12</v>
      </c>
    </row>
    <row r="3" spans="1:11" x14ac:dyDescent="0.25">
      <c r="A3" t="s">
        <v>18</v>
      </c>
      <c r="J3">
        <f>SUBTOTAL(109,Tableau26[[Comission ]])</f>
        <v>0</v>
      </c>
      <c r="K3">
        <f>SUBTOTAL(103,Tableau26[N°facture])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42374</v>
      </c>
      <c r="B2">
        <v>173662</v>
      </c>
      <c r="C2">
        <v>199</v>
      </c>
      <c r="D2" t="s">
        <v>31</v>
      </c>
      <c r="E2">
        <v>520182</v>
      </c>
      <c r="F2" s="6">
        <v>42377</v>
      </c>
      <c r="G2">
        <v>173662</v>
      </c>
      <c r="H2" t="s">
        <v>11</v>
      </c>
      <c r="I2">
        <v>405.12</v>
      </c>
    </row>
    <row r="3" spans="1:11" x14ac:dyDescent="0.25">
      <c r="A3" t="s">
        <v>18</v>
      </c>
      <c r="J3">
        <f>SUBTOTAL(109,Tableau27[[Comission ]])</f>
        <v>0</v>
      </c>
      <c r="K3">
        <f>SUBTOTAL(103,Tableau27[N°facture])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42383</v>
      </c>
      <c r="B2">
        <v>173835</v>
      </c>
      <c r="C2">
        <v>227.36</v>
      </c>
      <c r="D2" t="s">
        <v>30</v>
      </c>
      <c r="E2">
        <v>563862</v>
      </c>
      <c r="F2" s="6">
        <v>42390</v>
      </c>
      <c r="G2">
        <v>173835</v>
      </c>
      <c r="H2" t="s">
        <v>13</v>
      </c>
      <c r="I2">
        <v>468.12</v>
      </c>
    </row>
    <row r="3" spans="1:11" x14ac:dyDescent="0.25">
      <c r="A3" t="s">
        <v>18</v>
      </c>
      <c r="J3">
        <f>SUBTOTAL(109,Tableau28[[Comission ]])</f>
        <v>0</v>
      </c>
      <c r="K3">
        <f>SUBTOTAL(103,Tableau28[N°facture])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42384</v>
      </c>
      <c r="B2">
        <v>173853</v>
      </c>
      <c r="C2">
        <v>178.2</v>
      </c>
      <c r="D2" t="s">
        <v>40</v>
      </c>
      <c r="E2">
        <v>507136</v>
      </c>
      <c r="F2" s="6">
        <v>42392</v>
      </c>
      <c r="G2">
        <v>173853</v>
      </c>
      <c r="H2" t="s">
        <v>27</v>
      </c>
      <c r="I2">
        <v>449.12</v>
      </c>
    </row>
    <row r="3" spans="1:11" x14ac:dyDescent="0.25">
      <c r="A3" t="s">
        <v>18</v>
      </c>
      <c r="J3">
        <f>SUBTOTAL(109,Tableau29[[Comission ]])</f>
        <v>0</v>
      </c>
      <c r="K3">
        <f>SUBTOTAL(103,Tableau29[N°facture])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K7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42389</v>
      </c>
      <c r="B2">
        <v>173983</v>
      </c>
      <c r="C2">
        <v>274.23</v>
      </c>
      <c r="D2" t="s">
        <v>36</v>
      </c>
      <c r="E2">
        <v>99841</v>
      </c>
      <c r="F2" s="6">
        <v>42396</v>
      </c>
      <c r="G2">
        <v>173983</v>
      </c>
      <c r="H2" t="s">
        <v>42</v>
      </c>
      <c r="I2">
        <v>430.12</v>
      </c>
    </row>
    <row r="3" spans="1:11" x14ac:dyDescent="0.25">
      <c r="A3" s="6">
        <v>42391</v>
      </c>
      <c r="B3">
        <v>174034</v>
      </c>
      <c r="C3">
        <v>141.4</v>
      </c>
      <c r="D3" t="s">
        <v>39</v>
      </c>
      <c r="E3">
        <v>237978</v>
      </c>
      <c r="F3" s="6">
        <v>42396</v>
      </c>
      <c r="G3">
        <v>174034</v>
      </c>
      <c r="H3" t="s">
        <v>42</v>
      </c>
      <c r="I3">
        <v>449.12</v>
      </c>
    </row>
    <row r="4" spans="1:11" x14ac:dyDescent="0.25">
      <c r="A4" s="6">
        <v>42391</v>
      </c>
      <c r="B4">
        <v>174035</v>
      </c>
      <c r="C4">
        <v>115.69</v>
      </c>
      <c r="D4" t="s">
        <v>39</v>
      </c>
      <c r="E4">
        <v>237978</v>
      </c>
      <c r="F4" s="6">
        <v>42396</v>
      </c>
      <c r="G4">
        <v>174035</v>
      </c>
      <c r="H4" t="s">
        <v>42</v>
      </c>
      <c r="I4">
        <v>449.12</v>
      </c>
    </row>
    <row r="5" spans="1:11" x14ac:dyDescent="0.25">
      <c r="A5" s="6">
        <v>42391</v>
      </c>
      <c r="B5">
        <v>174036</v>
      </c>
      <c r="C5">
        <v>137.11000000000001</v>
      </c>
      <c r="D5" t="s">
        <v>39</v>
      </c>
      <c r="E5">
        <v>237978</v>
      </c>
      <c r="F5" s="6">
        <v>42396</v>
      </c>
      <c r="G5">
        <v>174036</v>
      </c>
      <c r="H5" t="s">
        <v>42</v>
      </c>
      <c r="I5">
        <v>449.12</v>
      </c>
    </row>
    <row r="6" spans="1:11" x14ac:dyDescent="0.25">
      <c r="A6" s="6">
        <v>42391</v>
      </c>
      <c r="B6">
        <v>174037</v>
      </c>
      <c r="C6">
        <v>102.84</v>
      </c>
      <c r="D6" t="s">
        <v>39</v>
      </c>
      <c r="E6">
        <v>237978</v>
      </c>
      <c r="F6" s="6">
        <v>42396</v>
      </c>
      <c r="G6">
        <v>174037</v>
      </c>
      <c r="H6" t="s">
        <v>42</v>
      </c>
      <c r="I6">
        <v>449.12</v>
      </c>
    </row>
    <row r="7" spans="1:11" x14ac:dyDescent="0.25">
      <c r="A7" t="s">
        <v>18</v>
      </c>
      <c r="J7">
        <f>SUBTOTAL(109,Tableau30[[Comission ]])</f>
        <v>0</v>
      </c>
      <c r="K7">
        <f>SUBTOTAL(103,Tableau30[N°facture])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42380</v>
      </c>
      <c r="B2">
        <v>173786</v>
      </c>
      <c r="C2">
        <v>93.15</v>
      </c>
      <c r="D2" t="s">
        <v>34</v>
      </c>
      <c r="E2">
        <v>597085</v>
      </c>
      <c r="F2" s="6">
        <v>42384</v>
      </c>
      <c r="G2">
        <v>173786</v>
      </c>
      <c r="H2" t="s">
        <v>17</v>
      </c>
      <c r="I2">
        <v>415.12</v>
      </c>
    </row>
    <row r="3" spans="1:11" x14ac:dyDescent="0.25">
      <c r="A3" t="s">
        <v>18</v>
      </c>
      <c r="J3">
        <f>SUBTOTAL(109,Tableau31[[Comission ]])</f>
        <v>0</v>
      </c>
      <c r="K3">
        <f>SUBTOTAL(103,Tableau31[N°facture])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42383</v>
      </c>
      <c r="B2">
        <v>173831</v>
      </c>
      <c r="C2">
        <v>140.58000000000001</v>
      </c>
      <c r="D2" t="s">
        <v>37</v>
      </c>
      <c r="E2">
        <v>510413</v>
      </c>
      <c r="F2" s="6">
        <v>42386</v>
      </c>
      <c r="G2">
        <v>173831</v>
      </c>
      <c r="H2" t="s">
        <v>25</v>
      </c>
      <c r="I2">
        <v>486.12</v>
      </c>
    </row>
    <row r="3" spans="1:11" x14ac:dyDescent="0.25">
      <c r="A3" t="s">
        <v>18</v>
      </c>
      <c r="J3">
        <f>SUBTOTAL(109,Tableau32[[Comission ]])</f>
        <v>0</v>
      </c>
      <c r="K3">
        <f>SUBTOTAL(103,Tableau32[N°facture])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42368</v>
      </c>
      <c r="B2">
        <v>173573</v>
      </c>
      <c r="C2">
        <v>299.48</v>
      </c>
      <c r="D2" t="s">
        <v>39</v>
      </c>
      <c r="E2">
        <v>237978</v>
      </c>
      <c r="F2" s="6">
        <v>42370</v>
      </c>
      <c r="G2">
        <v>173573</v>
      </c>
      <c r="H2" t="s">
        <v>26</v>
      </c>
      <c r="I2">
        <v>439.12</v>
      </c>
    </row>
    <row r="3" spans="1:11" x14ac:dyDescent="0.25">
      <c r="A3" s="6">
        <v>42368</v>
      </c>
      <c r="B3">
        <v>173586</v>
      </c>
      <c r="C3">
        <v>241.92</v>
      </c>
      <c r="D3" t="s">
        <v>39</v>
      </c>
      <c r="E3">
        <v>237978</v>
      </c>
      <c r="F3" s="6">
        <v>42371</v>
      </c>
      <c r="G3">
        <v>173586</v>
      </c>
      <c r="H3" t="s">
        <v>26</v>
      </c>
      <c r="I3">
        <v>449.12</v>
      </c>
    </row>
    <row r="4" spans="1:11" x14ac:dyDescent="0.25">
      <c r="A4" t="s">
        <v>18</v>
      </c>
      <c r="J4">
        <f>SUBTOTAL(109,Tableau33[[Comission ]])</f>
        <v>0</v>
      </c>
      <c r="K4">
        <f>SUBTOTAL(103,Tableau33[N°facture])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19</v>
      </c>
    </row>
    <row r="2" spans="1:11" x14ac:dyDescent="0.25">
      <c r="A2" s="6">
        <v>42368</v>
      </c>
      <c r="B2">
        <v>173579</v>
      </c>
      <c r="C2">
        <v>120.4</v>
      </c>
      <c r="D2" t="s">
        <v>39</v>
      </c>
      <c r="E2">
        <v>237978</v>
      </c>
      <c r="F2" s="6">
        <v>42376</v>
      </c>
      <c r="G2">
        <v>173579</v>
      </c>
      <c r="H2" t="s">
        <v>10</v>
      </c>
      <c r="I2">
        <v>449.12</v>
      </c>
    </row>
    <row r="3" spans="1:11" x14ac:dyDescent="0.25">
      <c r="A3" t="s">
        <v>18</v>
      </c>
      <c r="J3">
        <f>SUBTOTAL(109,Tableau34[[Comission ]])</f>
        <v>0</v>
      </c>
      <c r="K3">
        <f>SUBTOTAL(103,Tableau34[N°facture])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données</vt:lpstr>
      <vt:lpstr>La Dordogne Libre - 24</vt:lpstr>
      <vt:lpstr>La Gazette du Midi - 31</vt:lpstr>
      <vt:lpstr>La Gazette du Midi - 82</vt:lpstr>
      <vt:lpstr>Le Berry Républicain - 18</vt:lpstr>
      <vt:lpstr>Le Courrier Français - 33</vt:lpstr>
      <vt:lpstr>Le Courrier Français - 82</vt:lpstr>
      <vt:lpstr>Le Courrier Picard - 60</vt:lpstr>
      <vt:lpstr>Le Limouxin - 11</vt:lpstr>
      <vt:lpstr>Le Tarn Libre - 81</vt:lpstr>
      <vt:lpstr>Le Villefranchois - 12</vt:lpstr>
      <vt:lpstr>Les Annonces Landaises - 40</vt:lpstr>
      <vt:lpstr>Petites Affiches du Pays Basque</vt:lpstr>
      <vt:lpstr>L'Opinion Indépendante - 31</vt:lpstr>
      <vt:lpstr>Midi Libre - 34</vt:lpstr>
      <vt:lpstr>Sud Ouest - 47</vt:lpstr>
      <vt:lpstr>Terre Dauphinoise - 38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dcterms:created xsi:type="dcterms:W3CDTF">2016-02-03T08:39:51Z</dcterms:created>
  <dcterms:modified xsi:type="dcterms:W3CDTF">2016-02-10T15:57:20Z</dcterms:modified>
</cp:coreProperties>
</file>