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3230" windowHeight="8625" tabRatio="809"/>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OFFSET(Clients!$A$2,,,COUNTA(Clients!$A:$A)-1,22)</definedName>
    <definedName name="Tel">OFFSET(Code_clients,,7)</definedName>
    <definedName name="Ville">OFFSET(Code_clients,,6)</definedName>
    <definedName name="_xlnm.Print_Area" localSheetId="1">Formulaire!$A$1:$L$48</definedName>
  </definedNames>
  <calcPr calcId="145621"/>
</workbook>
</file>

<file path=xl/calcChain.xml><?xml version="1.0" encoding="utf-8"?>
<calcChain xmlns="http://schemas.openxmlformats.org/spreadsheetml/2006/main">
  <c r="D5" i="2" l="1"/>
  <c r="K3" i="2" l="1"/>
  <c r="L3" i="2"/>
  <c r="J5" i="2"/>
  <c r="J6" i="2"/>
  <c r="J7" i="2"/>
  <c r="J9" i="2"/>
  <c r="L9" i="2"/>
  <c r="J10" i="2"/>
  <c r="J11" i="2"/>
  <c r="J12" i="2"/>
  <c r="H16" i="2"/>
  <c r="H17" i="2"/>
  <c r="H18" i="2"/>
  <c r="H19" i="2"/>
  <c r="H20" i="2"/>
  <c r="G24" i="2"/>
  <c r="J24" i="2"/>
  <c r="J29" i="2"/>
  <c r="J31" i="2"/>
  <c r="J33" i="2"/>
  <c r="A24" i="2" l="1"/>
  <c r="D24" i="2"/>
  <c r="B20" i="2" l="1"/>
  <c r="B19" i="2"/>
  <c r="B18" i="2"/>
  <c r="B17" i="2"/>
  <c r="B16" i="2"/>
  <c r="D33" i="2" l="1"/>
  <c r="D9" i="2" l="1"/>
  <c r="D29" i="2" l="1"/>
  <c r="D31" i="2"/>
  <c r="F3" i="2" l="1"/>
  <c r="D11" i="2" l="1"/>
  <c r="D12" i="2"/>
  <c r="D10" i="2"/>
  <c r="E3" i="2"/>
  <c r="D6" i="2"/>
  <c r="J3" i="2" s="1"/>
  <c r="D7" i="2"/>
  <c r="F9" i="2"/>
</calcChain>
</file>

<file path=xl/sharedStrings.xml><?xml version="1.0" encoding="utf-8"?>
<sst xmlns="http://schemas.openxmlformats.org/spreadsheetml/2006/main" count="166" uniqueCount="104">
  <si>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</si>
  <si>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</si>
  <si>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</si>
  <si>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</si>
  <si>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</si>
  <si>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</si>
  <si>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</si>
  <si>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</si>
  <si>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</si>
  <si>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</si>
  <si>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</si>
  <si>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</si>
  <si>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</si>
  <si>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</si>
  <si>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</si>
  <si>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</si>
  <si>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</si>
  <si>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</si>
  <si>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</si>
  <si>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</si>
  <si>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</si>
  <si>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</si>
  <si>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</si>
  <si>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</si>
  <si>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</si>
  <si>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</si>
  <si>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</si>
  <si>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</si>
  <si>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</si>
  <si>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</si>
  <si>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</si>
  <si>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</si>
  <si>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</si>
  <si>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</si>
  <si>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</si>
  <si>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</si>
  <si>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</si>
  <si>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</si>
  <si>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</si>
  <si>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</si>
  <si>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</si>
  <si>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</si>
  <si>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</si>
  <si>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</si>
  <si>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</si>
  <si>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Martin</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</si>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</sst>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7">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84">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2" xfId="0" applyFont="1" applyBorder="1"/>
    <xf numFmtId="0" fontId="4" fillId="0" borderId="4" xfId="0" applyFont="1" applyBorder="1"/>
    <xf numFmtId="0" fontId="4" fillId="0" borderId="0" xfId="0" applyFont="1" applyBorder="1"/>
    <xf numFmtId="0" fontId="0" fillId="0" borderId="5" xfId="0" applyBorder="1" applyAlignment="1"/>
    <xf numFmtId="164" fontId="0" fillId="0" borderId="0" xfId="0" applyNumberFormat="1" applyBorder="1" applyAlignment="1">
      <alignment horizontal="left"/>
    </xf>
    <xf numFmtId="0" fontId="4" fillId="0" borderId="6" xfId="0" applyFont="1" applyBorder="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65" fontId="0" fillId="0" borderId="0" xfId="0" applyNumberFormat="1" applyBorder="1" applyAlignment="1">
      <alignment horizontal="left"/>
    </xf>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6" xfId="0" applyFont="1" applyFill="1" applyBorder="1" applyAlignment="1"/>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2" xfId="0" applyBorder="1" applyAlignment="1">
      <alignment horizontal="center" vertical="center"/>
    </xf>
    <xf numFmtId="0" fontId="0" fillId="0" borderId="1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9" xfId="0" applyBorder="1" applyAlignment="1">
      <alignment horizontal="center" vertical="center"/>
    </xf>
    <xf numFmtId="0" fontId="0" fillId="0" borderId="7" xfId="0" applyBorder="1" applyAlignment="1">
      <alignment horizontal="center" vertical="center"/>
    </xf>
    <xf numFmtId="0" fontId="0" fillId="2" borderId="13" xfId="0" applyFont="1" applyFill="1" applyBorder="1" applyAlignment="1">
      <alignment horizontal="center"/>
    </xf>
    <xf numFmtId="0" fontId="0" fillId="2" borderId="14" xfId="0" applyFont="1" applyFill="1" applyBorder="1" applyAlignment="1">
      <alignment horizontal="center"/>
    </xf>
    <xf numFmtId="0" fontId="0" fillId="2" borderId="15" xfId="0" applyFont="1" applyFill="1" applyBorder="1" applyAlignment="1">
      <alignment horizontal="center"/>
    </xf>
    <xf numFmtId="0" fontId="4" fillId="5" borderId="13" xfId="0" applyFont="1" applyFill="1" applyBorder="1" applyAlignment="1">
      <alignment horizontal="center" vertical="center"/>
    </xf>
    <xf numFmtId="0" fontId="4" fillId="5" borderId="14" xfId="0" applyFont="1" applyFill="1" applyBorder="1" applyAlignment="1">
      <alignment horizontal="center" vertical="center"/>
    </xf>
    <xf numFmtId="0" fontId="4" fillId="5" borderId="15" xfId="0" applyFont="1" applyFill="1" applyBorder="1" applyAlignment="1">
      <alignment horizontal="center" vertic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133350</xdr:rowOff>
    </xdr:from>
    <xdr:to>
      <xdr:col>2</xdr:col>
      <xdr:colOff>860849</xdr:colOff>
      <xdr:row>3</xdr:row>
      <xdr:rowOff>114300</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33350"/>
          <a:ext cx="2842049" cy="552450"/>
        </a:xfrm>
        <a:prstGeom prst="rect">
          <a:avLst/>
        </a:prstGeom>
      </xdr:spPr>
    </xdr:pic>
    <xdr:clientData/>
  </xdr:twoCellAnchor>
  <xdr:oneCellAnchor>
    <xdr:from>
      <xdr:col>0</xdr:col>
      <xdr:colOff>0</xdr:colOff>
      <xdr:row>35</xdr:row>
      <xdr:rowOff>142875</xdr:rowOff>
    </xdr:from>
    <xdr:ext cx="6048375" cy="874920"/>
    <xdr:sp macro="" textlink="">
      <xdr:nvSpPr>
        <xdr:cNvPr id="3" name="ZoneTexte 2"/>
        <xdr:cNvSpPr txBox="1"/>
      </xdr:nvSpPr>
      <xdr:spPr>
        <a:xfrm>
          <a:off x="0" y="6810375"/>
          <a:ext cx="60483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6</xdr:col>
      <xdr:colOff>0</xdr:colOff>
      <xdr:row>0</xdr:row>
      <xdr:rowOff>133350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5762625" y="133350"/>
          <a:ext cx="2984924" cy="552450"/>
        </a:xfrm>
        <a:prstGeom prst="rect">
          <a:avLst/>
        </a:prstGeom>
      </xdr:spPr>
    </xdr:pic>
    <xdr:clientData/>
  </xdr:oneCellAnchor>
  <xdr:oneCellAnchor>
    <xdr:from>
      <xdr:col>6</xdr:col>
      <xdr:colOff>0</xdr:colOff>
      <xdr:row>35</xdr:row>
      <xdr:rowOff>142875</xdr:rowOff>
    </xdr:from>
    <xdr:ext cx="6048375" cy="874920"/>
    <xdr:sp macro="" textlink="">
      <xdr:nvSpPr>
        <xdr:cNvPr id="9" name="ZoneTexte 8"/>
        <xdr:cNvSpPr txBox="1"/>
      </xdr:nvSpPr>
      <xdr:spPr>
        <a:xfrm>
          <a:off x="0" y="6810375"/>
          <a:ext cx="60483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24"/>
  <sheetViews>
    <sheetView tabSelected="1" workbookViewId="0">
      <selection activeCell="K24" sqref="K24"/>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6" bestFit="1" customWidth="1"/>
    <col min="7" max="7" width="5.7109375"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20" max="20" width="12.42578125" bestFit="1" customWidth="1"/>
  </cols>
  <sheetData>
    <row r="1" spans="1:22"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20" t="s">
        <v>43</v>
      </c>
      <c r="S1" s="22" t="s">
        <v>74</v>
      </c>
      <c r="T1" s="4" t="s">
        <v>76</v>
      </c>
      <c r="U1" s="22" t="s">
        <v>96</v>
      </c>
      <c r="V1" s="20" t="s">
        <v>13</v>
      </c>
    </row>
    <row r="2" spans="1:22" x14ac:dyDescent="0.25">
      <c r="A2" s="29">
        <v>1</v>
      </c>
      <c r="B2" s="29" t="s">
        <v>101</v>
      </c>
      <c r="C2" s="29" t="s">
        <v>22</v>
      </c>
      <c r="D2" s="29" t="s">
        <v>24</v>
      </c>
      <c r="E2" s="30" t="s">
        <v>28</v>
      </c>
      <c r="F2" s="31">
        <v>21000</v>
      </c>
      <c r="G2" s="32" t="s">
        <v>14</v>
      </c>
      <c r="H2" s="33">
        <v>987654576</v>
      </c>
      <c r="I2" s="33">
        <v>635689562</v>
      </c>
      <c r="J2" s="34" t="s">
        <v>30</v>
      </c>
      <c r="K2" s="35" t="s">
        <v>62</v>
      </c>
      <c r="L2" s="32" t="s">
        <v>18</v>
      </c>
      <c r="M2" s="32" t="s">
        <v>92</v>
      </c>
      <c r="N2" s="32">
        <v>45668</v>
      </c>
      <c r="O2" s="32" t="s">
        <v>63</v>
      </c>
      <c r="P2" s="32" t="s">
        <v>64</v>
      </c>
      <c r="Q2" s="32" t="s">
        <v>88</v>
      </c>
      <c r="R2" s="32" t="s">
        <v>65</v>
      </c>
      <c r="S2" s="32"/>
      <c r="T2" s="32" t="s">
        <v>77</v>
      </c>
      <c r="U2" s="32">
        <v>123456</v>
      </c>
      <c r="V2" s="32" t="s">
        <v>33</v>
      </c>
    </row>
    <row r="3" spans="1:22" x14ac:dyDescent="0.25">
      <c r="A3" s="29">
        <v>2</v>
      </c>
      <c r="B3" s="29" t="s">
        <v>102</v>
      </c>
      <c r="C3" s="29" t="s">
        <v>15</v>
      </c>
      <c r="D3" s="29" t="s">
        <v>23</v>
      </c>
      <c r="E3" s="30" t="s">
        <v>26</v>
      </c>
      <c r="F3" s="31">
        <v>75000</v>
      </c>
      <c r="G3" s="32" t="s">
        <v>16</v>
      </c>
      <c r="H3" s="33">
        <v>976890987</v>
      </c>
      <c r="I3" s="32"/>
      <c r="J3" s="34" t="s">
        <v>29</v>
      </c>
      <c r="K3" s="35">
        <v>42397</v>
      </c>
      <c r="L3" s="32" t="s">
        <v>19</v>
      </c>
      <c r="M3" s="32"/>
      <c r="N3" s="32"/>
      <c r="O3" s="32"/>
      <c r="P3" s="32"/>
      <c r="Q3" s="32" t="s">
        <v>89</v>
      </c>
      <c r="R3" s="32"/>
      <c r="S3" s="32"/>
      <c r="T3" s="32" t="s">
        <v>78</v>
      </c>
      <c r="U3" s="32">
        <v>123456</v>
      </c>
      <c r="V3" s="32" t="s">
        <v>54</v>
      </c>
    </row>
    <row r="4" spans="1:22" x14ac:dyDescent="0.25">
      <c r="A4" s="29">
        <v>3</v>
      </c>
      <c r="B4" s="29" t="s">
        <v>103</v>
      </c>
      <c r="C4" s="29" t="s">
        <v>17</v>
      </c>
      <c r="D4" s="29" t="s">
        <v>25</v>
      </c>
      <c r="E4" s="30" t="s">
        <v>27</v>
      </c>
      <c r="F4" s="31">
        <v>75000</v>
      </c>
      <c r="G4" s="32" t="s">
        <v>16</v>
      </c>
      <c r="H4" s="33">
        <v>908789876</v>
      </c>
      <c r="I4" s="32"/>
      <c r="J4" s="34" t="s">
        <v>31</v>
      </c>
      <c r="K4" s="35" t="s">
        <v>61</v>
      </c>
      <c r="L4" s="32" t="s">
        <v>32</v>
      </c>
      <c r="M4" s="32" t="s">
        <v>67</v>
      </c>
      <c r="N4" s="32">
        <v>23544</v>
      </c>
      <c r="O4" s="32" t="s">
        <v>59</v>
      </c>
      <c r="P4" s="32" t="s">
        <v>68</v>
      </c>
      <c r="Q4" s="32" t="s">
        <v>90</v>
      </c>
      <c r="R4" s="32" t="s">
        <v>69</v>
      </c>
      <c r="S4" s="32"/>
      <c r="T4" s="32" t="s">
        <v>79</v>
      </c>
      <c r="U4" s="32">
        <v>65644</v>
      </c>
      <c r="V4" s="32" t="s">
        <v>34</v>
      </c>
    </row>
    <row r="5" spans="1:22" x14ac:dyDescent="0.25">
      <c r="A5" s="29">
        <v>4</v>
      </c>
      <c r="B5" s="29" t="s">
        <v>101</v>
      </c>
      <c r="C5" s="29" t="s">
        <v>55</v>
      </c>
      <c r="D5" s="29" t="s">
        <v>25</v>
      </c>
      <c r="E5" s="30" t="s">
        <v>27</v>
      </c>
      <c r="F5" s="31">
        <v>75001</v>
      </c>
      <c r="G5" s="32" t="s">
        <v>16</v>
      </c>
      <c r="H5" s="33">
        <v>908789877</v>
      </c>
      <c r="I5" s="32"/>
      <c r="J5" s="34" t="s">
        <v>31</v>
      </c>
      <c r="K5" s="35">
        <v>42399</v>
      </c>
      <c r="L5" s="32" t="s">
        <v>83</v>
      </c>
      <c r="M5" s="32"/>
      <c r="N5" s="32"/>
      <c r="O5" s="32"/>
      <c r="P5" s="32"/>
      <c r="Q5" s="32" t="s">
        <v>91</v>
      </c>
      <c r="R5" s="32"/>
      <c r="S5" s="32"/>
      <c r="T5" s="32"/>
      <c r="U5" s="32">
        <v>654</v>
      </c>
      <c r="V5" s="32" t="s">
        <v>42</v>
      </c>
    </row>
    <row r="6" spans="1:22" x14ac:dyDescent="0.25">
      <c r="A6" s="29">
        <v>5</v>
      </c>
      <c r="B6" s="29" t="s">
        <v>101</v>
      </c>
      <c r="C6" s="29" t="s">
        <v>44</v>
      </c>
      <c r="D6" s="29" t="s">
        <v>45</v>
      </c>
      <c r="E6" s="30" t="s">
        <v>46</v>
      </c>
      <c r="F6" s="31">
        <v>21000</v>
      </c>
      <c r="G6" s="32" t="s">
        <v>14</v>
      </c>
      <c r="H6" s="33">
        <v>99890987</v>
      </c>
      <c r="I6" s="32" t="s">
        <v>66</v>
      </c>
      <c r="J6" s="34" t="s">
        <v>56</v>
      </c>
      <c r="K6" s="35" t="s">
        <v>57</v>
      </c>
      <c r="L6" s="32" t="s">
        <v>80</v>
      </c>
      <c r="M6" s="32" t="s">
        <v>58</v>
      </c>
      <c r="N6" s="32"/>
      <c r="O6" s="32" t="s">
        <v>59</v>
      </c>
      <c r="P6" s="32" t="s">
        <v>60</v>
      </c>
      <c r="Q6" s="32" t="s">
        <v>93</v>
      </c>
      <c r="R6" s="32"/>
      <c r="S6" s="32"/>
      <c r="T6" s="32"/>
      <c r="U6" s="32">
        <v>6554</v>
      </c>
      <c r="V6" s="32" t="s">
        <v>33</v>
      </c>
    </row>
    <row r="7" spans="1:22" x14ac:dyDescent="0.25">
      <c r="A7" s="18">
        <v>6</v>
      </c>
      <c r="B7" s="18" t="s">
        <v>101</v>
      </c>
      <c r="C7" s="18" t="s">
        <v>81</v>
      </c>
      <c r="D7" s="18" t="s">
        <v>81</v>
      </c>
      <c r="E7" s="21" t="s">
        <v>81</v>
      </c>
      <c r="F7" s="24" t="s">
        <v>81</v>
      </c>
      <c r="G7" s="25" t="s">
        <v>81</v>
      </c>
      <c r="H7" s="26" t="s">
        <v>81</v>
      </c>
      <c r="I7" s="26" t="s">
        <v>81</v>
      </c>
      <c r="J7" s="27" t="s">
        <v>81</v>
      </c>
      <c r="K7" s="28">
        <v>42553</v>
      </c>
      <c r="L7" s="25" t="s">
        <v>19</v>
      </c>
      <c r="M7" s="25" t="s">
        <v>81</v>
      </c>
      <c r="N7" s="25" t="s">
        <v>81</v>
      </c>
      <c r="O7" s="25" t="s">
        <v>82</v>
      </c>
      <c r="P7" s="25" t="s">
        <v>81</v>
      </c>
      <c r="Q7" s="25" t="s">
        <v>89</v>
      </c>
      <c r="R7" s="25" t="s">
        <v>69</v>
      </c>
      <c r="S7" s="36" t="s">
        <v>81</v>
      </c>
      <c r="T7" s="36" t="s">
        <v>81</v>
      </c>
      <c r="U7" s="25">
        <v>6544</v>
      </c>
      <c r="V7" s="25" t="s">
        <v>33</v>
      </c>
    </row>
    <row r="8" spans="1:22" x14ac:dyDescent="0.25">
      <c r="A8" s="37"/>
      <c r="B8" s="37"/>
      <c r="C8" s="37"/>
      <c r="D8" s="37"/>
      <c r="E8" s="37"/>
      <c r="F8" s="37"/>
      <c r="G8" s="37"/>
      <c r="H8" s="37"/>
      <c r="I8" s="37"/>
      <c r="J8" s="37"/>
      <c r="K8" s="37"/>
      <c r="L8" s="37"/>
      <c r="M8" s="37"/>
      <c r="N8" s="37"/>
      <c r="O8" s="37"/>
      <c r="P8" s="37"/>
      <c r="Q8" s="37"/>
      <c r="R8" s="37"/>
      <c r="S8" s="37"/>
      <c r="T8" s="37"/>
      <c r="U8" s="37"/>
      <c r="V8" s="37"/>
    </row>
    <row r="9" spans="1:22" x14ac:dyDescent="0.25">
      <c r="A9" s="37"/>
      <c r="B9" s="37"/>
      <c r="C9" s="37"/>
      <c r="D9" s="37"/>
      <c r="E9" s="37"/>
      <c r="F9" s="37"/>
      <c r="G9" s="37"/>
      <c r="H9" s="37"/>
      <c r="I9" s="37"/>
      <c r="J9" s="37"/>
      <c r="K9" s="37"/>
      <c r="L9" s="37"/>
      <c r="M9" s="37"/>
      <c r="N9" s="37"/>
      <c r="O9" s="37"/>
      <c r="P9" s="37"/>
      <c r="Q9" s="37"/>
      <c r="R9" s="37"/>
      <c r="S9" s="37"/>
      <c r="T9" s="37"/>
      <c r="U9" s="37"/>
      <c r="V9" s="37"/>
    </row>
    <row r="10" spans="1:22" x14ac:dyDescent="0.25">
      <c r="A10" s="37"/>
      <c r="B10" s="37"/>
      <c r="C10" s="37"/>
      <c r="D10" s="37"/>
      <c r="E10" s="37"/>
      <c r="F10" s="37"/>
      <c r="G10" s="37"/>
      <c r="H10" s="37"/>
      <c r="I10" s="37"/>
      <c r="J10" s="37"/>
      <c r="K10" s="37"/>
      <c r="L10" s="37"/>
      <c r="M10" s="37"/>
      <c r="N10" s="37"/>
      <c r="O10" s="37"/>
      <c r="P10" s="37"/>
      <c r="Q10" s="37"/>
      <c r="R10" s="37"/>
      <c r="S10" s="37"/>
      <c r="T10" s="37"/>
      <c r="U10" s="37"/>
      <c r="V10" s="37"/>
    </row>
    <row r="11" spans="1:22" x14ac:dyDescent="0.25">
      <c r="A11" s="37"/>
      <c r="B11" s="37"/>
      <c r="C11" s="37"/>
      <c r="D11" s="37"/>
      <c r="E11" s="37"/>
      <c r="F11" s="37"/>
      <c r="G11" s="37"/>
      <c r="H11" s="37"/>
      <c r="I11" s="37"/>
      <c r="J11" s="37"/>
      <c r="K11" s="37"/>
      <c r="L11" s="37"/>
      <c r="M11" s="37"/>
      <c r="N11" s="37"/>
      <c r="O11" s="37"/>
      <c r="P11" s="37"/>
      <c r="Q11" s="37"/>
      <c r="R11" s="37"/>
      <c r="S11" s="37"/>
      <c r="T11" s="37"/>
      <c r="U11" s="37"/>
      <c r="V11" s="37"/>
    </row>
    <row r="12" spans="1:22" x14ac:dyDescent="0.25">
      <c r="A12" s="37"/>
      <c r="B12" s="37"/>
      <c r="C12" s="37"/>
      <c r="D12" s="37"/>
      <c r="E12" s="37"/>
      <c r="F12" s="37"/>
      <c r="G12" s="37"/>
      <c r="H12" s="37"/>
      <c r="I12" s="37"/>
      <c r="J12" s="37"/>
      <c r="K12" s="37"/>
      <c r="L12" s="37"/>
      <c r="M12" s="37"/>
      <c r="N12" s="37"/>
      <c r="O12" s="37"/>
      <c r="P12" s="37"/>
      <c r="Q12" s="37"/>
      <c r="R12" s="37"/>
      <c r="S12" s="37"/>
      <c r="T12" s="37"/>
      <c r="U12" s="37"/>
      <c r="V12" s="37"/>
    </row>
    <row r="13" spans="1:22" x14ac:dyDescent="0.25">
      <c r="A13" s="37"/>
      <c r="B13" s="37"/>
      <c r="C13" s="37"/>
      <c r="D13" s="37"/>
      <c r="E13" s="37"/>
      <c r="F13" s="37"/>
      <c r="G13" s="37"/>
      <c r="H13" s="37"/>
      <c r="I13" s="37"/>
      <c r="J13" s="37"/>
      <c r="K13" s="37"/>
      <c r="L13" s="37"/>
      <c r="M13" s="37"/>
      <c r="N13" s="37"/>
      <c r="O13" s="37"/>
      <c r="P13" s="37"/>
      <c r="Q13" s="37"/>
      <c r="R13" s="37"/>
      <c r="S13" s="37"/>
      <c r="T13" s="37"/>
      <c r="U13" s="37"/>
      <c r="V13" s="37"/>
    </row>
    <row r="14" spans="1:22" x14ac:dyDescent="0.25">
      <c r="A14" s="37"/>
      <c r="B14" s="37"/>
      <c r="C14" s="37"/>
      <c r="D14" s="37"/>
      <c r="E14" s="37"/>
      <c r="F14" s="37"/>
      <c r="G14" s="37"/>
      <c r="H14" s="37"/>
      <c r="I14" s="37"/>
      <c r="J14" s="37"/>
      <c r="K14" s="37"/>
      <c r="L14" s="37"/>
      <c r="M14" s="37"/>
      <c r="N14" s="37"/>
      <c r="O14" s="37"/>
      <c r="P14" s="37"/>
      <c r="Q14" s="37"/>
      <c r="R14" s="37"/>
      <c r="S14" s="37"/>
      <c r="T14" s="37"/>
      <c r="U14" s="37"/>
      <c r="V14" s="37"/>
    </row>
    <row r="15" spans="1:22" x14ac:dyDescent="0.25">
      <c r="A15" s="37"/>
      <c r="B15" s="37"/>
      <c r="C15" s="37"/>
      <c r="D15" s="37"/>
      <c r="E15" s="37"/>
      <c r="F15" s="37"/>
      <c r="G15" s="37"/>
      <c r="H15" s="37"/>
      <c r="I15" s="37"/>
      <c r="J15" s="37"/>
      <c r="K15" s="37"/>
      <c r="L15" s="37"/>
      <c r="M15" s="37"/>
      <c r="N15" s="37"/>
      <c r="O15" s="37"/>
      <c r="P15" s="37"/>
      <c r="Q15" s="37"/>
      <c r="R15" s="37"/>
      <c r="S15" s="37"/>
      <c r="T15" s="37"/>
      <c r="U15" s="37"/>
      <c r="V15" s="37"/>
    </row>
    <row r="16" spans="1:22" x14ac:dyDescent="0.25">
      <c r="A16" s="37"/>
      <c r="B16" s="37"/>
      <c r="C16" s="37"/>
      <c r="D16" s="37"/>
      <c r="E16" s="37"/>
      <c r="F16" s="37"/>
      <c r="G16" s="37"/>
      <c r="H16" s="37"/>
      <c r="I16" s="37"/>
      <c r="J16" s="37"/>
      <c r="K16" s="37"/>
      <c r="L16" s="37"/>
      <c r="M16" s="37"/>
      <c r="N16" s="37"/>
      <c r="O16" s="37"/>
      <c r="P16" s="37"/>
      <c r="Q16" s="37"/>
      <c r="R16" s="37"/>
      <c r="S16" s="37"/>
      <c r="T16" s="37"/>
      <c r="U16" s="37"/>
      <c r="V16" s="37"/>
    </row>
    <row r="17" spans="1:22" x14ac:dyDescent="0.25">
      <c r="A17" s="37"/>
      <c r="B17" s="37"/>
      <c r="C17" s="37"/>
      <c r="D17" s="37"/>
      <c r="E17" s="37"/>
      <c r="F17" s="37"/>
      <c r="G17" s="37"/>
      <c r="H17" s="37"/>
      <c r="I17" s="37"/>
      <c r="J17" s="37"/>
      <c r="K17" s="37"/>
      <c r="L17" s="37"/>
      <c r="M17" s="37"/>
      <c r="N17" s="37"/>
      <c r="O17" s="37"/>
      <c r="P17" s="37"/>
      <c r="Q17" s="37"/>
      <c r="R17" s="37"/>
      <c r="S17" s="37"/>
      <c r="T17" s="37"/>
      <c r="U17" s="37"/>
      <c r="V17" s="37"/>
    </row>
    <row r="18" spans="1:22" x14ac:dyDescent="0.25">
      <c r="A18" s="37"/>
      <c r="B18" s="37"/>
      <c r="C18" s="37"/>
      <c r="D18" s="37"/>
      <c r="E18" s="37"/>
      <c r="F18" s="37"/>
      <c r="G18" s="37"/>
      <c r="H18" s="37"/>
      <c r="I18" s="37"/>
      <c r="J18" s="37"/>
      <c r="K18" s="37"/>
      <c r="L18" s="37"/>
      <c r="M18" s="37"/>
      <c r="N18" s="37"/>
      <c r="O18" s="37"/>
      <c r="P18" s="37"/>
      <c r="Q18" s="37"/>
      <c r="R18" s="37"/>
      <c r="S18" s="37"/>
      <c r="T18" s="37"/>
      <c r="U18" s="37"/>
      <c r="V18" s="37"/>
    </row>
    <row r="19" spans="1:22" x14ac:dyDescent="0.25">
      <c r="A19" s="37"/>
      <c r="B19" s="37"/>
      <c r="C19" s="37"/>
      <c r="D19" s="37"/>
      <c r="E19" s="37"/>
      <c r="F19" s="37"/>
      <c r="G19" s="37"/>
      <c r="H19" s="37"/>
      <c r="I19" s="37"/>
      <c r="J19" s="37"/>
      <c r="K19" s="37"/>
      <c r="L19" s="37"/>
      <c r="M19" s="37"/>
      <c r="N19" s="37"/>
      <c r="O19" s="37"/>
      <c r="P19" s="37"/>
      <c r="Q19" s="37"/>
      <c r="R19" s="37"/>
      <c r="S19" s="37"/>
      <c r="T19" s="37"/>
      <c r="U19" s="37"/>
      <c r="V19" s="37"/>
    </row>
    <row r="20" spans="1:22" x14ac:dyDescent="0.25">
      <c r="A20" s="37"/>
      <c r="B20" s="37"/>
      <c r="C20" s="37"/>
      <c r="D20" s="37"/>
      <c r="E20" s="37"/>
      <c r="F20" s="37"/>
      <c r="G20" s="37"/>
      <c r="H20" s="37"/>
      <c r="I20" s="37"/>
      <c r="J20" s="37"/>
      <c r="K20" s="37"/>
      <c r="L20" s="37"/>
      <c r="M20" s="37"/>
      <c r="N20" s="37"/>
      <c r="O20" s="37"/>
      <c r="P20" s="37"/>
      <c r="Q20" s="37"/>
      <c r="R20" s="37"/>
      <c r="S20" s="37"/>
      <c r="T20" s="37"/>
      <c r="U20" s="37"/>
      <c r="V20" s="37"/>
    </row>
    <row r="21" spans="1:22" x14ac:dyDescent="0.25">
      <c r="A21" s="37"/>
      <c r="B21" s="37"/>
      <c r="C21" s="37"/>
      <c r="D21" s="37"/>
      <c r="E21" s="37"/>
      <c r="F21" s="37"/>
      <c r="G21" s="37"/>
      <c r="H21" s="37"/>
      <c r="I21" s="37"/>
      <c r="J21" s="37"/>
      <c r="K21" s="37"/>
      <c r="L21" s="37"/>
      <c r="M21" s="37"/>
      <c r="N21" s="37"/>
      <c r="O21" s="37"/>
      <c r="P21" s="37"/>
      <c r="Q21" s="37"/>
      <c r="R21" s="37"/>
      <c r="S21" s="37"/>
      <c r="T21" s="37"/>
      <c r="U21" s="37"/>
      <c r="V21" s="37"/>
    </row>
    <row r="22" spans="1:22" x14ac:dyDescent="0.25">
      <c r="A22" s="37"/>
      <c r="B22" s="37"/>
      <c r="C22" s="37"/>
      <c r="D22" s="37"/>
      <c r="E22" s="37"/>
      <c r="F22" s="37"/>
      <c r="G22" s="37"/>
      <c r="H22" s="37"/>
      <c r="I22" s="37"/>
      <c r="J22" s="37"/>
      <c r="K22" s="37"/>
      <c r="L22" s="37"/>
      <c r="M22" s="37"/>
      <c r="N22" s="37"/>
      <c r="O22" s="37"/>
      <c r="P22" s="37"/>
      <c r="Q22" s="37"/>
      <c r="R22" s="37"/>
      <c r="S22" s="37"/>
      <c r="T22" s="37"/>
      <c r="U22" s="37"/>
      <c r="V22" s="37"/>
    </row>
    <row r="23" spans="1:22" x14ac:dyDescent="0.25">
      <c r="A23" s="37"/>
      <c r="B23" s="37"/>
      <c r="C23" s="37"/>
      <c r="D23" s="37"/>
      <c r="E23" s="37"/>
      <c r="F23" s="37"/>
      <c r="G23" s="37"/>
      <c r="H23" s="37"/>
      <c r="I23" s="37"/>
      <c r="J23" s="37"/>
      <c r="K23" s="37"/>
      <c r="L23" s="37"/>
      <c r="M23" s="37"/>
      <c r="N23" s="37"/>
      <c r="O23" s="37"/>
      <c r="P23" s="37"/>
      <c r="Q23" s="37"/>
      <c r="R23" s="37"/>
      <c r="S23" s="37"/>
      <c r="T23" s="37"/>
      <c r="U23" s="37"/>
      <c r="V23" s="37"/>
    </row>
    <row r="24" spans="1:22" x14ac:dyDescent="0.25">
      <c r="F24" s="37"/>
      <c r="G24" s="37"/>
      <c r="H24" s="37"/>
      <c r="I24" s="37"/>
      <c r="J24" s="37"/>
      <c r="K24" s="37"/>
      <c r="L24" s="37"/>
      <c r="M24" s="37"/>
      <c r="N24" s="37"/>
      <c r="O24" s="37"/>
      <c r="P24" s="37"/>
      <c r="Q24" s="37"/>
      <c r="R24" s="37"/>
      <c r="S24" s="37"/>
      <c r="T24" s="37"/>
      <c r="U24" s="37"/>
      <c r="V24" s="37"/>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51"/>
  <sheetViews>
    <sheetView showWhiteSpace="0" view="pageLayout" zoomScaleNormal="100" workbookViewId="0">
      <selection activeCell="A24" sqref="A24:C27"/>
    </sheetView>
  </sheetViews>
  <sheetFormatPr baseColWidth="10" defaultRowHeight="15" x14ac:dyDescent="0.25"/>
  <cols>
    <col min="1" max="1" width="11.7109375" customWidth="1"/>
    <col min="2" max="2" width="18" customWidth="1"/>
    <col min="3" max="3" width="14.28515625" customWidth="1"/>
    <col min="4" max="4" width="14.7109375" bestFit="1" customWidth="1"/>
    <col min="5" max="5" width="15.28515625" customWidth="1"/>
    <col min="6" max="6" width="12.42578125" customWidth="1"/>
    <col min="7" max="7" width="11.7109375" customWidth="1"/>
    <col min="8" max="8" width="17.5703125" customWidth="1"/>
    <col min="9" max="9" width="14.42578125" customWidth="1"/>
    <col min="10" max="10" width="14.7109375" customWidth="1"/>
    <col min="11" max="11" width="14.5703125" customWidth="1"/>
    <col min="12" max="12" width="13.5703125" customWidth="1"/>
    <col min="13" max="13" width="52.7109375" customWidth="1"/>
    <col min="14" max="14" width="43.140625" customWidth="1"/>
    <col min="15" max="25" width="11.42578125" customWidth="1"/>
  </cols>
  <sheetData>
    <row r="1" spans="1:12" x14ac:dyDescent="0.25">
      <c r="A1" s="51"/>
      <c r="B1" s="51"/>
      <c r="C1" s="51"/>
      <c r="D1" s="52" t="s">
        <v>70</v>
      </c>
      <c r="E1" s="52"/>
      <c r="F1" s="52"/>
      <c r="G1" s="51"/>
      <c r="H1" s="51"/>
      <c r="I1" s="51"/>
      <c r="J1" s="52" t="s">
        <v>70</v>
      </c>
      <c r="K1" s="52"/>
      <c r="L1" s="52"/>
    </row>
    <row r="2" spans="1:12" x14ac:dyDescent="0.25">
      <c r="A2" s="51"/>
      <c r="B2" s="51"/>
      <c r="C2" s="51"/>
      <c r="D2" s="11" t="s">
        <v>35</v>
      </c>
      <c r="E2" s="11" t="s">
        <v>10</v>
      </c>
      <c r="F2" s="11" t="s">
        <v>13</v>
      </c>
      <c r="G2" s="51"/>
      <c r="H2" s="51"/>
      <c r="I2" s="51"/>
      <c r="J2" s="50" t="s">
        <v>35</v>
      </c>
      <c r="K2" s="11" t="s">
        <v>10</v>
      </c>
      <c r="L2" s="11" t="s">
        <v>13</v>
      </c>
    </row>
    <row r="3" spans="1:12" x14ac:dyDescent="0.25">
      <c r="D3" s="23">
        <v>2</v>
      </c>
      <c r="E3" s="39">
        <f ca="1">VLOOKUP($D$3,Tablo,11,0)</f>
        <v>42397</v>
      </c>
      <c r="F3" s="23" t="str">
        <f ca="1">VLOOKUP($D$3,Tablo,22,0)</f>
        <v>Fini</v>
      </c>
      <c r="J3" s="11">
        <f ca="1">IF(AND(D5=J5,D6=J6,B18=H18),D3,"Erreur")</f>
        <v>2</v>
      </c>
      <c r="K3" s="39">
        <f ca="1">VLOOKUP($D$3,Tablo,11,0)</f>
        <v>42397</v>
      </c>
      <c r="L3" s="23" t="str">
        <f ca="1">VLOOKUP($D$3,Tablo,22,0)</f>
        <v>Fini</v>
      </c>
    </row>
    <row r="5" spans="1:12" x14ac:dyDescent="0.25">
      <c r="A5" s="9" t="s">
        <v>84</v>
      </c>
      <c r="C5" s="12" t="s">
        <v>36</v>
      </c>
      <c r="D5" s="8" t="str">
        <f ca="1">VLOOKUP($D$3,Tablo,4,0)</f>
        <v>FABRE</v>
      </c>
      <c r="E5" s="8"/>
      <c r="F5" s="1"/>
      <c r="G5" s="9" t="s">
        <v>84</v>
      </c>
      <c r="I5" s="12" t="s">
        <v>36</v>
      </c>
      <c r="J5" s="8" t="str">
        <f ca="1">VLOOKUP($D$3,Tablo,4,0)</f>
        <v>FABRE</v>
      </c>
      <c r="K5" s="8"/>
      <c r="L5" s="1"/>
    </row>
    <row r="6" spans="1:12" x14ac:dyDescent="0.25">
      <c r="A6" s="9" t="s">
        <v>86</v>
      </c>
      <c r="C6" s="13" t="s">
        <v>37</v>
      </c>
      <c r="D6" s="6" t="str">
        <f ca="1">VLOOKUP($D$3,Tablo,3,0)</f>
        <v>Estelle</v>
      </c>
      <c r="E6" s="6"/>
      <c r="F6" s="2"/>
      <c r="G6" s="9" t="s">
        <v>86</v>
      </c>
      <c r="I6" s="13" t="s">
        <v>37</v>
      </c>
      <c r="J6" s="6" t="str">
        <f ca="1">VLOOKUP($D$3,Tablo,3,0)</f>
        <v>Estelle</v>
      </c>
      <c r="K6" s="6"/>
      <c r="L6" s="2"/>
    </row>
    <row r="7" spans="1:12" x14ac:dyDescent="0.25">
      <c r="A7" s="9" t="s">
        <v>71</v>
      </c>
      <c r="B7" t="s">
        <v>85</v>
      </c>
      <c r="C7" s="13" t="s">
        <v>49</v>
      </c>
      <c r="D7" s="53" t="str">
        <f ca="1">VLOOKUP($D$3,Tablo,5,0)</f>
        <v>12 Pasteur</v>
      </c>
      <c r="E7" s="53"/>
      <c r="F7" s="15"/>
      <c r="G7" s="9" t="s">
        <v>71</v>
      </c>
      <c r="H7" t="s">
        <v>85</v>
      </c>
      <c r="I7" s="13" t="s">
        <v>49</v>
      </c>
      <c r="J7" s="53" t="str">
        <f ca="1">VLOOKUP($D$3,Tablo,5,0)</f>
        <v>12 Pasteur</v>
      </c>
      <c r="K7" s="53"/>
      <c r="L7" s="15"/>
    </row>
    <row r="8" spans="1:12" x14ac:dyDescent="0.25">
      <c r="A8" s="9" t="s">
        <v>52</v>
      </c>
      <c r="B8" t="s">
        <v>87</v>
      </c>
      <c r="C8" s="13"/>
      <c r="D8" s="6"/>
      <c r="E8" s="6"/>
      <c r="F8" s="2"/>
      <c r="G8" s="9" t="s">
        <v>52</v>
      </c>
      <c r="H8" t="s">
        <v>87</v>
      </c>
      <c r="I8" s="13"/>
      <c r="J8" s="6"/>
      <c r="K8" s="6"/>
      <c r="L8" s="2"/>
    </row>
    <row r="9" spans="1:12" x14ac:dyDescent="0.25">
      <c r="A9" t="s">
        <v>94</v>
      </c>
      <c r="C9" s="13" t="s">
        <v>48</v>
      </c>
      <c r="D9" s="38">
        <f ca="1">VLOOKUP($D$3,Tablo,6,0)</f>
        <v>75000</v>
      </c>
      <c r="E9" s="14" t="s">
        <v>51</v>
      </c>
      <c r="F9" s="2" t="str">
        <f ca="1">VLOOKUP($D$3,Tablo,7,0)</f>
        <v>Paris</v>
      </c>
      <c r="G9" t="s">
        <v>94</v>
      </c>
      <c r="I9" s="13" t="s">
        <v>48</v>
      </c>
      <c r="J9" s="38">
        <f ca="1">VLOOKUP($D$3,Tablo,6,0)</f>
        <v>75000</v>
      </c>
      <c r="K9" s="14" t="s">
        <v>51</v>
      </c>
      <c r="L9" s="2" t="str">
        <f ca="1">VLOOKUP($D$3,Tablo,7,0)</f>
        <v>Paris</v>
      </c>
    </row>
    <row r="10" spans="1:12" x14ac:dyDescent="0.25">
      <c r="C10" s="13" t="s">
        <v>50</v>
      </c>
      <c r="D10" s="16">
        <f ca="1">VLOOKUP($D$3,Tablo,8)</f>
        <v>976890987</v>
      </c>
      <c r="E10" s="14"/>
      <c r="F10" s="10"/>
      <c r="I10" s="13" t="s">
        <v>50</v>
      </c>
      <c r="J10" s="16">
        <f ca="1">VLOOKUP($D$3,Tablo,8)</f>
        <v>976890987</v>
      </c>
      <c r="K10" s="14"/>
      <c r="L10" s="10"/>
    </row>
    <row r="11" spans="1:12" x14ac:dyDescent="0.25">
      <c r="C11" s="13" t="s">
        <v>52</v>
      </c>
      <c r="D11" s="16">
        <f ca="1">VLOOKUP($D$3,Tablo,9,0)</f>
        <v>0</v>
      </c>
      <c r="E11" s="6"/>
      <c r="F11" s="2"/>
      <c r="I11" s="13" t="s">
        <v>52</v>
      </c>
      <c r="J11" s="16">
        <f ca="1">VLOOKUP($D$3,Tablo,9,0)</f>
        <v>0</v>
      </c>
      <c r="K11" s="6"/>
      <c r="L11" s="2"/>
    </row>
    <row r="12" spans="1:12" x14ac:dyDescent="0.25">
      <c r="C12" s="17" t="s">
        <v>53</v>
      </c>
      <c r="D12" s="7" t="str">
        <f ca="1">VLOOKUP($D$3,Tablo,10,0)</f>
        <v>Estelle@gmail.com</v>
      </c>
      <c r="E12" s="7"/>
      <c r="F12" s="3"/>
      <c r="I12" s="17" t="s">
        <v>53</v>
      </c>
      <c r="J12" s="7" t="str">
        <f ca="1">VLOOKUP($D$3,Tablo,10,0)</f>
        <v>Estelle@gmail.com</v>
      </c>
      <c r="K12" s="7"/>
      <c r="L12" s="3"/>
    </row>
    <row r="15" spans="1:12" x14ac:dyDescent="0.25">
      <c r="A15" s="54" t="s">
        <v>38</v>
      </c>
      <c r="B15" s="55"/>
      <c r="C15" s="55"/>
      <c r="D15" s="55"/>
      <c r="E15" s="55"/>
      <c r="F15" s="56"/>
      <c r="G15" s="54" t="s">
        <v>38</v>
      </c>
      <c r="H15" s="55"/>
      <c r="I15" s="55"/>
      <c r="J15" s="55"/>
      <c r="K15" s="55"/>
      <c r="L15" s="56"/>
    </row>
    <row r="16" spans="1:12" x14ac:dyDescent="0.25">
      <c r="A16" s="40" t="s">
        <v>97</v>
      </c>
      <c r="B16" s="57" t="str">
        <f ca="1">VLOOKUP($D$3,Tablo,12,0)</f>
        <v>PC Portable</v>
      </c>
      <c r="C16" s="58"/>
      <c r="D16" s="58"/>
      <c r="E16" s="58"/>
      <c r="F16" s="59"/>
      <c r="G16" s="45" t="s">
        <v>97</v>
      </c>
      <c r="H16" s="57" t="str">
        <f ca="1">VLOOKUP($D$3,Tablo,12,0)</f>
        <v>PC Portable</v>
      </c>
      <c r="I16" s="58"/>
      <c r="J16" s="58"/>
      <c r="K16" s="58"/>
      <c r="L16" s="59"/>
    </row>
    <row r="17" spans="1:12" x14ac:dyDescent="0.25">
      <c r="A17" s="41" t="s">
        <v>98</v>
      </c>
      <c r="B17" s="60">
        <f ca="1">VLOOKUP($D$3,Tablo,13,0)</f>
        <v>0</v>
      </c>
      <c r="C17" s="61"/>
      <c r="D17" s="61"/>
      <c r="E17" s="61"/>
      <c r="F17" s="62"/>
      <c r="G17" s="46" t="s">
        <v>98</v>
      </c>
      <c r="H17" s="60">
        <f ca="1">VLOOKUP($D$3,Tablo,13,0)</f>
        <v>0</v>
      </c>
      <c r="I17" s="61"/>
      <c r="J17" s="61"/>
      <c r="K17" s="61"/>
      <c r="L17" s="62"/>
    </row>
    <row r="18" spans="1:12" x14ac:dyDescent="0.25">
      <c r="A18" s="40" t="s">
        <v>39</v>
      </c>
      <c r="B18" s="60">
        <f ca="1">VLOOKUP($D$3,Tablo,14,0)</f>
        <v>0</v>
      </c>
      <c r="C18" s="61"/>
      <c r="D18" s="61"/>
      <c r="E18" s="61"/>
      <c r="F18" s="62"/>
      <c r="G18" s="45" t="s">
        <v>39</v>
      </c>
      <c r="H18" s="60">
        <f ca="1">VLOOKUP($D$3,Tablo,14,0)</f>
        <v>0</v>
      </c>
      <c r="I18" s="61"/>
      <c r="J18" s="61"/>
      <c r="K18" s="61"/>
      <c r="L18" s="62"/>
    </row>
    <row r="19" spans="1:12" x14ac:dyDescent="0.25">
      <c r="A19" s="40" t="s">
        <v>99</v>
      </c>
      <c r="B19" s="60">
        <f ca="1">VLOOKUP($D$3,Tablo,15,0)</f>
        <v>0</v>
      </c>
      <c r="C19" s="61"/>
      <c r="D19" s="61"/>
      <c r="E19" s="61"/>
      <c r="F19" s="62"/>
      <c r="G19" s="45" t="s">
        <v>99</v>
      </c>
      <c r="H19" s="60">
        <f ca="1">VLOOKUP($D$3,Tablo,15,0)</f>
        <v>0</v>
      </c>
      <c r="I19" s="61"/>
      <c r="J19" s="61"/>
      <c r="K19" s="61"/>
      <c r="L19" s="62"/>
    </row>
    <row r="20" spans="1:12" x14ac:dyDescent="0.25">
      <c r="A20" s="49" t="s">
        <v>100</v>
      </c>
      <c r="B20" s="72">
        <f ca="1">VLOOKUP($D$3,Tablo,16,0)</f>
        <v>0</v>
      </c>
      <c r="C20" s="73"/>
      <c r="D20" s="73"/>
      <c r="E20" s="73"/>
      <c r="F20" s="74"/>
      <c r="G20" s="49" t="s">
        <v>100</v>
      </c>
      <c r="H20" s="72">
        <f ca="1">VLOOKUP($D$3,Tablo,16,0)</f>
        <v>0</v>
      </c>
      <c r="I20" s="73"/>
      <c r="J20" s="73"/>
      <c r="K20" s="73"/>
      <c r="L20" s="74"/>
    </row>
    <row r="21" spans="1:12" x14ac:dyDescent="0.25">
      <c r="A21" s="19"/>
      <c r="B21" s="19"/>
      <c r="C21" s="19"/>
      <c r="D21" s="19"/>
      <c r="E21" s="19"/>
      <c r="F21" s="19"/>
      <c r="G21" s="48"/>
      <c r="H21" s="48"/>
      <c r="I21" s="48"/>
      <c r="J21" s="48"/>
      <c r="K21" s="48"/>
      <c r="L21" s="48"/>
    </row>
    <row r="23" spans="1:12" x14ac:dyDescent="0.25">
      <c r="A23" s="54" t="s">
        <v>73</v>
      </c>
      <c r="B23" s="55"/>
      <c r="C23" s="56"/>
      <c r="D23" s="54" t="s">
        <v>41</v>
      </c>
      <c r="E23" s="55"/>
      <c r="F23" s="56"/>
      <c r="G23" s="54" t="s">
        <v>73</v>
      </c>
      <c r="H23" s="55"/>
      <c r="I23" s="56"/>
      <c r="J23" s="54" t="s">
        <v>41</v>
      </c>
      <c r="K23" s="55"/>
      <c r="L23" s="56"/>
    </row>
    <row r="24" spans="1:12" x14ac:dyDescent="0.25">
      <c r="A24" s="63">
        <f ca="1">VLOOKUP($D$3,Tablo,18,0)</f>
        <v>0</v>
      </c>
      <c r="B24" s="64"/>
      <c r="C24" s="65"/>
      <c r="D24" s="63" t="str">
        <f ca="1">VLOOKUP($D$3,Tablo,17,0)</f>
        <v>Windows 7</v>
      </c>
      <c r="E24" s="64"/>
      <c r="F24" s="65"/>
      <c r="G24" s="63">
        <f ca="1">VLOOKUP($D$3,Tablo,18,0)</f>
        <v>0</v>
      </c>
      <c r="H24" s="64"/>
      <c r="I24" s="65"/>
      <c r="J24" s="63" t="str">
        <f ca="1">VLOOKUP($D$3,Tablo,17,0)</f>
        <v>Windows 7</v>
      </c>
      <c r="K24" s="64"/>
      <c r="L24" s="65"/>
    </row>
    <row r="25" spans="1:12" x14ac:dyDescent="0.25">
      <c r="A25" s="66"/>
      <c r="B25" s="67"/>
      <c r="C25" s="68"/>
      <c r="D25" s="66"/>
      <c r="E25" s="67"/>
      <c r="F25" s="68"/>
      <c r="G25" s="66"/>
      <c r="H25" s="67"/>
      <c r="I25" s="68"/>
      <c r="J25" s="66"/>
      <c r="K25" s="67"/>
      <c r="L25" s="68"/>
    </row>
    <row r="26" spans="1:12" x14ac:dyDescent="0.25">
      <c r="A26" s="66"/>
      <c r="B26" s="67"/>
      <c r="C26" s="68"/>
      <c r="D26" s="66"/>
      <c r="E26" s="67"/>
      <c r="F26" s="68"/>
      <c r="G26" s="66"/>
      <c r="H26" s="67"/>
      <c r="I26" s="68"/>
      <c r="J26" s="66"/>
      <c r="K26" s="67"/>
      <c r="L26" s="68"/>
    </row>
    <row r="27" spans="1:12" x14ac:dyDescent="0.25">
      <c r="A27" s="69"/>
      <c r="B27" s="70"/>
      <c r="C27" s="71"/>
      <c r="D27" s="69"/>
      <c r="E27" s="70"/>
      <c r="F27" s="71"/>
      <c r="G27" s="69"/>
      <c r="H27" s="70"/>
      <c r="I27" s="71"/>
      <c r="J27" s="69"/>
      <c r="K27" s="70"/>
      <c r="L27" s="71"/>
    </row>
    <row r="28" spans="1:12" x14ac:dyDescent="0.25">
      <c r="A28" s="19"/>
      <c r="B28" s="19"/>
      <c r="C28" s="19"/>
      <c r="D28" s="19"/>
      <c r="E28" s="19"/>
      <c r="F28" s="19"/>
      <c r="G28" s="48"/>
      <c r="H28" s="48"/>
      <c r="I28" s="48"/>
      <c r="J28" s="48"/>
      <c r="K28" s="48"/>
      <c r="L28" s="48"/>
    </row>
    <row r="29" spans="1:12" x14ac:dyDescent="0.25">
      <c r="A29" s="75" t="s">
        <v>75</v>
      </c>
      <c r="B29" s="76"/>
      <c r="C29" s="77"/>
      <c r="D29" s="60" t="str">
        <f ca="1">VLOOKUP($D$3,Tablo,20,0)</f>
        <v>Sacoche</v>
      </c>
      <c r="E29" s="61"/>
      <c r="F29" s="62"/>
      <c r="G29" s="75" t="s">
        <v>75</v>
      </c>
      <c r="H29" s="76"/>
      <c r="I29" s="77"/>
      <c r="J29" s="60" t="str">
        <f ca="1">VLOOKUP($D$3,Tablo,20,0)</f>
        <v>Sacoche</v>
      </c>
      <c r="K29" s="61"/>
      <c r="L29" s="62"/>
    </row>
    <row r="30" spans="1:12" x14ac:dyDescent="0.25">
      <c r="A30" s="44"/>
      <c r="B30" s="44"/>
      <c r="C30" s="44"/>
      <c r="D30" s="43"/>
      <c r="E30" s="43"/>
      <c r="F30" s="43"/>
      <c r="G30" s="44"/>
      <c r="H30" s="44"/>
      <c r="I30" s="44"/>
      <c r="J30" s="47"/>
      <c r="K30" s="47"/>
      <c r="L30" s="47"/>
    </row>
    <row r="31" spans="1:12" x14ac:dyDescent="0.25">
      <c r="A31" s="78" t="s">
        <v>72</v>
      </c>
      <c r="B31" s="79"/>
      <c r="C31" s="80"/>
      <c r="D31" s="60">
        <f ca="1">VLOOKUP($D$3,Tablo,19,0)</f>
        <v>0</v>
      </c>
      <c r="E31" s="61"/>
      <c r="F31" s="62"/>
      <c r="G31" s="78" t="s">
        <v>72</v>
      </c>
      <c r="H31" s="79"/>
      <c r="I31" s="80"/>
      <c r="J31" s="60">
        <f ca="1">VLOOKUP($D$3,Tablo,19,0)</f>
        <v>0</v>
      </c>
      <c r="K31" s="61"/>
      <c r="L31" s="62"/>
    </row>
    <row r="33" spans="1:12" x14ac:dyDescent="0.25">
      <c r="A33" s="81" t="s">
        <v>95</v>
      </c>
      <c r="B33" s="82"/>
      <c r="C33" s="83"/>
      <c r="D33" s="57">
        <f ca="1">VLOOKUP($D$3,Tablo,21,0)</f>
        <v>123456</v>
      </c>
      <c r="E33" s="58"/>
      <c r="F33" s="59"/>
      <c r="G33" s="81" t="s">
        <v>95</v>
      </c>
      <c r="H33" s="82"/>
      <c r="I33" s="83"/>
      <c r="J33" s="57">
        <f ca="1">VLOOKUP($D$3,Tablo,21,0)</f>
        <v>123456</v>
      </c>
      <c r="K33" s="58"/>
      <c r="L33" s="59"/>
    </row>
    <row r="45" spans="1:12" x14ac:dyDescent="0.25">
      <c r="E45" s="9" t="s">
        <v>47</v>
      </c>
      <c r="K45" s="9" t="s">
        <v>47</v>
      </c>
    </row>
    <row r="46" spans="1:12" x14ac:dyDescent="0.25">
      <c r="A46" s="6"/>
      <c r="B46" s="6"/>
      <c r="C46" s="6"/>
      <c r="D46" s="6"/>
      <c r="E46" s="6"/>
      <c r="F46" s="6"/>
      <c r="G46" s="6"/>
      <c r="H46" s="6"/>
      <c r="I46" s="6"/>
      <c r="J46" s="6"/>
      <c r="K46" s="6"/>
      <c r="L46" s="6"/>
    </row>
    <row r="47" spans="1:12" ht="15" customHeight="1" x14ac:dyDescent="0.25">
      <c r="A47" s="42"/>
      <c r="B47" s="42"/>
      <c r="C47" s="42"/>
      <c r="D47" s="42"/>
      <c r="E47" s="42"/>
      <c r="F47" s="42"/>
      <c r="G47" s="42"/>
      <c r="H47" s="42"/>
      <c r="I47" s="42"/>
      <c r="J47" s="42"/>
      <c r="K47" s="42"/>
      <c r="L47" s="42"/>
    </row>
    <row r="48" spans="1:12" ht="15" customHeight="1" x14ac:dyDescent="0.25">
      <c r="A48" s="42"/>
      <c r="B48" s="42"/>
      <c r="C48" s="42"/>
      <c r="D48" s="42"/>
      <c r="E48" s="42"/>
      <c r="F48" s="42"/>
      <c r="G48" s="42"/>
      <c r="H48" s="42"/>
      <c r="I48" s="42"/>
      <c r="J48" s="42"/>
      <c r="K48" s="42"/>
      <c r="L48" s="42"/>
    </row>
    <row r="50" spans="7:12" ht="15.75" x14ac:dyDescent="0.25">
      <c r="G50" s="42"/>
      <c r="H50" s="42"/>
      <c r="I50" s="42"/>
      <c r="J50" s="42"/>
      <c r="K50" s="42"/>
      <c r="L50" s="42"/>
    </row>
    <row r="51" spans="7:12" ht="15.75" x14ac:dyDescent="0.25">
      <c r="G51" s="42"/>
      <c r="H51" s="42"/>
      <c r="I51" s="42"/>
      <c r="J51" s="42"/>
      <c r="K51" s="42"/>
      <c r="L51" s="42"/>
    </row>
  </sheetData>
  <sheetProtection password="CC05" sheet="1" objects="1" scenarios="1" formatCells="0"/>
  <mergeCells count="38">
    <mergeCell ref="A29:C29"/>
    <mergeCell ref="D29:F29"/>
    <mergeCell ref="A33:C33"/>
    <mergeCell ref="D33:F33"/>
    <mergeCell ref="D7:E7"/>
    <mergeCell ref="A31:C31"/>
    <mergeCell ref="D24:F27"/>
    <mergeCell ref="A24:C27"/>
    <mergeCell ref="D31:F31"/>
    <mergeCell ref="B17:F17"/>
    <mergeCell ref="B18:F18"/>
    <mergeCell ref="B19:F19"/>
    <mergeCell ref="B20:F20"/>
    <mergeCell ref="B16:F16"/>
    <mergeCell ref="D1:F1"/>
    <mergeCell ref="A1:C2"/>
    <mergeCell ref="D23:F23"/>
    <mergeCell ref="A23:C23"/>
    <mergeCell ref="A15:F15"/>
    <mergeCell ref="G29:I29"/>
    <mergeCell ref="J29:L29"/>
    <mergeCell ref="G31:I31"/>
    <mergeCell ref="J31:L31"/>
    <mergeCell ref="G33:I33"/>
    <mergeCell ref="J33:L33"/>
    <mergeCell ref="H17:L17"/>
    <mergeCell ref="H18:L18"/>
    <mergeCell ref="G23:I23"/>
    <mergeCell ref="J23:L23"/>
    <mergeCell ref="G24:I27"/>
    <mergeCell ref="J24:L27"/>
    <mergeCell ref="H20:L20"/>
    <mergeCell ref="H19:L19"/>
    <mergeCell ref="G1:I2"/>
    <mergeCell ref="J1:L1"/>
    <mergeCell ref="J7:K7"/>
    <mergeCell ref="G15:L15"/>
    <mergeCell ref="H16:L16"/>
  </mergeCells>
  <conditionalFormatting sqref="D5:D12 F5:F6 F8:F12">
    <cfRule type="cellIs" dxfId="1" priority="4" operator="equal">
      <formula>0</formula>
    </cfRule>
  </conditionalFormatting>
  <conditionalFormatting sqref="J5:J12 L5:L6 L8:L12">
    <cfRule type="cellIs" dxfId="0" priority="1" operator="equal">
      <formula>0</formula>
    </cfRule>
  </conditionalFormatting>
  <dataValidations count="1">
    <dataValidation type="list" allowBlank="1" showInputMessage="1" showErrorMessage="1" sqref="D3">
      <formula1>Code_clients</formula1>
    </dataValidation>
  </dataValidations>
  <pageMargins left="0.5" right="0.83" top="0.74803149606299213" bottom="0.74803149606299213" header="0.31496062992125984" footer="0.31496062992125984"/>
  <pageSetup paperSize="9" orientation="portrait" r:id="rId1"/>
  <rowBreaks count="1" manualBreakCount="1">
    <brk id="49"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workbookViewId="0">
      <selection activeCell="K9" sqref="K9"/>
    </sheetView>
  </sheetViews>
  <sheetFormatPr baseColWidth="10" defaultRowHeight="15" x14ac:dyDescent="0.25"/>
  <sheetData/>
  <sheetProtection password="CC05" sheet="1" objects="1" scenarios="1" formatCells="0"/>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FC1</cp:lastModifiedBy>
  <cp:lastPrinted>2016-02-08T14:12:52Z</cp:lastPrinted>
  <dcterms:created xsi:type="dcterms:W3CDTF">2016-01-27T21:07:25Z</dcterms:created>
  <dcterms:modified xsi:type="dcterms:W3CDTF">2016-02-08T14:21:43Z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