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21720" windowHeight="13620"/>
  </bookViews>
  <sheets>
    <sheet name="Fiche PO" sheetId="1" r:id="rId1"/>
    <sheet name="Feuil2" sheetId="2" r:id="rId2"/>
    <sheet name="Feuil3" sheetId="3" r:id="rId3"/>
  </sheets>
  <definedNames>
    <definedName name="_xlnm.Print_Area" localSheetId="0">'Fiche PO'!$A$1:$H$61</definedName>
  </definedNames>
  <calcPr calcId="125725"/>
</workbook>
</file>

<file path=xl/calcChain.xml><?xml version="1.0" encoding="utf-8"?>
<calcChain xmlns="http://schemas.openxmlformats.org/spreadsheetml/2006/main">
  <c r="G45" i="1"/>
  <c r="G41"/>
  <c r="G30"/>
  <c r="G21"/>
  <c r="G23"/>
  <c r="G22"/>
  <c r="G27"/>
  <c r="G26"/>
  <c r="G25"/>
  <c r="G24"/>
  <c r="G20"/>
  <c r="G18"/>
  <c r="G19"/>
  <c r="G35"/>
  <c r="C59"/>
  <c r="G58"/>
  <c r="G57"/>
  <c r="H28" l="1"/>
  <c r="D28" l="1"/>
  <c r="E28"/>
  <c r="G49" l="1"/>
  <c r="G28"/>
  <c r="G31" s="1"/>
  <c r="G42" l="1"/>
  <c r="G51" s="1"/>
  <c r="G33"/>
  <c r="G37" s="1"/>
  <c r="G50" l="1"/>
  <c r="G53" s="1"/>
  <c r="G54" s="1"/>
  <c r="G39"/>
  <c r="G44" s="1"/>
</calcChain>
</file>

<file path=xl/sharedStrings.xml><?xml version="1.0" encoding="utf-8"?>
<sst xmlns="http://schemas.openxmlformats.org/spreadsheetml/2006/main" count="44" uniqueCount="44">
  <si>
    <t>Demandeur :</t>
  </si>
  <si>
    <t>Cadastre N° :</t>
  </si>
  <si>
    <t>Date Devis</t>
  </si>
  <si>
    <t>Désignation Travaux</t>
  </si>
  <si>
    <t>Entreprise</t>
  </si>
  <si>
    <t>Cout Total H.T des devis</t>
  </si>
  <si>
    <t>Travaux non retenus H.T</t>
  </si>
  <si>
    <t>Travaux subventionnables H.T</t>
  </si>
  <si>
    <t>Travaux subventionnables T.T.C</t>
  </si>
  <si>
    <t>TOTAL</t>
  </si>
  <si>
    <t>Plafond ANAH des travaux subventionnables H.T</t>
  </si>
  <si>
    <t>Montant subventions ANAH Travaux</t>
  </si>
  <si>
    <t>Total subventions liées aux travaux</t>
  </si>
  <si>
    <t>Prime ANAH "Habiter mieux"</t>
  </si>
  <si>
    <t>% par rapport montant TTC des travaux subventionnables</t>
  </si>
  <si>
    <t>Prime accédant</t>
  </si>
  <si>
    <t>Total ANAH</t>
  </si>
  <si>
    <t>Total Ville</t>
  </si>
  <si>
    <t>Total PMCA</t>
  </si>
  <si>
    <t>Total subventions + primes</t>
  </si>
  <si>
    <t>Total subvention + primes ( Hors accédant Ville)</t>
  </si>
  <si>
    <t xml:space="preserve">Niveau de ressources: </t>
  </si>
  <si>
    <t>ANAH n° :</t>
  </si>
  <si>
    <t>PROPRIETAIRE OCCUPANT</t>
  </si>
  <si>
    <t>Taux retenu</t>
  </si>
  <si>
    <t>Montant subvention ville ( Taux  20%)</t>
  </si>
  <si>
    <t>ENGAGEMENT</t>
  </si>
  <si>
    <t xml:space="preserve"> Etiquette</t>
  </si>
  <si>
    <t>DPE Existant</t>
  </si>
  <si>
    <t xml:space="preserve">           Consommation conventionnelle ( en Kwhep/m.an)</t>
  </si>
  <si>
    <t>Fait le :</t>
  </si>
  <si>
    <t>Instructeur :</t>
  </si>
  <si>
    <t xml:space="preserve">ID : </t>
  </si>
  <si>
    <t>DPE Après Travaux</t>
  </si>
  <si>
    <t>Dépense subventionnable H.T</t>
  </si>
  <si>
    <t>Montant honoraires MO ou DPE H.T</t>
  </si>
  <si>
    <t>Dépense subventionnables retenue H.T</t>
  </si>
  <si>
    <t>GAIN ENERGETIQUE en %</t>
  </si>
  <si>
    <t>Thématique:</t>
  </si>
  <si>
    <t>Adresse Logement:</t>
  </si>
  <si>
    <t>Travaux d'économie d'énergie</t>
  </si>
  <si>
    <t>% par rapport montant H.T des travaux subventionnables</t>
  </si>
  <si>
    <t>OUI</t>
  </si>
  <si>
    <t>Prime Agglo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</si>
</sst>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/>
    <xf numFmtId="164" fontId="0" fillId="0" borderId="15" xfId="1" applyNumberFormat="1" applyFont="1" applyBorder="1"/>
    <xf numFmtId="164" fontId="0" fillId="0" borderId="1" xfId="1" applyNumberFormat="1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16" xfId="1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13" xfId="1" applyNumberFormat="1" applyFont="1" applyBorder="1"/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3" borderId="2" xfId="0" applyFont="1" applyFill="1" applyBorder="1"/>
    <xf numFmtId="0" fontId="6" fillId="3" borderId="3" xfId="0" applyFont="1" applyFill="1" applyBorder="1"/>
    <xf numFmtId="164" fontId="6" fillId="3" borderId="13" xfId="0" applyNumberFormat="1" applyFont="1" applyFill="1" applyBorder="1"/>
    <xf numFmtId="0" fontId="7" fillId="0" borderId="20" xfId="0" applyFont="1" applyBorder="1"/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6" fontId="0" fillId="0" borderId="18" xfId="0" applyNumberFormat="1" applyBorder="1"/>
    <xf numFmtId="6" fontId="0" fillId="0" borderId="6" xfId="0" applyNumberFormat="1" applyBorder="1"/>
    <xf numFmtId="0" fontId="2" fillId="0" borderId="1" xfId="0" applyFont="1" applyBorder="1" applyAlignment="1">
      <alignment horizontal="center" wrapText="1"/>
    </xf>
    <xf numFmtId="164" fontId="0" fillId="0" borderId="21" xfId="1" applyNumberFormat="1" applyFont="1" applyBorder="1"/>
    <xf numFmtId="164" fontId="2" fillId="0" borderId="21" xfId="1" applyNumberFormat="1" applyFont="1" applyBorder="1"/>
    <xf numFmtId="0" fontId="6" fillId="4" borderId="10" xfId="0" applyFont="1" applyFill="1" applyBorder="1"/>
    <xf numFmtId="0" fontId="6" fillId="4" borderId="11" xfId="0" applyFont="1" applyFill="1" applyBorder="1"/>
    <xf numFmtId="0" fontId="6" fillId="4" borderId="12" xfId="0" applyFont="1" applyFill="1" applyBorder="1"/>
    <xf numFmtId="164" fontId="6" fillId="4" borderId="1" xfId="1" applyNumberFormat="1" applyFont="1" applyFill="1" applyBorder="1"/>
    <xf numFmtId="0" fontId="0" fillId="4" borderId="17" xfId="0" applyFill="1" applyBorder="1"/>
    <xf numFmtId="0" fontId="0" fillId="4" borderId="18" xfId="0" applyFill="1" applyBorder="1"/>
    <xf numFmtId="164" fontId="0" fillId="4" borderId="16" xfId="1" applyNumberFormat="1" applyFont="1" applyFill="1" applyBorder="1"/>
    <xf numFmtId="0" fontId="0" fillId="5" borderId="5" xfId="0" applyFill="1" applyBorder="1"/>
    <xf numFmtId="0" fontId="0" fillId="5" borderId="6" xfId="0" applyFill="1" applyBorder="1"/>
    <xf numFmtId="164" fontId="0" fillId="5" borderId="15" xfId="0" applyNumberFormat="1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164" fontId="0" fillId="6" borderId="1" xfId="1" applyNumberFormat="1" applyFont="1" applyFill="1" applyBorder="1"/>
    <xf numFmtId="0" fontId="0" fillId="6" borderId="22" xfId="0" applyFill="1" applyBorder="1"/>
    <xf numFmtId="0" fontId="0" fillId="6" borderId="23" xfId="0" applyFill="1" applyBorder="1"/>
    <xf numFmtId="164" fontId="0" fillId="6" borderId="21" xfId="1" applyNumberFormat="1" applyFont="1" applyFill="1" applyBorder="1"/>
    <xf numFmtId="0" fontId="0" fillId="7" borderId="11" xfId="0" applyFill="1" applyBorder="1" applyAlignment="1">
      <alignment wrapText="1"/>
    </xf>
    <xf numFmtId="0" fontId="0" fillId="0" borderId="25" xfId="0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0" borderId="28" xfId="0" applyFont="1" applyBorder="1" applyAlignment="1">
      <alignment horizontal="left"/>
    </xf>
    <xf numFmtId="44" fontId="0" fillId="0" borderId="5" xfId="1" applyFont="1" applyBorder="1" applyAlignment="1">
      <alignment horizontal="center"/>
    </xf>
    <xf numFmtId="9" fontId="0" fillId="0" borderId="15" xfId="2" applyFont="1" applyBorder="1"/>
    <xf numFmtId="0" fontId="5" fillId="0" borderId="2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9" fontId="0" fillId="2" borderId="1" xfId="2" applyFont="1" applyFill="1" applyBorder="1"/>
    <xf numFmtId="44" fontId="0" fillId="0" borderId="31" xfId="1" applyFont="1" applyBorder="1"/>
    <xf numFmtId="44" fontId="0" fillId="0" borderId="1" xfId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2" fillId="7" borderId="10" xfId="0" applyFont="1" applyFill="1" applyBorder="1"/>
    <xf numFmtId="0" fontId="0" fillId="0" borderId="0" xfId="0" applyFill="1"/>
    <xf numFmtId="0" fontId="0" fillId="0" borderId="0" xfId="0" applyFill="1" applyBorder="1"/>
    <xf numFmtId="0" fontId="2" fillId="4" borderId="2" xfId="0" applyFont="1" applyFill="1" applyBorder="1" applyAlignment="1" applyProtection="1">
      <protection locked="0"/>
    </xf>
    <xf numFmtId="0" fontId="0" fillId="4" borderId="8" xfId="0" applyFont="1" applyFill="1" applyBorder="1" applyAlignment="1" applyProtection="1">
      <alignment horizontal="left"/>
      <protection locked="0"/>
    </xf>
    <xf numFmtId="0" fontId="0" fillId="4" borderId="0" xfId="0" applyFont="1" applyFill="1" applyBorder="1" applyAlignment="1" applyProtection="1">
      <alignment horizontal="left"/>
      <protection locked="0"/>
    </xf>
    <xf numFmtId="0" fontId="0" fillId="4" borderId="0" xfId="0" applyFont="1" applyFill="1" applyBorder="1" applyAlignment="1" applyProtection="1">
      <protection locked="0"/>
    </xf>
    <xf numFmtId="0" fontId="0" fillId="4" borderId="9" xfId="0" applyFont="1" applyFill="1" applyBorder="1" applyAlignment="1" applyProtection="1"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0" fontId="2" fillId="4" borderId="0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 applyProtection="1">
      <alignment horizontal="left"/>
      <protection locked="0"/>
    </xf>
    <xf numFmtId="0" fontId="2" fillId="4" borderId="6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center"/>
      <protection locked="0"/>
    </xf>
    <xf numFmtId="0" fontId="8" fillId="0" borderId="20" xfId="0" applyFont="1" applyBorder="1" applyProtection="1">
      <protection locked="0"/>
    </xf>
    <xf numFmtId="0" fontId="0" fillId="7" borderId="11" xfId="0" applyFill="1" applyBorder="1" applyProtection="1">
      <protection locked="0"/>
    </xf>
    <xf numFmtId="0" fontId="2" fillId="7" borderId="12" xfId="0" applyFont="1" applyFill="1" applyBorder="1" applyProtection="1">
      <protection locked="0"/>
    </xf>
    <xf numFmtId="14" fontId="0" fillId="0" borderId="30" xfId="0" applyNumberFormat="1" applyBorder="1" applyProtection="1">
      <protection locked="0"/>
    </xf>
    <xf numFmtId="0" fontId="0" fillId="0" borderId="31" xfId="0" applyBorder="1" applyProtection="1">
      <protection locked="0"/>
    </xf>
    <xf numFmtId="44" fontId="0" fillId="0" borderId="31" xfId="1" applyFont="1" applyBorder="1" applyProtection="1">
      <protection locked="0"/>
    </xf>
    <xf numFmtId="0" fontId="0" fillId="0" borderId="20" xfId="0" applyBorder="1" applyProtection="1">
      <protection locked="0"/>
    </xf>
    <xf numFmtId="44" fontId="0" fillId="0" borderId="20" xfId="1" applyFont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27" xfId="0" applyBorder="1" applyProtection="1">
      <protection locked="0"/>
    </xf>
    <xf numFmtId="44" fontId="0" fillId="0" borderId="27" xfId="1" applyFont="1" applyBorder="1" applyProtection="1">
      <protection locked="0"/>
    </xf>
    <xf numFmtId="44" fontId="0" fillId="0" borderId="36" xfId="1" applyFont="1" applyBorder="1" applyProtection="1">
      <protection locked="0"/>
    </xf>
    <xf numFmtId="44" fontId="0" fillId="0" borderId="34" xfId="1" applyFont="1" applyBorder="1" applyProtection="1">
      <protection locked="0"/>
    </xf>
    <xf numFmtId="164" fontId="0" fillId="0" borderId="21" xfId="1" applyNumberFormat="1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14" xfId="1" applyNumberFormat="1" applyFon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164" fontId="0" fillId="0" borderId="13" xfId="1" applyNumberFormat="1" applyFont="1" applyBorder="1" applyProtection="1">
      <protection locked="0"/>
    </xf>
    <xf numFmtId="0" fontId="0" fillId="0" borderId="14" xfId="0" applyBorder="1" applyProtection="1">
      <protection locked="0"/>
    </xf>
    <xf numFmtId="14" fontId="0" fillId="0" borderId="11" xfId="0" applyNumberFormat="1" applyBorder="1" applyAlignment="1" applyProtection="1">
      <alignment horizontal="left"/>
      <protection locked="0"/>
    </xf>
    <xf numFmtId="44" fontId="0" fillId="0" borderId="37" xfId="1" applyFont="1" applyBorder="1"/>
    <xf numFmtId="0" fontId="0" fillId="0" borderId="23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44" fontId="0" fillId="0" borderId="37" xfId="1" applyFont="1" applyBorder="1" applyProtection="1">
      <protection locked="0"/>
    </xf>
    <xf numFmtId="0" fontId="0" fillId="0" borderId="35" xfId="0" applyBorder="1" applyAlignment="1">
      <alignment horizontal="left"/>
    </xf>
    <xf numFmtId="0" fontId="2" fillId="0" borderId="35" xfId="0" applyFont="1" applyBorder="1" applyAlignment="1">
      <alignment horizontal="left"/>
    </xf>
    <xf numFmtId="0" fontId="0" fillId="0" borderId="7" xfId="0" applyBorder="1" applyAlignment="1">
      <alignment horizontal="left" vertical="center" wrapText="1"/>
    </xf>
    <xf numFmtId="0" fontId="0" fillId="0" borderId="6" xfId="0" applyBorder="1"/>
    <xf numFmtId="0" fontId="0" fillId="0" borderId="6" xfId="0" applyBorder="1" applyProtection="1">
      <protection locked="0"/>
    </xf>
    <xf numFmtId="0" fontId="0" fillId="0" borderId="23" xfId="0" applyBorder="1" applyAlignment="1">
      <alignment horizontal="left"/>
    </xf>
    <xf numFmtId="0" fontId="2" fillId="0" borderId="23" xfId="0" applyFont="1" applyBorder="1" applyAlignment="1">
      <alignment horizontal="left"/>
    </xf>
    <xf numFmtId="9" fontId="0" fillId="8" borderId="15" xfId="2" applyNumberFormat="1" applyFont="1" applyFill="1" applyBorder="1" applyAlignment="1" applyProtection="1">
      <alignment horizontal="right"/>
      <protection locked="0"/>
    </xf>
    <xf numFmtId="0" fontId="2" fillId="8" borderId="11" xfId="0" applyFont="1" applyFill="1" applyBorder="1" applyAlignment="1" applyProtection="1">
      <alignment horizontal="left" vertical="center"/>
      <protection locked="0"/>
    </xf>
    <xf numFmtId="0" fontId="2" fillId="8" borderId="12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/>
      <protection locked="0"/>
    </xf>
    <xf numFmtId="0" fontId="2" fillId="8" borderId="12" xfId="0" applyFont="1" applyFill="1" applyBorder="1" applyAlignment="1">
      <alignment horizontal="center" vertical="center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0" fontId="0" fillId="9" borderId="3" xfId="0" applyFont="1" applyFill="1" applyBorder="1" applyAlignment="1" applyProtection="1">
      <alignment horizontal="center"/>
      <protection locked="0"/>
    </xf>
    <xf numFmtId="0" fontId="0" fillId="9" borderId="4" xfId="0" applyFont="1" applyFill="1" applyBorder="1" applyAlignment="1" applyProtection="1">
      <alignment horizontal="center"/>
      <protection locked="0"/>
    </xf>
    <xf numFmtId="0" fontId="2" fillId="9" borderId="0" xfId="0" applyFont="1" applyFill="1" applyBorder="1" applyAlignment="1" applyProtection="1">
      <alignment horizontal="center"/>
      <protection locked="0"/>
    </xf>
    <xf numFmtId="0" fontId="2" fillId="9" borderId="9" xfId="0" applyFont="1" applyFill="1" applyBorder="1" applyAlignment="1" applyProtection="1">
      <alignment horizontal="center"/>
      <protection locked="0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showWhiteSpace="0" topLeftCell="A46" zoomScaleNormal="100" workbookViewId="0">
      <selection activeCell="B12" sqref="B12"/>
    </sheetView>
  </sheetViews>
  <sheetFormatPr baseColWidth="10" defaultRowHeight="15"/>
  <cols>
    <col min="1" max="1" width="12.28515625" bestFit="1" customWidth="1"/>
    <col min="2" max="2" width="29.85546875" customWidth="1"/>
    <col min="3" max="3" width="27.140625" customWidth="1"/>
    <col min="4" max="4" width="13" customWidth="1"/>
    <col min="5" max="6" width="12.28515625" customWidth="1"/>
    <col min="7" max="7" width="13.140625" customWidth="1"/>
    <col min="8" max="8" width="12.85546875" customWidth="1"/>
  </cols>
  <sheetData>
    <row r="1" spans="1:9" ht="15.75" thickBot="1"/>
    <row r="2" spans="1:9">
      <c r="E2" s="130"/>
      <c r="F2" s="131"/>
      <c r="G2" s="132"/>
      <c r="H2" s="133"/>
    </row>
    <row r="3" spans="1:9" ht="15.75" thickBot="1">
      <c r="E3" s="134"/>
      <c r="F3" s="135"/>
      <c r="G3" s="135"/>
      <c r="H3" s="136"/>
    </row>
    <row r="5" spans="1:9" ht="15.75" thickBot="1">
      <c r="H5" s="1"/>
      <c r="I5" s="1"/>
    </row>
    <row r="6" spans="1:9" ht="15.75">
      <c r="A6" s="26" t="s">
        <v>22</v>
      </c>
      <c r="B6" s="85"/>
      <c r="D6" s="75" t="s">
        <v>0</v>
      </c>
      <c r="E6" s="149"/>
      <c r="F6" s="149"/>
      <c r="G6" s="149"/>
      <c r="H6" s="150"/>
      <c r="I6" s="8"/>
    </row>
    <row r="7" spans="1:9" ht="15.75">
      <c r="A7" s="143" t="s">
        <v>23</v>
      </c>
      <c r="B7" s="144"/>
      <c r="D7" s="76"/>
      <c r="E7" s="77"/>
      <c r="F7" s="77"/>
      <c r="G7" s="78"/>
      <c r="H7" s="79"/>
      <c r="I7" s="4"/>
    </row>
    <row r="8" spans="1:9">
      <c r="A8" s="145"/>
      <c r="B8" s="145"/>
      <c r="D8" s="80" t="s">
        <v>39</v>
      </c>
      <c r="E8" s="81"/>
      <c r="F8" s="151"/>
      <c r="G8" s="151"/>
      <c r="H8" s="152"/>
      <c r="I8" s="8"/>
    </row>
    <row r="9" spans="1:9">
      <c r="B9" s="137" t="s">
        <v>26</v>
      </c>
      <c r="C9" s="138"/>
      <c r="D9" s="76"/>
      <c r="E9" s="77"/>
      <c r="F9" s="77"/>
      <c r="G9" s="78"/>
      <c r="H9" s="79"/>
      <c r="I9" s="4"/>
    </row>
    <row r="10" spans="1:9" ht="15.75" thickBot="1">
      <c r="B10" s="137"/>
      <c r="C10" s="138"/>
      <c r="D10" s="82" t="s">
        <v>1</v>
      </c>
      <c r="E10" s="126"/>
      <c r="F10" s="83"/>
      <c r="G10" s="83"/>
      <c r="H10" s="84"/>
      <c r="I10" s="9"/>
    </row>
    <row r="11" spans="1:9" ht="15.75" thickBot="1">
      <c r="I11" s="73"/>
    </row>
    <row r="12" spans="1:9" ht="15.75" thickBot="1">
      <c r="A12" s="72" t="s">
        <v>38</v>
      </c>
      <c r="B12" s="124"/>
      <c r="C12" s="86"/>
      <c r="D12" s="72" t="s">
        <v>21</v>
      </c>
      <c r="E12" s="52"/>
      <c r="F12" s="52"/>
      <c r="G12" s="125"/>
      <c r="H12" s="87" t="s">
        <v>32</v>
      </c>
      <c r="I12" s="74"/>
    </row>
    <row r="13" spans="1:9">
      <c r="I13" s="73"/>
    </row>
    <row r="14" spans="1:9" ht="15.75" thickBot="1"/>
    <row r="15" spans="1:9" ht="45.75" thickBot="1">
      <c r="A15" s="21" t="s">
        <v>2</v>
      </c>
      <c r="B15" s="22" t="s">
        <v>3</v>
      </c>
      <c r="C15" s="22" t="s">
        <v>4</v>
      </c>
      <c r="D15" s="21" t="s">
        <v>5</v>
      </c>
      <c r="E15" s="21" t="s">
        <v>6</v>
      </c>
      <c r="F15" s="21" t="s">
        <v>40</v>
      </c>
      <c r="G15" s="32" t="s">
        <v>7</v>
      </c>
      <c r="H15" s="21" t="s">
        <v>8</v>
      </c>
    </row>
    <row r="16" spans="1:9">
      <c r="A16" s="88"/>
      <c r="B16" s="89"/>
      <c r="C16" s="89"/>
      <c r="D16" s="90"/>
      <c r="E16" s="90"/>
      <c r="F16" s="90"/>
      <c r="G16" s="66">
        <v>0</v>
      </c>
      <c r="H16" s="97">
        <v>0</v>
      </c>
    </row>
    <row r="17" spans="1:8">
      <c r="A17" s="88"/>
      <c r="B17" s="91"/>
      <c r="C17" s="89"/>
      <c r="D17" s="92"/>
      <c r="E17" s="92"/>
      <c r="F17" s="90"/>
      <c r="G17" s="66">
        <v>0</v>
      </c>
      <c r="H17" s="98">
        <v>0</v>
      </c>
    </row>
    <row r="18" spans="1:8">
      <c r="A18" s="88"/>
      <c r="B18" s="91"/>
      <c r="C18" s="89"/>
      <c r="D18" s="92"/>
      <c r="E18" s="92"/>
      <c r="F18" s="90"/>
      <c r="G18" s="66">
        <f>$D$18-$E$18</f>
        <v>0</v>
      </c>
      <c r="H18" s="98">
        <v>0</v>
      </c>
    </row>
    <row r="19" spans="1:8">
      <c r="A19" s="88"/>
      <c r="B19" s="91"/>
      <c r="C19" s="89"/>
      <c r="D19" s="92"/>
      <c r="E19" s="92"/>
      <c r="F19" s="90"/>
      <c r="G19" s="66">
        <f>$D$19-$E$19</f>
        <v>0</v>
      </c>
      <c r="H19" s="98">
        <v>0</v>
      </c>
    </row>
    <row r="20" spans="1:8">
      <c r="A20" s="88"/>
      <c r="B20" s="91"/>
      <c r="C20" s="89"/>
      <c r="D20" s="92"/>
      <c r="E20" s="92"/>
      <c r="F20" s="90"/>
      <c r="G20" s="66">
        <f>$D$20-$E$20</f>
        <v>0</v>
      </c>
      <c r="H20" s="98">
        <v>0</v>
      </c>
    </row>
    <row r="21" spans="1:8">
      <c r="A21" s="88"/>
      <c r="B21" s="91"/>
      <c r="C21" s="89"/>
      <c r="D21" s="92"/>
      <c r="E21" s="92"/>
      <c r="F21" s="90"/>
      <c r="G21" s="66">
        <f>$D$21-$E$21</f>
        <v>0</v>
      </c>
      <c r="H21" s="98">
        <v>0</v>
      </c>
    </row>
    <row r="22" spans="1:8">
      <c r="A22" s="93"/>
      <c r="B22" s="91"/>
      <c r="C22" s="91"/>
      <c r="D22" s="92"/>
      <c r="E22" s="92"/>
      <c r="F22" s="90"/>
      <c r="G22" s="66">
        <f>$D$22-$E$22</f>
        <v>0</v>
      </c>
      <c r="H22" s="98">
        <v>0</v>
      </c>
    </row>
    <row r="23" spans="1:8">
      <c r="A23" s="93"/>
      <c r="B23" s="91"/>
      <c r="C23" s="91"/>
      <c r="D23" s="92"/>
      <c r="E23" s="92"/>
      <c r="F23" s="90"/>
      <c r="G23" s="66">
        <f>$D$23-$E$23</f>
        <v>0</v>
      </c>
      <c r="H23" s="98">
        <v>0</v>
      </c>
    </row>
    <row r="24" spans="1:8">
      <c r="A24" s="93"/>
      <c r="B24" s="91"/>
      <c r="C24" s="91"/>
      <c r="D24" s="92"/>
      <c r="E24" s="92"/>
      <c r="F24" s="90"/>
      <c r="G24" s="66">
        <f>$D$24-$E$24</f>
        <v>0</v>
      </c>
      <c r="H24" s="98">
        <v>0</v>
      </c>
    </row>
    <row r="25" spans="1:8">
      <c r="A25" s="93"/>
      <c r="B25" s="91"/>
      <c r="C25" s="91"/>
      <c r="D25" s="92"/>
      <c r="E25" s="92"/>
      <c r="F25" s="90"/>
      <c r="G25" s="66">
        <f>$D$25-$E$25</f>
        <v>0</v>
      </c>
      <c r="H25" s="98">
        <v>0</v>
      </c>
    </row>
    <row r="26" spans="1:8">
      <c r="A26" s="93"/>
      <c r="B26" s="91"/>
      <c r="C26" s="91"/>
      <c r="D26" s="92"/>
      <c r="E26" s="92"/>
      <c r="F26" s="90"/>
      <c r="G26" s="66">
        <f>$D$26-$E$26</f>
        <v>0</v>
      </c>
      <c r="H26" s="98">
        <v>0</v>
      </c>
    </row>
    <row r="27" spans="1:8" ht="15.75" thickBot="1">
      <c r="A27" s="94"/>
      <c r="B27" s="95"/>
      <c r="C27" s="95"/>
      <c r="D27" s="96"/>
      <c r="E27" s="96"/>
      <c r="F27" s="115"/>
      <c r="G27" s="110">
        <f>$D$27-$E$27</f>
        <v>0</v>
      </c>
      <c r="H27" s="98">
        <v>0</v>
      </c>
    </row>
    <row r="28" spans="1:8" ht="15.75" thickBot="1">
      <c r="C28" s="20" t="s">
        <v>9</v>
      </c>
      <c r="D28" s="59">
        <f>SUM(D16:D27)</f>
        <v>0</v>
      </c>
      <c r="E28" s="59">
        <f>SUM(E16:E27)</f>
        <v>0</v>
      </c>
      <c r="F28" s="67">
        <v>0</v>
      </c>
      <c r="G28" s="67">
        <f>SUM(G16:G27)</f>
        <v>0</v>
      </c>
      <c r="H28" s="67">
        <f>SUM(H16:H27)</f>
        <v>0</v>
      </c>
    </row>
    <row r="29" spans="1:8" ht="15.75" thickBot="1"/>
    <row r="30" spans="1:8">
      <c r="C30" s="16" t="s">
        <v>10</v>
      </c>
      <c r="D30" s="17"/>
      <c r="E30" s="17"/>
      <c r="F30" s="18"/>
      <c r="G30" s="19">
        <f>IF($B$12="Travaux Lourds",50000,IF($B$12="Travaux Lourds et économies d'énergie",50000,IF($B$12="travaux de Petite LHI",20000,IF($B$12="Travaux de Petite LHI et économies d'énergie",20000,IF($B$12="Travaux Autonomie",20000,IF($B$12="Travaux Autonomie et économies d'énergie",20000,IF($B$12="Travaux de Précarité énergétique",20000,)))))))</f>
        <v>0</v>
      </c>
    </row>
    <row r="31" spans="1:8">
      <c r="C31" s="57" t="s">
        <v>34</v>
      </c>
      <c r="D31" s="113"/>
      <c r="E31" s="121"/>
      <c r="F31" s="116"/>
      <c r="G31" s="33">
        <f>IF(G28&lt;G30,G28,G30)</f>
        <v>0</v>
      </c>
    </row>
    <row r="32" spans="1:8">
      <c r="C32" s="57" t="s">
        <v>35</v>
      </c>
      <c r="D32" s="113"/>
      <c r="E32" s="121"/>
      <c r="F32" s="116"/>
      <c r="G32" s="99">
        <v>0</v>
      </c>
    </row>
    <row r="33" spans="3:7">
      <c r="C33" s="58" t="s">
        <v>36</v>
      </c>
      <c r="D33" s="114"/>
      <c r="E33" s="122"/>
      <c r="F33" s="117"/>
      <c r="G33" s="34">
        <f>$G$31+$G$32</f>
        <v>0</v>
      </c>
    </row>
    <row r="34" spans="3:7" ht="15.75" thickBot="1">
      <c r="C34" s="54" t="s">
        <v>24</v>
      </c>
      <c r="D34" s="55"/>
      <c r="E34" s="55"/>
      <c r="F34" s="56"/>
      <c r="G34" s="123"/>
    </row>
    <row r="35" spans="3:7" ht="15.75" thickBot="1">
      <c r="C35" s="35" t="s">
        <v>11</v>
      </c>
      <c r="D35" s="36"/>
      <c r="E35" s="36"/>
      <c r="F35" s="37"/>
      <c r="G35" s="38">
        <f>IF($G$34=0,0,IF($G$34=35%,$G$33*0.35,IF($G$34=50%,$G$33*0.5,IF($G$34=20%,0))))</f>
        <v>0</v>
      </c>
    </row>
    <row r="36" spans="3:7" ht="15.75" thickBot="1">
      <c r="C36" s="100"/>
      <c r="D36" s="101"/>
      <c r="E36" s="101"/>
      <c r="F36" s="102"/>
      <c r="G36" s="103"/>
    </row>
    <row r="37" spans="3:7" ht="15.75" thickBot="1">
      <c r="C37" s="45" t="s">
        <v>25</v>
      </c>
      <c r="D37" s="46"/>
      <c r="E37" s="46"/>
      <c r="F37" s="47"/>
      <c r="G37" s="48">
        <f>$G$33*0.2</f>
        <v>0</v>
      </c>
    </row>
    <row r="38" spans="3:7" ht="15.75" thickBot="1">
      <c r="C38" s="100"/>
      <c r="D38" s="101"/>
      <c r="E38" s="101"/>
      <c r="F38" s="102"/>
      <c r="G38" s="103"/>
    </row>
    <row r="39" spans="3:7" ht="15.75" thickBot="1">
      <c r="C39" s="5" t="s">
        <v>12</v>
      </c>
      <c r="D39" s="6"/>
      <c r="E39" s="6"/>
      <c r="F39" s="7"/>
      <c r="G39" s="11">
        <f>$G$35+$G$37</f>
        <v>0</v>
      </c>
    </row>
    <row r="40" spans="3:7" ht="15.75" thickBot="1">
      <c r="C40" s="100"/>
      <c r="D40" s="101"/>
      <c r="E40" s="101"/>
      <c r="F40" s="102"/>
      <c r="G40" s="103"/>
    </row>
    <row r="41" spans="3:7">
      <c r="C41" s="12" t="s">
        <v>13</v>
      </c>
      <c r="D41" s="30"/>
      <c r="E41" s="13"/>
      <c r="F41" s="14"/>
      <c r="G41" s="15">
        <f>IF(OR($B$12="Travaux de Précarité énergétique",$B$12="Travaux Lourds et économies d'énergie",$B$12="Travaux de Petite LHI et économies d'énergie",$B$12="Travaux Autonomie et économies d'énergie"),IF($G$34=50%,MIN(2000,$F$28*0.1),IF($G$34=35%,MIN(1600,$F$28*0.1),0)),0)</f>
        <v>0</v>
      </c>
    </row>
    <row r="42" spans="3:7" ht="15.75" thickBot="1">
      <c r="C42" s="2" t="s">
        <v>43</v>
      </c>
      <c r="D42" s="31">
        <v>500</v>
      </c>
      <c r="E42" s="119"/>
      <c r="F42" s="3"/>
      <c r="G42" s="10">
        <f>IF($G$41&gt;1,500,0)</f>
        <v>0</v>
      </c>
    </row>
    <row r="43" spans="3:7" ht="15.75" thickBot="1">
      <c r="C43" s="100"/>
      <c r="D43" s="101"/>
      <c r="E43" s="101"/>
      <c r="F43" s="102"/>
      <c r="G43" s="103"/>
    </row>
    <row r="44" spans="3:7" ht="17.25" customHeight="1">
      <c r="C44" s="12" t="s">
        <v>20</v>
      </c>
      <c r="D44" s="13"/>
      <c r="E44" s="13"/>
      <c r="F44" s="14"/>
      <c r="G44" s="15">
        <f>$G$39+$G$41+$G$42</f>
        <v>0</v>
      </c>
    </row>
    <row r="45" spans="3:7" ht="15.75" customHeight="1" thickBot="1">
      <c r="C45" s="61" t="s">
        <v>41</v>
      </c>
      <c r="D45" s="53"/>
      <c r="E45" s="53"/>
      <c r="F45" s="118"/>
      <c r="G45" s="60" t="e">
        <f>$G$44/$G$28</f>
        <v>#DIV/0!</v>
      </c>
    </row>
    <row r="46" spans="3:7" ht="15.75" thickBot="1">
      <c r="C46" s="100"/>
      <c r="D46" s="101"/>
      <c r="E46" s="120"/>
      <c r="F46" s="102"/>
      <c r="G46" s="103"/>
    </row>
    <row r="47" spans="3:7" ht="15.75" thickBot="1">
      <c r="C47" s="5" t="s">
        <v>15</v>
      </c>
      <c r="D47" s="6"/>
      <c r="E47" s="6"/>
      <c r="F47" s="127" t="s">
        <v>42</v>
      </c>
      <c r="G47" s="104"/>
    </row>
    <row r="48" spans="3:7" ht="15.75" thickBot="1">
      <c r="C48" s="105"/>
      <c r="D48" s="106"/>
      <c r="E48" s="106"/>
      <c r="F48" s="106"/>
      <c r="G48" s="107"/>
    </row>
    <row r="49" spans="1:10">
      <c r="C49" s="39" t="s">
        <v>16</v>
      </c>
      <c r="D49" s="40"/>
      <c r="E49" s="40"/>
      <c r="F49" s="40"/>
      <c r="G49" s="41">
        <f>$G$35+$G$41</f>
        <v>0</v>
      </c>
    </row>
    <row r="50" spans="1:10">
      <c r="C50" s="49" t="s">
        <v>17</v>
      </c>
      <c r="D50" s="50"/>
      <c r="E50" s="50"/>
      <c r="F50" s="50"/>
      <c r="G50" s="51">
        <f>$G$37+$G$47</f>
        <v>0</v>
      </c>
    </row>
    <row r="51" spans="1:10" ht="15.75" thickBot="1">
      <c r="C51" s="42" t="s">
        <v>18</v>
      </c>
      <c r="D51" s="43"/>
      <c r="E51" s="43"/>
      <c r="F51" s="43"/>
      <c r="G51" s="44">
        <f>$G$42</f>
        <v>0</v>
      </c>
    </row>
    <row r="52" spans="1:10" ht="15.75" thickBot="1">
      <c r="C52" s="100"/>
      <c r="D52" s="101"/>
      <c r="E52" s="101"/>
      <c r="F52" s="101"/>
      <c r="G52" s="108"/>
    </row>
    <row r="53" spans="1:10" ht="15.75" thickBot="1">
      <c r="C53" s="23" t="s">
        <v>19</v>
      </c>
      <c r="D53" s="24"/>
      <c r="E53" s="24"/>
      <c r="F53" s="24"/>
      <c r="G53" s="25">
        <f>$G$49+$G$50+$G$51</f>
        <v>0</v>
      </c>
    </row>
    <row r="54" spans="1:10" ht="15.75" customHeight="1" thickBot="1">
      <c r="C54" s="62" t="s">
        <v>14</v>
      </c>
      <c r="D54" s="63"/>
      <c r="E54" s="63"/>
      <c r="F54" s="64"/>
      <c r="G54" s="65" t="e">
        <f>$G$53/$H$28</f>
        <v>#DIV/0!</v>
      </c>
      <c r="J54" s="1"/>
    </row>
    <row r="55" spans="1:10" ht="15.75" thickBot="1"/>
    <row r="56" spans="1:10">
      <c r="A56" s="12"/>
      <c r="B56" s="13"/>
      <c r="C56" s="28" t="s">
        <v>29</v>
      </c>
      <c r="D56" s="27"/>
      <c r="E56" s="27"/>
      <c r="F56" s="27"/>
      <c r="G56" s="29" t="s">
        <v>27</v>
      </c>
    </row>
    <row r="57" spans="1:10">
      <c r="A57" s="139" t="s">
        <v>28</v>
      </c>
      <c r="B57" s="140"/>
      <c r="C57" s="128"/>
      <c r="D57" s="129"/>
      <c r="E57" s="129"/>
      <c r="F57" s="111"/>
      <c r="G57" s="68" t="str">
        <f>IF($C$57=0,"",IF($C$57&lt;51,"A",IF($C$57&lt;91,"B",IF($C$57&lt;151,"C",IF($C$57&lt;231,"D",IF($C$57&lt;331,"E",IF($C$57&lt;451,"F",IF($C$57&gt;450,"G"))))))))</f>
        <v/>
      </c>
    </row>
    <row r="58" spans="1:10">
      <c r="A58" s="139" t="s">
        <v>33</v>
      </c>
      <c r="B58" s="140"/>
      <c r="C58" s="128"/>
      <c r="D58" s="129"/>
      <c r="E58" s="129"/>
      <c r="F58" s="112"/>
      <c r="G58" s="68" t="str">
        <f>IF($C$58=0,"",IF($C$58&lt;51,"A",IF($C$58&lt;91,"B",IF($C$58&lt;151,"C",IF($C$58&lt;231,"D",IF($C$58&lt;331,"E",IF($C$58&lt;451,"F",IF($C$58&gt;450,"G"))))))))</f>
        <v/>
      </c>
    </row>
    <row r="59" spans="1:10" ht="15.75" thickBot="1">
      <c r="A59" s="141" t="s">
        <v>37</v>
      </c>
      <c r="B59" s="142"/>
      <c r="C59" s="146" t="e">
        <f>($C$57-$C$58)/$C$57</f>
        <v>#DIV/0!</v>
      </c>
      <c r="D59" s="147"/>
      <c r="E59" s="147"/>
      <c r="F59" s="148"/>
      <c r="G59" s="69"/>
    </row>
    <row r="60" spans="1:10" ht="15.75" thickBot="1"/>
    <row r="61" spans="1:10" ht="15.75" thickBot="1">
      <c r="A61" s="1"/>
      <c r="B61" s="1"/>
      <c r="C61" s="71" t="s">
        <v>30</v>
      </c>
      <c r="D61" s="109"/>
      <c r="E61" s="70" t="s">
        <v>31</v>
      </c>
      <c r="F61" s="153"/>
      <c r="G61" s="154"/>
    </row>
  </sheetData>
  <mergeCells count="13">
    <mergeCell ref="F61:G61"/>
    <mergeCell ref="C58:E58"/>
    <mergeCell ref="E2:H3"/>
    <mergeCell ref="B9:C10"/>
    <mergeCell ref="A58:B58"/>
    <mergeCell ref="A59:B59"/>
    <mergeCell ref="C57:E57"/>
    <mergeCell ref="A7:B7"/>
    <mergeCell ref="A8:B8"/>
    <mergeCell ref="A57:B57"/>
    <mergeCell ref="C59:F59"/>
    <mergeCell ref="E6:H6"/>
    <mergeCell ref="F8:H8"/>
  </mergeCells>
  <dataValidations count="4">
    <dataValidation type="list" allowBlank="1" showInputMessage="1" sqref="G12">
      <formula1>"Très modeste,Modeste,Majoré Ville"</formula1>
    </dataValidation>
    <dataValidation type="list" allowBlank="1" showInputMessage="1" showErrorMessage="1" sqref="G34">
      <mc:AlternateContent xmlns:x12ac="http://schemas.microsoft.com/office/spreadsheetml/2011/1/ac" xmlns:mc="http://schemas.openxmlformats.org/markup-compatibility/2006">
        <mc:Choice Requires="x12ac">
          <x12ac:list>"0,20","0,35","0,50"</x12ac:list>
        </mc:Choice>
        <mc:Fallback>
          <formula1>"0,20,0,35,0,50"</formula1>
        </mc:Fallback>
      </mc:AlternateContent>
    </dataValidation>
    <dataValidation type="list" allowBlank="1" showInputMessage="1" showErrorMessage="1" sqref="B12">
      <formula1>"Travaux Lourds,Travaux lourds et économies d'énergie,Travaux de Petite LHI,Travaux de Petite LHI et économies d'énergie,Travaux Autonomie,Travaux Autonomie et économies d'énergie,Travaux de Précarité énergétique"</formula1>
    </dataValidation>
    <dataValidation type="list" allowBlank="1" showInputMessage="1" showErrorMessage="1" sqref="F47">
      <formula1>"OUI,NON"</formula1>
    </dataValidation>
  </dataValidations>
  <pageMargins left="0.19685039370078741" right="0.23622047244094491" top="0.74803149606299213" bottom="0.74803149606299213" header="0.31496062992125984" footer="0.31496062992125984"/>
  <pageSetup paperSize="9" scale="7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PO</vt:lpstr>
      <vt:lpstr>Feuil2</vt:lpstr>
      <vt:lpstr>Feuil3</vt:lpstr>
      <vt:lpstr>'Fiche PO'!Zone_d_impression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 Anne-Marie</dc:creator>
  <cp:lastModifiedBy>fernandez-jm</cp:lastModifiedBy>
  <cp:lastPrinted>2016-01-15T07:53:57Z</cp:lastPrinted>
  <dcterms:created xsi:type="dcterms:W3CDTF">2014-01-27T10:31:43Z</dcterms:created>
  <dcterms:modified xsi:type="dcterms:W3CDTF">2016-01-26T11:24:48Z</dcterms:modified>
</cp:coreProperties>
</file>